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9" i="1"/>
  <c r="M21" l="1"/>
  <c r="N21" s="1"/>
  <c r="O21" s="1"/>
  <c r="M22"/>
  <c r="N22" s="1"/>
  <c r="O22" s="1"/>
  <c r="M23"/>
  <c r="N23" s="1"/>
  <c r="O23" s="1"/>
  <c r="G61"/>
  <c r="J49"/>
  <c r="J50"/>
  <c r="J51"/>
  <c r="J52"/>
  <c r="J53"/>
  <c r="J54"/>
  <c r="J55"/>
  <c r="J56"/>
  <c r="J57"/>
  <c r="J58"/>
  <c r="G34"/>
  <c r="A47"/>
  <c r="B47"/>
  <c r="C47"/>
  <c r="D47"/>
  <c r="E47"/>
  <c r="G47"/>
  <c r="I47"/>
  <c r="K47"/>
  <c r="M47"/>
  <c r="N47"/>
  <c r="O47"/>
  <c r="P47"/>
  <c r="A48"/>
  <c r="B48"/>
  <c r="C48"/>
  <c r="D48"/>
  <c r="E48"/>
  <c r="G48"/>
  <c r="I48"/>
  <c r="K48"/>
  <c r="M48"/>
  <c r="N48"/>
  <c r="O48"/>
  <c r="P48"/>
  <c r="A49"/>
  <c r="B49"/>
  <c r="C49"/>
  <c r="D49"/>
  <c r="E49"/>
  <c r="G49"/>
  <c r="H49"/>
  <c r="I49"/>
  <c r="K49"/>
  <c r="M49"/>
  <c r="N49"/>
  <c r="O49"/>
  <c r="P49"/>
  <c r="A50"/>
  <c r="B50"/>
  <c r="C50"/>
  <c r="D50"/>
  <c r="E50"/>
  <c r="G50"/>
  <c r="H50"/>
  <c r="I50"/>
  <c r="K50"/>
  <c r="L50"/>
  <c r="M50"/>
  <c r="N50"/>
  <c r="O50"/>
  <c r="P50"/>
  <c r="A51"/>
  <c r="B51"/>
  <c r="C51"/>
  <c r="D51"/>
  <c r="E51"/>
  <c r="F51"/>
  <c r="G51"/>
  <c r="H51"/>
  <c r="I51"/>
  <c r="K51"/>
  <c r="L51"/>
  <c r="M51"/>
  <c r="N51"/>
  <c r="O51"/>
  <c r="P51"/>
  <c r="A52"/>
  <c r="B52"/>
  <c r="C52"/>
  <c r="D52"/>
  <c r="E52"/>
  <c r="F52"/>
  <c r="G52"/>
  <c r="H52"/>
  <c r="I52"/>
  <c r="K52"/>
  <c r="L52"/>
  <c r="M52"/>
  <c r="N52"/>
  <c r="O52"/>
  <c r="P52"/>
  <c r="A53"/>
  <c r="B53"/>
  <c r="C53"/>
  <c r="D53"/>
  <c r="E53"/>
  <c r="F53"/>
  <c r="G53"/>
  <c r="H53"/>
  <c r="I53"/>
  <c r="K53"/>
  <c r="L53"/>
  <c r="M53"/>
  <c r="N53"/>
  <c r="O53"/>
  <c r="P53"/>
  <c r="E54"/>
  <c r="F54"/>
  <c r="G54"/>
  <c r="H54"/>
  <c r="I54"/>
  <c r="K54"/>
  <c r="L54"/>
  <c r="M54"/>
  <c r="N54"/>
  <c r="E55"/>
  <c r="F55"/>
  <c r="G55"/>
  <c r="H55"/>
  <c r="I55"/>
  <c r="K55"/>
  <c r="L55"/>
  <c r="E56"/>
  <c r="F56"/>
  <c r="G56"/>
  <c r="H56"/>
  <c r="I56"/>
  <c r="K56"/>
  <c r="L56"/>
  <c r="E57"/>
  <c r="F57"/>
  <c r="G57"/>
  <c r="H57"/>
  <c r="I57"/>
  <c r="K57"/>
  <c r="L57"/>
  <c r="E58"/>
  <c r="F58"/>
  <c r="G58"/>
  <c r="H58"/>
  <c r="I58"/>
  <c r="K58"/>
  <c r="L58"/>
  <c r="E59"/>
  <c r="F59"/>
  <c r="P46"/>
  <c r="O46"/>
  <c r="N46"/>
  <c r="M46"/>
  <c r="K46"/>
  <c r="I46"/>
  <c r="G46"/>
  <c r="E46"/>
  <c r="C46"/>
  <c r="A46"/>
  <c r="A44"/>
  <c r="E27" l="1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G27"/>
  <c r="H27"/>
  <c r="G28"/>
  <c r="H28"/>
  <c r="G29"/>
  <c r="H29"/>
  <c r="G30"/>
  <c r="H30"/>
  <c r="G31"/>
  <c r="H31"/>
  <c r="G32"/>
  <c r="H32"/>
  <c r="G33"/>
  <c r="H33"/>
  <c r="H26"/>
  <c r="G26"/>
  <c r="F26"/>
  <c r="E26"/>
  <c r="D27"/>
  <c r="D28"/>
  <c r="D29"/>
  <c r="D30"/>
  <c r="D31"/>
  <c r="D32"/>
  <c r="D33"/>
  <c r="D34"/>
  <c r="D35"/>
  <c r="D36"/>
  <c r="D37"/>
  <c r="D38"/>
  <c r="D26"/>
  <c r="D25" l="1"/>
  <c r="L137" l="1"/>
  <c r="R144"/>
  <c r="U140"/>
  <c r="U142"/>
  <c r="L136"/>
  <c r="G149"/>
  <c r="G148"/>
  <c r="J148"/>
  <c r="K148"/>
  <c r="L148"/>
  <c r="M148"/>
  <c r="N148"/>
  <c r="O148" s="1"/>
  <c r="P148"/>
  <c r="Q148"/>
  <c r="R148" s="1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D136"/>
  <c r="G136"/>
  <c r="J136"/>
  <c r="K136"/>
  <c r="M136"/>
  <c r="N136"/>
  <c r="O136" s="1"/>
  <c r="P136"/>
  <c r="Q136"/>
  <c r="R136" s="1"/>
  <c r="S136"/>
  <c r="T136"/>
  <c r="U136" s="1"/>
  <c r="G137"/>
  <c r="J137"/>
  <c r="K137"/>
  <c r="M137"/>
  <c r="N137"/>
  <c r="O137" s="1"/>
  <c r="P137"/>
  <c r="Q137"/>
  <c r="R137" s="1"/>
  <c r="S137"/>
  <c r="T137"/>
  <c r="U137" s="1"/>
  <c r="G138"/>
  <c r="J138"/>
  <c r="K138"/>
  <c r="L138" s="1"/>
  <c r="M138"/>
  <c r="N138"/>
  <c r="O138" s="1"/>
  <c r="P138"/>
  <c r="Q138"/>
  <c r="R138" s="1"/>
  <c r="S138"/>
  <c r="T138"/>
  <c r="U138" s="1"/>
  <c r="G139"/>
  <c r="J139"/>
  <c r="K139"/>
  <c r="L139" s="1"/>
  <c r="M139"/>
  <c r="N139"/>
  <c r="O139" s="1"/>
  <c r="P139"/>
  <c r="Q139"/>
  <c r="R139" s="1"/>
  <c r="S139"/>
  <c r="T139"/>
  <c r="U139" s="1"/>
  <c r="G140"/>
  <c r="J140"/>
  <c r="K140"/>
  <c r="L140" s="1"/>
  <c r="M140"/>
  <c r="N140"/>
  <c r="O140" s="1"/>
  <c r="P140"/>
  <c r="Q140"/>
  <c r="R140" s="1"/>
  <c r="S140"/>
  <c r="T140"/>
  <c r="G141"/>
  <c r="J141"/>
  <c r="K141"/>
  <c r="L141" s="1"/>
  <c r="M141"/>
  <c r="N141"/>
  <c r="O141" s="1"/>
  <c r="P141"/>
  <c r="Q141"/>
  <c r="R141" s="1"/>
  <c r="S141"/>
  <c r="T141"/>
  <c r="U141" s="1"/>
  <c r="G142"/>
  <c r="J142"/>
  <c r="K142"/>
  <c r="L142" s="1"/>
  <c r="M142"/>
  <c r="N142"/>
  <c r="O142" s="1"/>
  <c r="P142"/>
  <c r="Q142"/>
  <c r="R142" s="1"/>
  <c r="S142"/>
  <c r="T142"/>
  <c r="G143"/>
  <c r="J143"/>
  <c r="K143"/>
  <c r="L143" s="1"/>
  <c r="M143"/>
  <c r="N143"/>
  <c r="O143" s="1"/>
  <c r="P143"/>
  <c r="Q143"/>
  <c r="R143" s="1"/>
  <c r="S143"/>
  <c r="T143"/>
  <c r="U143" s="1"/>
  <c r="G144"/>
  <c r="J144"/>
  <c r="K144"/>
  <c r="L144" s="1"/>
  <c r="M144"/>
  <c r="N144"/>
  <c r="O144" s="1"/>
  <c r="P144"/>
  <c r="Q144"/>
  <c r="S144"/>
  <c r="T144"/>
  <c r="U144" s="1"/>
  <c r="G145"/>
  <c r="J145"/>
  <c r="K145"/>
  <c r="L145" s="1"/>
  <c r="M145"/>
  <c r="N145"/>
  <c r="O145" s="1"/>
  <c r="P145"/>
  <c r="Q145"/>
  <c r="R145" s="1"/>
  <c r="G146"/>
  <c r="J146"/>
  <c r="K146"/>
  <c r="L146" s="1"/>
  <c r="M146"/>
  <c r="N146"/>
  <c r="O146" s="1"/>
  <c r="P146"/>
  <c r="Q146"/>
  <c r="R146" s="1"/>
  <c r="G147"/>
  <c r="J147"/>
  <c r="K147"/>
  <c r="L147" s="1"/>
  <c r="M147"/>
  <c r="N147"/>
  <c r="O147" s="1"/>
  <c r="P147"/>
  <c r="Q147"/>
  <c r="R147" s="1"/>
  <c r="A136"/>
  <c r="D134"/>
  <c r="G134"/>
  <c r="J134"/>
  <c r="M134"/>
  <c r="P134"/>
  <c r="S134"/>
  <c r="A135"/>
  <c r="A134"/>
  <c r="E6" l="1"/>
  <c r="B6"/>
  <c r="E136" l="1"/>
  <c r="F136" s="1"/>
  <c r="B26"/>
  <c r="B136"/>
  <c r="C136" s="1"/>
  <c r="A26"/>
  <c r="L81"/>
  <c r="X79"/>
  <c r="X75"/>
  <c r="V75"/>
  <c r="W75"/>
  <c r="V76"/>
  <c r="W76"/>
  <c r="X76" s="1"/>
  <c r="V77"/>
  <c r="W77"/>
  <c r="V78"/>
  <c r="X78" s="1"/>
  <c r="W78"/>
  <c r="V79"/>
  <c r="W79"/>
  <c r="V80"/>
  <c r="W80"/>
  <c r="X80" s="1"/>
  <c r="V81"/>
  <c r="X81" s="1"/>
  <c r="W81"/>
  <c r="V82"/>
  <c r="X82" s="1"/>
  <c r="W82"/>
  <c r="V73"/>
  <c r="V74"/>
  <c r="W74"/>
  <c r="X74"/>
  <c r="T80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D75"/>
  <c r="G75"/>
  <c r="J75"/>
  <c r="L75" s="1"/>
  <c r="K75"/>
  <c r="M75"/>
  <c r="O75" s="1"/>
  <c r="N75"/>
  <c r="P75"/>
  <c r="R75" s="1"/>
  <c r="Q75"/>
  <c r="S75"/>
  <c r="T75"/>
  <c r="G76"/>
  <c r="J76"/>
  <c r="K76"/>
  <c r="M76"/>
  <c r="O76" s="1"/>
  <c r="N76"/>
  <c r="P76"/>
  <c r="R76" s="1"/>
  <c r="Q76"/>
  <c r="S76"/>
  <c r="T76"/>
  <c r="G77"/>
  <c r="J77"/>
  <c r="L77" s="1"/>
  <c r="K77"/>
  <c r="M77"/>
  <c r="O77" s="1"/>
  <c r="N77"/>
  <c r="P77"/>
  <c r="Q77"/>
  <c r="S77"/>
  <c r="U77" s="1"/>
  <c r="T77"/>
  <c r="G78"/>
  <c r="J78"/>
  <c r="L78" s="1"/>
  <c r="K78"/>
  <c r="M78"/>
  <c r="O78" s="1"/>
  <c r="N78"/>
  <c r="P78"/>
  <c r="Q78"/>
  <c r="S78"/>
  <c r="T78"/>
  <c r="G79"/>
  <c r="J79"/>
  <c r="K79"/>
  <c r="M79"/>
  <c r="O79" s="1"/>
  <c r="N79"/>
  <c r="P79"/>
  <c r="R79" s="1"/>
  <c r="Q79"/>
  <c r="S79"/>
  <c r="U79" s="1"/>
  <c r="T79"/>
  <c r="G80"/>
  <c r="J80"/>
  <c r="L80" s="1"/>
  <c r="K80"/>
  <c r="M80"/>
  <c r="N80"/>
  <c r="O80" s="1"/>
  <c r="P80"/>
  <c r="R80" s="1"/>
  <c r="Q80"/>
  <c r="S80"/>
  <c r="G81"/>
  <c r="J81"/>
  <c r="K81"/>
  <c r="M81"/>
  <c r="N81"/>
  <c r="P81"/>
  <c r="Q81"/>
  <c r="S81"/>
  <c r="U81" s="1"/>
  <c r="T81"/>
  <c r="G82"/>
  <c r="J82"/>
  <c r="L82" s="1"/>
  <c r="K82"/>
  <c r="M82"/>
  <c r="O82" s="1"/>
  <c r="N82"/>
  <c r="P82"/>
  <c r="R82" s="1"/>
  <c r="Q82"/>
  <c r="S82"/>
  <c r="T82"/>
  <c r="G83"/>
  <c r="J83"/>
  <c r="K83"/>
  <c r="L83" s="1"/>
  <c r="M83"/>
  <c r="N83"/>
  <c r="P83"/>
  <c r="R83" s="1"/>
  <c r="Q83"/>
  <c r="S83"/>
  <c r="U83" s="1"/>
  <c r="T83"/>
  <c r="G84"/>
  <c r="J84"/>
  <c r="L84" s="1"/>
  <c r="K84"/>
  <c r="M84"/>
  <c r="O84" s="1"/>
  <c r="N84"/>
  <c r="P84"/>
  <c r="Q84"/>
  <c r="G85"/>
  <c r="J85"/>
  <c r="K85"/>
  <c r="M85"/>
  <c r="N85"/>
  <c r="P85"/>
  <c r="R85" s="1"/>
  <c r="Q85"/>
  <c r="G86"/>
  <c r="J86"/>
  <c r="K86"/>
  <c r="M86"/>
  <c r="O86" s="1"/>
  <c r="N86"/>
  <c r="P86"/>
  <c r="R86" s="1"/>
  <c r="Q86"/>
  <c r="G87"/>
  <c r="J87"/>
  <c r="L87" s="1"/>
  <c r="K87"/>
  <c r="M87"/>
  <c r="N87"/>
  <c r="O87" s="1"/>
  <c r="P87"/>
  <c r="Q87"/>
  <c r="G88"/>
  <c r="A75"/>
  <c r="D73"/>
  <c r="G73"/>
  <c r="J73"/>
  <c r="M73"/>
  <c r="P73"/>
  <c r="S73"/>
  <c r="A74"/>
  <c r="A73"/>
  <c r="O83" l="1"/>
  <c r="L85"/>
  <c r="O81"/>
  <c r="R78"/>
  <c r="U76"/>
  <c r="U80"/>
  <c r="R84"/>
  <c r="U82"/>
  <c r="L79"/>
  <c r="R87"/>
  <c r="U78"/>
  <c r="L76"/>
  <c r="O85"/>
  <c r="R81"/>
  <c r="X77"/>
  <c r="L86"/>
  <c r="R77"/>
  <c r="U75"/>
  <c r="H7"/>
  <c r="C27" s="1"/>
  <c r="H8"/>
  <c r="C28" s="1"/>
  <c r="H9"/>
  <c r="C29" s="1"/>
  <c r="H10"/>
  <c r="C30" s="1"/>
  <c r="H11"/>
  <c r="C31" s="1"/>
  <c r="H12"/>
  <c r="C32" s="1"/>
  <c r="H13"/>
  <c r="C33" s="1"/>
  <c r="H14"/>
  <c r="C34" s="1"/>
  <c r="H15"/>
  <c r="C35" s="1"/>
  <c r="H16"/>
  <c r="C36" s="1"/>
  <c r="H17"/>
  <c r="C37" s="1"/>
  <c r="H18"/>
  <c r="C38" s="1"/>
  <c r="H19"/>
  <c r="C39" s="1"/>
  <c r="H6"/>
  <c r="C26" s="1"/>
  <c r="H78" l="1"/>
  <c r="I78" s="1"/>
  <c r="H139"/>
  <c r="I139" s="1"/>
  <c r="H81"/>
  <c r="I81" s="1"/>
  <c r="H142"/>
  <c r="I142" s="1"/>
  <c r="H82"/>
  <c r="I82" s="1"/>
  <c r="H143"/>
  <c r="I143" s="1"/>
  <c r="H84"/>
  <c r="I84" s="1"/>
  <c r="H145"/>
  <c r="I145" s="1"/>
  <c r="H86"/>
  <c r="I86" s="1"/>
  <c r="H147"/>
  <c r="I147" s="1"/>
  <c r="H87"/>
  <c r="I87" s="1"/>
  <c r="H148"/>
  <c r="I148" s="1"/>
  <c r="H79"/>
  <c r="I79" s="1"/>
  <c r="H140"/>
  <c r="I140" s="1"/>
  <c r="H75"/>
  <c r="I75" s="1"/>
  <c r="H136"/>
  <c r="I136" s="1"/>
  <c r="H83"/>
  <c r="I83" s="1"/>
  <c r="H144"/>
  <c r="I144" s="1"/>
  <c r="H76"/>
  <c r="I76" s="1"/>
  <c r="H137"/>
  <c r="I137" s="1"/>
  <c r="H85"/>
  <c r="I85" s="1"/>
  <c r="H146"/>
  <c r="I146" s="1"/>
  <c r="H77"/>
  <c r="I77" s="1"/>
  <c r="H138"/>
  <c r="I138" s="1"/>
  <c r="H88"/>
  <c r="I88" s="1"/>
  <c r="H149"/>
  <c r="I149" s="1"/>
  <c r="H80"/>
  <c r="I80" s="1"/>
  <c r="H141"/>
  <c r="I141" s="1"/>
  <c r="D7"/>
  <c r="E75"/>
  <c r="F75" s="1"/>
  <c r="A7"/>
  <c r="D76" l="1"/>
  <c r="D137"/>
  <c r="E7"/>
  <c r="B27" s="1"/>
  <c r="A76"/>
  <c r="A137"/>
  <c r="B7"/>
  <c r="D8"/>
  <c r="A8"/>
  <c r="B137" l="1"/>
  <c r="C137" s="1"/>
  <c r="A27"/>
  <c r="D77"/>
  <c r="D138"/>
  <c r="E8"/>
  <c r="B28" s="1"/>
  <c r="D9"/>
  <c r="A138"/>
  <c r="B8"/>
  <c r="E137"/>
  <c r="F137" s="1"/>
  <c r="E76"/>
  <c r="F76" s="1"/>
  <c r="B76"/>
  <c r="C76" s="1"/>
  <c r="A9"/>
  <c r="A77"/>
  <c r="B77"/>
  <c r="B138" l="1"/>
  <c r="C138" s="1"/>
  <c r="A28"/>
  <c r="A139"/>
  <c r="B9"/>
  <c r="C77"/>
  <c r="E138"/>
  <c r="F138" s="1"/>
  <c r="E77"/>
  <c r="F77" s="1"/>
  <c r="D139"/>
  <c r="E9"/>
  <c r="B29" s="1"/>
  <c r="D78"/>
  <c r="D10"/>
  <c r="A10"/>
  <c r="A78"/>
  <c r="B139" l="1"/>
  <c r="C139" s="1"/>
  <c r="A29"/>
  <c r="D79"/>
  <c r="D140"/>
  <c r="E10"/>
  <c r="B30" s="1"/>
  <c r="D11"/>
  <c r="B78"/>
  <c r="C78" s="1"/>
  <c r="E139"/>
  <c r="F139" s="1"/>
  <c r="E78"/>
  <c r="F78" s="1"/>
  <c r="A140"/>
  <c r="B10"/>
  <c r="A11"/>
  <c r="A79"/>
  <c r="B75"/>
  <c r="C75" s="1"/>
  <c r="B140" l="1"/>
  <c r="C140" s="1"/>
  <c r="A30"/>
  <c r="A141"/>
  <c r="B11"/>
  <c r="D80"/>
  <c r="D141"/>
  <c r="E11"/>
  <c r="B31" s="1"/>
  <c r="D12"/>
  <c r="E140"/>
  <c r="F140" s="1"/>
  <c r="E79"/>
  <c r="F79" s="1"/>
  <c r="B79"/>
  <c r="C79" s="1"/>
  <c r="A12"/>
  <c r="A80"/>
  <c r="B141" l="1"/>
  <c r="C141" s="1"/>
  <c r="A31"/>
  <c r="A142"/>
  <c r="B12"/>
  <c r="D81"/>
  <c r="D142"/>
  <c r="E12"/>
  <c r="B32" s="1"/>
  <c r="D13"/>
  <c r="B80"/>
  <c r="C80" s="1"/>
  <c r="E141"/>
  <c r="F141" s="1"/>
  <c r="E80"/>
  <c r="F80" s="1"/>
  <c r="A13"/>
  <c r="A81"/>
  <c r="B142" l="1"/>
  <c r="C142" s="1"/>
  <c r="A32"/>
  <c r="D143"/>
  <c r="E13"/>
  <c r="B33" s="1"/>
  <c r="D82"/>
  <c r="A143"/>
  <c r="B13"/>
  <c r="E142"/>
  <c r="F142" s="1"/>
  <c r="E81"/>
  <c r="F81" s="1"/>
  <c r="B81"/>
  <c r="C81" s="1"/>
  <c r="A82"/>
  <c r="B82"/>
  <c r="B143" l="1"/>
  <c r="C143" s="1"/>
  <c r="A33"/>
  <c r="C82"/>
  <c r="E143"/>
  <c r="F143" s="1"/>
  <c r="E82"/>
  <c r="F82" s="1"/>
</calcChain>
</file>

<file path=xl/sharedStrings.xml><?xml version="1.0" encoding="utf-8"?>
<sst xmlns="http://schemas.openxmlformats.org/spreadsheetml/2006/main" count="131" uniqueCount="19">
  <si>
    <t>AC Easy</t>
  </si>
  <si>
    <t>Ek</t>
  </si>
  <si>
    <t>AC Hard</t>
  </si>
  <si>
    <t>AK</t>
  </si>
  <si>
    <t>n</t>
  </si>
  <si>
    <t>m</t>
  </si>
  <si>
    <t>GenRmf a=bb</t>
  </si>
  <si>
    <t>GenRmf a=b</t>
  </si>
  <si>
    <t>GenRmf b=aa</t>
  </si>
  <si>
    <t>Wash a=64</t>
  </si>
  <si>
    <t>Times</t>
  </si>
  <si>
    <t>Time pr nm^2</t>
  </si>
  <si>
    <t>Time pr n^2m</t>
  </si>
  <si>
    <t>Wash b=64</t>
  </si>
  <si>
    <t>Time pr nm log(m)</t>
  </si>
  <si>
    <t>CBC</t>
  </si>
  <si>
    <t>CWC</t>
  </si>
  <si>
    <t>Augmenting paths</t>
  </si>
  <si>
    <t>GenRmf a=a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</si>
</sst>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Sheet1!$A$73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Sheet1!$A$75:$A$82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Sheet1!$C$75:$C$82</c:f>
              <c:numCache>
                <c:formatCode>General</c:formatCode>
                <c:ptCount val="8"/>
                <c:pt idx="0">
                  <c:v>0</c:v>
                </c:pt>
                <c:pt idx="1">
                  <c:v>3.7103372190858892E-10</c:v>
                </c:pt>
                <c:pt idx="2">
                  <c:v>4.6444593127008413E-10</c:v>
                </c:pt>
                <c:pt idx="3">
                  <c:v>4.1363411371074495E-10</c:v>
                </c:pt>
                <c:pt idx="4">
                  <c:v>4.8523476386030995E-10</c:v>
                </c:pt>
                <c:pt idx="5">
                  <c:v>6.2634230256455266E-10</c:v>
                </c:pt>
                <c:pt idx="6">
                  <c:v>6.1726503873997005E-10</c:v>
                </c:pt>
                <c:pt idx="7">
                  <c:v>6.324149141864426E-10</c:v>
                </c:pt>
              </c:numCache>
            </c:numRef>
          </c:yVal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Sheet1!$D$75:$D$82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Sheet1!$F$75:$F$82</c:f>
              <c:numCache>
                <c:formatCode>General</c:formatCode>
                <c:ptCount val="8"/>
                <c:pt idx="0">
                  <c:v>0</c:v>
                </c:pt>
                <c:pt idx="1">
                  <c:v>7.4206744381717783E-10</c:v>
                </c:pt>
                <c:pt idx="2">
                  <c:v>5.8055741408760518E-10</c:v>
                </c:pt>
                <c:pt idx="3">
                  <c:v>4.6794970440003468E-10</c:v>
                </c:pt>
                <c:pt idx="4">
                  <c:v>4.6493977373687497E-10</c:v>
                </c:pt>
                <c:pt idx="5">
                  <c:v>6.4827385234466409E-10</c:v>
                </c:pt>
                <c:pt idx="6">
                  <c:v>5.9612047903260749E-10</c:v>
                </c:pt>
                <c:pt idx="7">
                  <c:v>6.1262429456719936E-10</c:v>
                </c:pt>
              </c:numCache>
            </c:numRef>
          </c:yVal>
        </c:ser>
        <c:ser>
          <c:idx val="2"/>
          <c:order val="2"/>
          <c:tx>
            <c:strRef>
              <c:f>Sheet1!$G$73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Sheet1!$G$75:$G$88</c:f>
              <c:numCache>
                <c:formatCode>General</c:formatCode>
                <c:ptCount val="1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</c:numCache>
            </c:numRef>
          </c:xVal>
          <c:yVal>
            <c:numRef>
              <c:f>Sheet1!$I$75:$I$88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5.8128078701524255E-9</c:v>
                </c:pt>
                <c:pt idx="4">
                  <c:v>0</c:v>
                </c:pt>
                <c:pt idx="5">
                  <c:v>1.7532962134508865E-9</c:v>
                </c:pt>
                <c:pt idx="6">
                  <c:v>1.7246193163938111E-9</c:v>
                </c:pt>
                <c:pt idx="7">
                  <c:v>1.8358013610915441E-9</c:v>
                </c:pt>
                <c:pt idx="8">
                  <c:v>1.764438321193963E-9</c:v>
                </c:pt>
                <c:pt idx="9">
                  <c:v>1.6691022128231512E-9</c:v>
                </c:pt>
                <c:pt idx="10">
                  <c:v>1.6101591709893111E-9</c:v>
                </c:pt>
                <c:pt idx="11">
                  <c:v>1.4846504983923468E-9</c:v>
                </c:pt>
                <c:pt idx="12">
                  <c:v>2.2649051741250864E-9</c:v>
                </c:pt>
                <c:pt idx="13">
                  <c:v>2.5539024563839289E-9</c:v>
                </c:pt>
              </c:numCache>
            </c:numRef>
          </c:yVal>
        </c:ser>
        <c:ser>
          <c:idx val="3"/>
          <c:order val="3"/>
          <c:tx>
            <c:strRef>
              <c:f>Sheet1!$J$73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Sheet1!$J$75:$J$87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</c:numCache>
            </c:numRef>
          </c:xVal>
          <c:yVal>
            <c:numRef>
              <c:f>Sheet1!$L$75:$L$87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1.6127573970137063E-9</c:v>
                </c:pt>
                <c:pt idx="4">
                  <c:v>2.6400946422090749E-9</c:v>
                </c:pt>
                <c:pt idx="5">
                  <c:v>2.9932065366989002E-9</c:v>
                </c:pt>
                <c:pt idx="6">
                  <c:v>2.262366362992147E-9</c:v>
                </c:pt>
                <c:pt idx="7">
                  <c:v>2.213356795867438E-9</c:v>
                </c:pt>
                <c:pt idx="8">
                  <c:v>2.2529189186443439E-9</c:v>
                </c:pt>
                <c:pt idx="9">
                  <c:v>2.353312971462087E-9</c:v>
                </c:pt>
                <c:pt idx="10">
                  <c:v>1.6356981233999191E-9</c:v>
                </c:pt>
                <c:pt idx="11">
                  <c:v>2.857860433417356E-9</c:v>
                </c:pt>
                <c:pt idx="12">
                  <c:v>4.1024562549542113E-9</c:v>
                </c:pt>
              </c:numCache>
            </c:numRef>
          </c:yVal>
        </c:ser>
        <c:ser>
          <c:idx val="4"/>
          <c:order val="4"/>
          <c:tx>
            <c:strRef>
              <c:f>Sheet1!$M$73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Sheet1!$M$75:$M$87</c:f>
              <c:numCache>
                <c:formatCode>General</c:formatCode>
                <c:ptCount val="13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</c:numCache>
            </c:numRef>
          </c:xVal>
          <c:yVal>
            <c:numRef>
              <c:f>Sheet1!$O$75:$O$87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2.4203595031729858E-9</c:v>
                </c:pt>
                <c:pt idx="4">
                  <c:v>5.7254102927794189E-9</c:v>
                </c:pt>
                <c:pt idx="5">
                  <c:v>3.3431741279096655E-9</c:v>
                </c:pt>
                <c:pt idx="6">
                  <c:v>2.6337794145292506E-9</c:v>
                </c:pt>
                <c:pt idx="7">
                  <c:v>2.6232415135091587E-9</c:v>
                </c:pt>
                <c:pt idx="8">
                  <c:v>2.6026640393618727E-9</c:v>
                </c:pt>
                <c:pt idx="9">
                  <c:v>2.4921779816324956E-9</c:v>
                </c:pt>
                <c:pt idx="10">
                  <c:v>2.6667969459756561E-9</c:v>
                </c:pt>
                <c:pt idx="11">
                  <c:v>4.7440981177460698E-9</c:v>
                </c:pt>
                <c:pt idx="12">
                  <c:v>5.1224480207235594E-9</c:v>
                </c:pt>
              </c:numCache>
            </c:numRef>
          </c:yVal>
        </c:ser>
        <c:ser>
          <c:idx val="5"/>
          <c:order val="5"/>
          <c:tx>
            <c:strRef>
              <c:f>Sheet1!$P$73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Sheet1!$P$75:$P$87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Sheet1!$R$75:$R$87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4.6397005249909744E-9</c:v>
                </c:pt>
                <c:pt idx="4">
                  <c:v>2.6945648789433E-9</c:v>
                </c:pt>
                <c:pt idx="5">
                  <c:v>1.8071983363474463E-9</c:v>
                </c:pt>
                <c:pt idx="6">
                  <c:v>1.9339006883472279E-9</c:v>
                </c:pt>
                <c:pt idx="7">
                  <c:v>2.4066990986205139E-9</c:v>
                </c:pt>
                <c:pt idx="8">
                  <c:v>2.2190749573539845E-9</c:v>
                </c:pt>
                <c:pt idx="9">
                  <c:v>2.0201696559379586E-9</c:v>
                </c:pt>
                <c:pt idx="10">
                  <c:v>2.0596479914430914E-9</c:v>
                </c:pt>
                <c:pt idx="11">
                  <c:v>3.4724496026087587E-9</c:v>
                </c:pt>
                <c:pt idx="12">
                  <c:v>4.0066217248961166E-9</c:v>
                </c:pt>
              </c:numCache>
            </c:numRef>
          </c:yVal>
        </c:ser>
        <c:ser>
          <c:idx val="6"/>
          <c:order val="6"/>
          <c:tx>
            <c:strRef>
              <c:f>Sheet1!$S$73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Sheet1!$S$75:$S$83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Sheet1!$U$75:$U$83</c:f>
              <c:numCache>
                <c:formatCode>General</c:formatCode>
                <c:ptCount val="9"/>
                <c:pt idx="0">
                  <c:v>3.8668988869547E-9</c:v>
                </c:pt>
                <c:pt idx="1">
                  <c:v>5.9800351573172828E-9</c:v>
                </c:pt>
                <c:pt idx="2">
                  <c:v>6.1793438198250914E-9</c:v>
                </c:pt>
                <c:pt idx="3">
                  <c:v>6.7497022512389324E-9</c:v>
                </c:pt>
                <c:pt idx="4">
                  <c:v>6.2565731586477256E-9</c:v>
                </c:pt>
                <c:pt idx="5">
                  <c:v>5.7617903273804566E-9</c:v>
                </c:pt>
                <c:pt idx="6">
                  <c:v>4.4327373500752996E-9</c:v>
                </c:pt>
                <c:pt idx="7">
                  <c:v>5.7323187082877892E-9</c:v>
                </c:pt>
                <c:pt idx="8">
                  <c:v>5.6520154578605293E-9</c:v>
                </c:pt>
              </c:numCache>
            </c:numRef>
          </c:yVal>
        </c:ser>
        <c:ser>
          <c:idx val="7"/>
          <c:order val="7"/>
          <c:tx>
            <c:strRef>
              <c:f>Sheet1!$V$73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Sheet1!$V$75:$V$82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Sheet1!$X$75:$X$82</c:f>
              <c:numCache>
                <c:formatCode>General</c:formatCode>
                <c:ptCount val="8"/>
                <c:pt idx="0">
                  <c:v>5.2789735318487138E-9</c:v>
                </c:pt>
                <c:pt idx="1">
                  <c:v>6.1314080480712007E-9</c:v>
                </c:pt>
                <c:pt idx="2">
                  <c:v>5.5822236468644132E-9</c:v>
                </c:pt>
                <c:pt idx="3">
                  <c:v>4.6656051020104171E-9</c:v>
                </c:pt>
                <c:pt idx="4">
                  <c:v>5.8104890978958461E-9</c:v>
                </c:pt>
                <c:pt idx="5">
                  <c:v>5.8928814889926816E-9</c:v>
                </c:pt>
                <c:pt idx="6">
                  <c:v>5.5761210893257019E-9</c:v>
                </c:pt>
                <c:pt idx="7">
                  <c:v>9.4522655776609762E-9</c:v>
                </c:pt>
              </c:numCache>
            </c:numRef>
          </c:yVal>
        </c:ser>
        <c:axId val="53316992"/>
        <c:axId val="53326976"/>
      </c:scatterChart>
      <c:valAx>
        <c:axId val="53316992"/>
        <c:scaling>
          <c:logBase val="2"/>
          <c:orientation val="minMax"/>
        </c:scaling>
        <c:axPos val="b"/>
        <c:numFmt formatCode="General" sourceLinked="1"/>
        <c:tickLblPos val="nextTo"/>
        <c:crossAx val="53326976"/>
        <c:crosses val="autoZero"/>
        <c:crossBetween val="midCat"/>
      </c:valAx>
      <c:valAx>
        <c:axId val="53326976"/>
        <c:scaling>
          <c:orientation val="minMax"/>
        </c:scaling>
        <c:axPos val="l"/>
        <c:majorGridlines/>
        <c:numFmt formatCode="General" sourceLinked="1"/>
        <c:tickLblPos val="nextTo"/>
        <c:crossAx val="53316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Sheet1!$A$73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Sheet1!$A$75:$A$82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Sheet1!$C$115:$C$122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1.2614739635003307E-11</c:v>
                </c:pt>
                <c:pt idx="3">
                  <c:v>7.0399186742587353E-12</c:v>
                </c:pt>
                <c:pt idx="4">
                  <c:v>3.6035487854402832E-12</c:v>
                </c:pt>
                <c:pt idx="5">
                  <c:v>3.528454998934572E-12</c:v>
                </c:pt>
                <c:pt idx="6">
                  <c:v>1.86865747523603E-12</c:v>
                </c:pt>
                <c:pt idx="7">
                  <c:v>9.5927476351530214E-13</c:v>
                </c:pt>
              </c:numCache>
            </c:numRef>
          </c:yVal>
        </c:ser>
        <c:ser>
          <c:idx val="1"/>
          <c:order val="1"/>
          <c:tx>
            <c:strRef>
              <c:f>Sheet1!$D$73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Sheet1!$D$75:$D$82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Sheet1!$F$115:$F$122</c:f>
              <c:numCache>
                <c:formatCode>General</c:formatCode>
                <c:ptCount val="8"/>
                <c:pt idx="0">
                  <c:v>0</c:v>
                </c:pt>
                <c:pt idx="1">
                  <c:v>6.1527375252016132E-11</c:v>
                </c:pt>
                <c:pt idx="2">
                  <c:v>1.5137687562003968E-11</c:v>
                </c:pt>
                <c:pt idx="3">
                  <c:v>7.7439105416846096E-12</c:v>
                </c:pt>
                <c:pt idx="4">
                  <c:v>4.1051238190894039E-12</c:v>
                </c:pt>
                <c:pt idx="5">
                  <c:v>3.7210376839659528E-12</c:v>
                </c:pt>
                <c:pt idx="6">
                  <c:v>1.9098144071950472E-12</c:v>
                </c:pt>
                <c:pt idx="7">
                  <c:v>9.7808846339408697E-13</c:v>
                </c:pt>
              </c:numCache>
            </c:numRef>
          </c:yVal>
        </c:ser>
        <c:ser>
          <c:idx val="2"/>
          <c:order val="2"/>
          <c:tx>
            <c:strRef>
              <c:f>Sheet1!$G$73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Sheet1!$G$75:$G$88</c:f>
              <c:numCache>
                <c:formatCode>General</c:formatCode>
                <c:ptCount val="1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</c:numCache>
            </c:numRef>
          </c:xVal>
          <c:yVal>
            <c:numRef>
              <c:f>Sheet1!$I$115:$I$128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1.0219619625757529E-10</c:v>
                </c:pt>
                <c:pt idx="4">
                  <c:v>0</c:v>
                </c:pt>
                <c:pt idx="5">
                  <c:v>9.8441317585058859E-12</c:v>
                </c:pt>
                <c:pt idx="6">
                  <c:v>5.3565295389253729E-12</c:v>
                </c:pt>
                <c:pt idx="7">
                  <c:v>3.1231571195173509E-12</c:v>
                </c:pt>
                <c:pt idx="8">
                  <c:v>1.6311891650798939E-12</c:v>
                </c:pt>
                <c:pt idx="9">
                  <c:v>8.330267407057034E-13</c:v>
                </c:pt>
                <c:pt idx="10">
                  <c:v>4.3143234008824137E-13</c:v>
                </c:pt>
                <c:pt idx="11">
                  <c:v>2.1255148275194576E-13</c:v>
                </c:pt>
                <c:pt idx="12">
                  <c:v>1.7253670123749214E-13</c:v>
                </c:pt>
                <c:pt idx="13">
                  <c:v>1.0314285603367505E-13</c:v>
                </c:pt>
              </c:numCache>
            </c:numRef>
          </c:yVal>
        </c:ser>
        <c:ser>
          <c:idx val="3"/>
          <c:order val="3"/>
          <c:tx>
            <c:strRef>
              <c:f>Sheet1!$J$113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Sheet1!$J$75:$J$87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</c:numCache>
            </c:numRef>
          </c:xVal>
          <c:yVal>
            <c:numRef>
              <c:f>Sheet1!$L$115:$L$127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2.9779288421520825E-11</c:v>
                </c:pt>
                <c:pt idx="4">
                  <c:v>3.2001299713587091E-11</c:v>
                </c:pt>
                <c:pt idx="5">
                  <c:v>2.2215454506161466E-11</c:v>
                </c:pt>
                <c:pt idx="6">
                  <c:v>7.9309335297844858E-12</c:v>
                </c:pt>
                <c:pt idx="7">
                  <c:v>3.9434897817306932E-12</c:v>
                </c:pt>
                <c:pt idx="8">
                  <c:v>2.4039316892937933E-12</c:v>
                </c:pt>
                <c:pt idx="9">
                  <c:v>1.2913200416869148E-12</c:v>
                </c:pt>
                <c:pt idx="10">
                  <c:v>4.6914569090398142E-13</c:v>
                </c:pt>
                <c:pt idx="11">
                  <c:v>4.4585831023226033E-13</c:v>
                </c:pt>
                <c:pt idx="12">
                  <c:v>3.489013650075238E-13</c:v>
                </c:pt>
              </c:numCache>
            </c:numRef>
          </c:yVal>
        </c:ser>
        <c:ser>
          <c:idx val="4"/>
          <c:order val="4"/>
          <c:tx>
            <c:strRef>
              <c:f>Sheet1!$M$73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Sheet1!$M$75:$M$87</c:f>
              <c:numCache>
                <c:formatCode>General</c:formatCode>
                <c:ptCount val="13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</c:numCache>
            </c:numRef>
          </c:xVal>
          <c:yVal>
            <c:numRef>
              <c:f>Sheet1!$O$115:$O$127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5.0793650793650795E-11</c:v>
                </c:pt>
                <c:pt idx="4">
                  <c:v>7.6207895137936291E-11</c:v>
                </c:pt>
                <c:pt idx="5">
                  <c:v>2.133037792827832E-11</c:v>
                </c:pt>
                <c:pt idx="6">
                  <c:v>9.3947606142728102E-12</c:v>
                </c:pt>
                <c:pt idx="7">
                  <c:v>4.6774180849250883E-12</c:v>
                </c:pt>
                <c:pt idx="8">
                  <c:v>2.6643785656007943E-12</c:v>
                </c:pt>
                <c:pt idx="9">
                  <c:v>1.3981955273987437E-12</c:v>
                </c:pt>
                <c:pt idx="10">
                  <c:v>8.1624853685368532E-13</c:v>
                </c:pt>
                <c:pt idx="11">
                  <c:v>7.393978898814592E-13</c:v>
                </c:pt>
                <c:pt idx="12">
                  <c:v>4.3220258780508444E-13</c:v>
                </c:pt>
              </c:numCache>
            </c:numRef>
          </c:yVal>
        </c:ser>
        <c:ser>
          <c:idx val="5"/>
          <c:order val="5"/>
          <c:tx>
            <c:strRef>
              <c:f>Sheet1!$P$73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Sheet1!$P$75:$P$87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Sheet1!$R$115:$R$127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1.1568073136134704E-10</c:v>
                </c:pt>
                <c:pt idx="4">
                  <c:v>3.0714148676529794E-11</c:v>
                </c:pt>
                <c:pt idx="5">
                  <c:v>1.0340426219443233E-11</c:v>
                </c:pt>
                <c:pt idx="6">
                  <c:v>6.0516214116984455E-12</c:v>
                </c:pt>
                <c:pt idx="7">
                  <c:v>4.2522327539658362E-12</c:v>
                </c:pt>
                <c:pt idx="8">
                  <c:v>2.2599425063086113E-12</c:v>
                </c:pt>
                <c:pt idx="9">
                  <c:v>1.0050042370662927E-12</c:v>
                </c:pt>
                <c:pt idx="10">
                  <c:v>6.331746967983411E-13</c:v>
                </c:pt>
                <c:pt idx="11">
                  <c:v>5.7460975776120109E-13</c:v>
                </c:pt>
                <c:pt idx="12">
                  <c:v>3.2999251888342637E-13</c:v>
                </c:pt>
              </c:numCache>
            </c:numRef>
          </c:yVal>
        </c:ser>
        <c:ser>
          <c:idx val="6"/>
          <c:order val="6"/>
          <c:tx>
            <c:strRef>
              <c:f>Sheet1!$S$73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Sheet1!$S$75:$S$83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Sheet1!$U$115:$U$123</c:f>
              <c:numCache>
                <c:formatCode>General</c:formatCode>
                <c:ptCount val="9"/>
                <c:pt idx="0">
                  <c:v>4.2679362582012662E-11</c:v>
                </c:pt>
                <c:pt idx="1">
                  <c:v>3.6856420387060017E-11</c:v>
                </c:pt>
                <c:pt idx="2">
                  <c:v>2.0948805676712502E-11</c:v>
                </c:pt>
                <c:pt idx="3">
                  <c:v>1.2458645125604017E-11</c:v>
                </c:pt>
                <c:pt idx="4">
                  <c:v>6.2401047546160587E-12</c:v>
                </c:pt>
                <c:pt idx="5">
                  <c:v>3.0864876755140479E-12</c:v>
                </c:pt>
                <c:pt idx="6">
                  <c:v>1.2690016836773541E-12</c:v>
                </c:pt>
                <c:pt idx="7">
                  <c:v>8.7328007102954905E-13</c:v>
                </c:pt>
                <c:pt idx="8">
                  <c:v>4.5650945346297288E-13</c:v>
                </c:pt>
              </c:numCache>
            </c:numRef>
          </c:yVal>
        </c:ser>
        <c:axId val="56403072"/>
        <c:axId val="56404608"/>
      </c:scatterChart>
      <c:valAx>
        <c:axId val="56403072"/>
        <c:scaling>
          <c:logBase val="2"/>
          <c:orientation val="minMax"/>
        </c:scaling>
        <c:axPos val="b"/>
        <c:numFmt formatCode="General" sourceLinked="1"/>
        <c:tickLblPos val="nextTo"/>
        <c:crossAx val="56404608"/>
        <c:crosses val="autoZero"/>
        <c:crossBetween val="midCat"/>
      </c:valAx>
      <c:valAx>
        <c:axId val="56404608"/>
        <c:scaling>
          <c:orientation val="minMax"/>
        </c:scaling>
        <c:axPos val="l"/>
        <c:majorGridlines/>
        <c:numFmt formatCode="General" sourceLinked="1"/>
        <c:tickLblPos val="nextTo"/>
        <c:crossAx val="56403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/>
    <c:plotArea>
      <c:layout/>
      <c:scatterChart>
        <c:scatterStyle val="lineMarker"/>
        <c:ser>
          <c:idx val="0"/>
          <c:order val="0"/>
          <c:tx>
            <c:strRef>
              <c:f>Sheet1!$A$134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Sheet1!$B$136:$B$143</c:f>
              <c:numCache>
                <c:formatCode>General</c:formatCode>
                <c:ptCount val="8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  <c:pt idx="6">
                  <c:v>4188164</c:v>
                </c:pt>
                <c:pt idx="7">
                  <c:v>16764932</c:v>
                </c:pt>
              </c:numCache>
            </c:numRef>
          </c:xVal>
          <c:yVal>
            <c:numRef>
              <c:f>Sheet1!$C$136:$C$143</c:f>
              <c:numCache>
                <c:formatCode>General</c:formatCode>
                <c:ptCount val="8"/>
                <c:pt idx="0">
                  <c:v>0</c:v>
                </c:pt>
                <c:pt idx="1">
                  <c:v>8.5295121119071987E-8</c:v>
                </c:pt>
                <c:pt idx="2">
                  <c:v>2.4993751562109476E-7</c:v>
                </c:pt>
                <c:pt idx="3">
                  <c:v>5.0947940468103502E-7</c:v>
                </c:pt>
                <c:pt idx="4">
                  <c:v>1.3455507293089599E-6</c:v>
                </c:pt>
                <c:pt idx="5">
                  <c:v>3.8606431833456398E-6</c:v>
                </c:pt>
                <c:pt idx="6">
                  <c:v>8.3712895037857462E-6</c:v>
                </c:pt>
                <c:pt idx="7">
                  <c:v>1.8713884434485032E-5</c:v>
                </c:pt>
              </c:numCache>
            </c:numRef>
          </c:yVal>
        </c:ser>
        <c:axId val="56420224"/>
        <c:axId val="56421760"/>
      </c:scatterChart>
      <c:valAx>
        <c:axId val="56420224"/>
        <c:scaling>
          <c:orientation val="minMax"/>
        </c:scaling>
        <c:axPos val="b"/>
        <c:numFmt formatCode="General" sourceLinked="1"/>
        <c:tickLblPos val="nextTo"/>
        <c:crossAx val="56421760"/>
        <c:crosses val="autoZero"/>
        <c:crossBetween val="midCat"/>
      </c:valAx>
      <c:valAx>
        <c:axId val="56421760"/>
        <c:scaling>
          <c:orientation val="minMax"/>
        </c:scaling>
        <c:axPos val="l"/>
        <c:majorGridlines/>
        <c:numFmt formatCode="General" sourceLinked="1"/>
        <c:tickLblPos val="nextTo"/>
        <c:crossAx val="56420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Sheet1!$A$4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Sheet1!$B$6:$B$13</c:f>
              <c:numCache>
                <c:formatCode>General</c:formatCode>
                <c:ptCount val="8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  <c:pt idx="6">
                  <c:v>4188164</c:v>
                </c:pt>
                <c:pt idx="7">
                  <c:v>16764932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3.3333333333333332E-4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0.35066666666666668</c:v>
                </c:pt>
                <c:pt idx="5">
                  <c:v>4.0363333333333333</c:v>
                </c:pt>
                <c:pt idx="6">
                  <c:v>35.060333333333325</c:v>
                </c:pt>
                <c:pt idx="7">
                  <c:v>313.73700000000002</c:v>
                </c:pt>
              </c:numCache>
            </c:numRef>
          </c:y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Sheet1!$E$6:$E$13</c:f>
              <c:numCache>
                <c:formatCode>General</c:formatCode>
                <c:ptCount val="8"/>
                <c:pt idx="0">
                  <c:v>932</c:v>
                </c:pt>
                <c:pt idx="1">
                  <c:v>3908</c:v>
                </c:pt>
                <c:pt idx="2">
                  <c:v>16004</c:v>
                </c:pt>
                <c:pt idx="3">
                  <c:v>64772</c:v>
                </c:pt>
                <c:pt idx="4">
                  <c:v>260612</c:v>
                </c:pt>
                <c:pt idx="5">
                  <c:v>1045508</c:v>
                </c:pt>
                <c:pt idx="6">
                  <c:v>4188164</c:v>
                </c:pt>
                <c:pt idx="7">
                  <c:v>16764932</c:v>
                </c:pt>
              </c:numCache>
            </c:numRef>
          </c:xVal>
          <c:yVal>
            <c:numRef>
              <c:f>Sheet1!$F$6:$F$13</c:f>
              <c:numCache>
                <c:formatCode>General</c:formatCode>
                <c:ptCount val="8"/>
                <c:pt idx="0">
                  <c:v>0</c:v>
                </c:pt>
                <c:pt idx="1">
                  <c:v>6.6666666666666664E-4</c:v>
                </c:pt>
                <c:pt idx="2">
                  <c:v>5.0000000000000001E-3</c:v>
                </c:pt>
                <c:pt idx="3">
                  <c:v>3.7333333333333329E-2</c:v>
                </c:pt>
                <c:pt idx="4">
                  <c:v>0.33600000000000002</c:v>
                </c:pt>
                <c:pt idx="5">
                  <c:v>4.1776666666666662</c:v>
                </c:pt>
                <c:pt idx="6">
                  <c:v>33.859333333333332</c:v>
                </c:pt>
                <c:pt idx="7">
                  <c:v>303.91899999999998</c:v>
                </c:pt>
              </c:numCache>
            </c:numRef>
          </c:y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Sheet1!$H$6:$H$19</c:f>
              <c:numCache>
                <c:formatCode>General</c:formatCode>
                <c:ptCount val="14"/>
                <c:pt idx="0">
                  <c:v>25</c:v>
                </c:pt>
                <c:pt idx="1">
                  <c:v>49</c:v>
                </c:pt>
                <c:pt idx="2">
                  <c:v>97</c:v>
                </c:pt>
                <c:pt idx="3">
                  <c:v>193</c:v>
                </c:pt>
                <c:pt idx="4">
                  <c:v>385</c:v>
                </c:pt>
                <c:pt idx="5">
                  <c:v>769</c:v>
                </c:pt>
                <c:pt idx="6">
                  <c:v>1537</c:v>
                </c:pt>
                <c:pt idx="7">
                  <c:v>3073</c:v>
                </c:pt>
                <c:pt idx="8">
                  <c:v>6145</c:v>
                </c:pt>
                <c:pt idx="9">
                  <c:v>12289</c:v>
                </c:pt>
                <c:pt idx="10">
                  <c:v>24577</c:v>
                </c:pt>
                <c:pt idx="11">
                  <c:v>49153</c:v>
                </c:pt>
                <c:pt idx="12">
                  <c:v>98305</c:v>
                </c:pt>
                <c:pt idx="13">
                  <c:v>196609</c:v>
                </c:pt>
              </c:numCache>
            </c:numRef>
          </c:xVal>
          <c:yVal>
            <c:numRef>
              <c:f>Sheet1!$I$6:$I$19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0</c:v>
                </c:pt>
                <c:pt idx="5">
                  <c:v>2E-3</c:v>
                </c:pt>
                <c:pt idx="6">
                  <c:v>8.666666666666668E-3</c:v>
                </c:pt>
                <c:pt idx="7">
                  <c:v>4.0333333333333332E-2</c:v>
                </c:pt>
                <c:pt idx="8">
                  <c:v>0.16833333333333333</c:v>
                </c:pt>
                <c:pt idx="9">
                  <c:v>0.68733333333333324</c:v>
                </c:pt>
                <c:pt idx="10">
                  <c:v>2.847</c:v>
                </c:pt>
                <c:pt idx="11">
                  <c:v>11.219333333333333</c:v>
                </c:pt>
                <c:pt idx="12">
                  <c:v>72.852333333333334</c:v>
                </c:pt>
                <c:pt idx="13">
                  <c:v>348.39800000000002</c:v>
                </c:pt>
              </c:numCache>
            </c:numRef>
          </c:yVal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Sheet1!$K$6:$K$18</c:f>
              <c:numCache>
                <c:formatCode>General</c:formatCode>
                <c:ptCount val="13"/>
                <c:pt idx="0">
                  <c:v>51</c:v>
                </c:pt>
                <c:pt idx="1">
                  <c:v>100</c:v>
                </c:pt>
                <c:pt idx="2">
                  <c:v>165</c:v>
                </c:pt>
                <c:pt idx="3">
                  <c:v>518</c:v>
                </c:pt>
                <c:pt idx="4">
                  <c:v>882</c:v>
                </c:pt>
                <c:pt idx="5">
                  <c:v>1608</c:v>
                </c:pt>
                <c:pt idx="6">
                  <c:v>3888</c:v>
                </c:pt>
                <c:pt idx="7">
                  <c:v>8484</c:v>
                </c:pt>
                <c:pt idx="8">
                  <c:v>15232</c:v>
                </c:pt>
                <c:pt idx="9">
                  <c:v>32153</c:v>
                </c:pt>
                <c:pt idx="10">
                  <c:v>66150</c:v>
                </c:pt>
                <c:pt idx="11">
                  <c:v>129472</c:v>
                </c:pt>
                <c:pt idx="12">
                  <c:v>251664</c:v>
                </c:pt>
              </c:numCache>
            </c:numRef>
          </c:xVal>
          <c:yVal>
            <c:numRef>
              <c:f>Sheet1!$L$6:$L$18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Sheet1!$N$6:$N$18</c:f>
              <c:numCache>
                <c:formatCode>General</c:formatCode>
                <c:ptCount val="13"/>
                <c:pt idx="0">
                  <c:v>78</c:v>
                </c:pt>
                <c:pt idx="1">
                  <c:v>78</c:v>
                </c:pt>
                <c:pt idx="2">
                  <c:v>204</c:v>
                </c:pt>
                <c:pt idx="3">
                  <c:v>420</c:v>
                </c:pt>
                <c:pt idx="4">
                  <c:v>750</c:v>
                </c:pt>
                <c:pt idx="5">
                  <c:v>1848</c:v>
                </c:pt>
                <c:pt idx="6">
                  <c:v>3690</c:v>
                </c:pt>
                <c:pt idx="7">
                  <c:v>8268</c:v>
                </c:pt>
                <c:pt idx="8">
                  <c:v>15600</c:v>
                </c:pt>
                <c:pt idx="9">
                  <c:v>30780</c:v>
                </c:pt>
                <c:pt idx="10">
                  <c:v>60600</c:v>
                </c:pt>
                <c:pt idx="11">
                  <c:v>127968</c:v>
                </c:pt>
                <c:pt idx="12">
                  <c:v>251160</c:v>
                </c:pt>
              </c:numCache>
            </c:numRef>
          </c:xVal>
          <c:yVal>
            <c:numRef>
              <c:f>Sheet1!$O$6:$O$18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2.6666666666666666E-3</c:v>
                </c:pt>
                <c:pt idx="5">
                  <c:v>1.0333333333333333E-2</c:v>
                </c:pt>
                <c:pt idx="6">
                  <c:v>3.4666666666666672E-2</c:v>
                </c:pt>
                <c:pt idx="7">
                  <c:v>0.18666666666666668</c:v>
                </c:pt>
                <c:pt idx="8">
                  <c:v>0.69733333333333325</c:v>
                </c:pt>
                <c:pt idx="9">
                  <c:v>2.7543333333333333</c:v>
                </c:pt>
                <c:pt idx="10">
                  <c:v>12.076333333333332</c:v>
                </c:pt>
                <c:pt idx="11">
                  <c:v>101.59666666666668</c:v>
                </c:pt>
                <c:pt idx="12">
                  <c:v>444.62900000000002</c:v>
                </c:pt>
              </c:numCache>
            </c:numRef>
          </c:yVal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Sheet1!$Q$6:$Q$18</c:f>
              <c:numCache>
                <c:formatCode>General</c:formatCode>
                <c:ptCount val="13"/>
                <c:pt idx="0">
                  <c:v>38</c:v>
                </c:pt>
                <c:pt idx="1">
                  <c:v>58</c:v>
                </c:pt>
                <c:pt idx="2">
                  <c:v>213</c:v>
                </c:pt>
                <c:pt idx="3">
                  <c:v>294</c:v>
                </c:pt>
                <c:pt idx="4">
                  <c:v>828</c:v>
                </c:pt>
                <c:pt idx="5">
                  <c:v>1950</c:v>
                </c:pt>
                <c:pt idx="6">
                  <c:v>4026</c:v>
                </c:pt>
                <c:pt idx="7">
                  <c:v>7868</c:v>
                </c:pt>
                <c:pt idx="8">
                  <c:v>14840</c:v>
                </c:pt>
                <c:pt idx="9">
                  <c:v>33660</c:v>
                </c:pt>
                <c:pt idx="10">
                  <c:v>57717</c:v>
                </c:pt>
                <c:pt idx="11">
                  <c:v>115284</c:v>
                </c:pt>
                <c:pt idx="12">
                  <c:v>249840</c:v>
                </c:pt>
              </c:numCache>
            </c:numRef>
          </c:xVal>
          <c:yVal>
            <c:numRef>
              <c:f>Sheet1!$R$6:$R$18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6"/>
          <c:order val="6"/>
          <c:tx>
            <c:strRef>
              <c:f>Sheet1!$S$4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Sheet1!$T$6:$T$14</c:f>
              <c:numCache>
                <c:formatCode>General</c:formatCode>
                <c:ptCount val="9"/>
                <c:pt idx="0">
                  <c:v>704</c:v>
                </c:pt>
                <c:pt idx="1">
                  <c:v>1472</c:v>
                </c:pt>
                <c:pt idx="2">
                  <c:v>3008</c:v>
                </c:pt>
                <c:pt idx="3">
                  <c:v>6080</c:v>
                </c:pt>
                <c:pt idx="4">
                  <c:v>12224</c:v>
                </c:pt>
                <c:pt idx="5">
                  <c:v>24512</c:v>
                </c:pt>
                <c:pt idx="6">
                  <c:v>49088</c:v>
                </c:pt>
                <c:pt idx="7">
                  <c:v>98240</c:v>
                </c:pt>
                <c:pt idx="8">
                  <c:v>196544</c:v>
                </c:pt>
              </c:numCache>
            </c:numRef>
          </c:xVal>
          <c:yVal>
            <c:numRef>
              <c:f>Sheet1!$U$6:$U$14</c:f>
              <c:numCache>
                <c:formatCode>General</c:formatCode>
                <c:ptCount val="9"/>
                <c:pt idx="0">
                  <c:v>2E-3</c:v>
                </c:pt>
                <c:pt idx="1">
                  <c:v>1.4333333333333332E-2</c:v>
                </c:pt>
                <c:pt idx="2">
                  <c:v>6.6333333333333341E-2</c:v>
                </c:pt>
                <c:pt idx="3">
                  <c:v>0.31833333333333336</c:v>
                </c:pt>
                <c:pt idx="4">
                  <c:v>1.2809999999999999</c:v>
                </c:pt>
                <c:pt idx="5">
                  <c:v>5.0796666666666672</c:v>
                </c:pt>
                <c:pt idx="6">
                  <c:v>16.725666666666669</c:v>
                </c:pt>
                <c:pt idx="7">
                  <c:v>92.12866666666666</c:v>
                </c:pt>
                <c:pt idx="8">
                  <c:v>385.38600000000002</c:v>
                </c:pt>
              </c:numCache>
            </c:numRef>
          </c:yVal>
        </c:ser>
        <c:ser>
          <c:idx val="7"/>
          <c:order val="7"/>
          <c:tx>
            <c:strRef>
              <c:f>Sheet1!$V$4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Sheet1!$W$6:$W$13</c:f>
              <c:numCache>
                <c:formatCode>General</c:formatCode>
                <c:ptCount val="8"/>
                <c:pt idx="0">
                  <c:v>764</c:v>
                </c:pt>
                <c:pt idx="1">
                  <c:v>1528</c:v>
                </c:pt>
                <c:pt idx="2">
                  <c:v>3056</c:v>
                </c:pt>
                <c:pt idx="3">
                  <c:v>6112</c:v>
                </c:pt>
                <c:pt idx="4">
                  <c:v>12224</c:v>
                </c:pt>
                <c:pt idx="5">
                  <c:v>24448</c:v>
                </c:pt>
                <c:pt idx="6">
                  <c:v>48896</c:v>
                </c:pt>
                <c:pt idx="7">
                  <c:v>97792</c:v>
                </c:pt>
              </c:numCache>
            </c:numRef>
          </c:xVal>
          <c:yVal>
            <c:numRef>
              <c:f>Sheet1!$X$6:$X$13</c:f>
              <c:numCache>
                <c:formatCode>General</c:formatCode>
                <c:ptCount val="8"/>
                <c:pt idx="0">
                  <c:v>3.0000000000000005E-3</c:v>
                </c:pt>
                <c:pt idx="1">
                  <c:v>1.5333333333333332E-2</c:v>
                </c:pt>
                <c:pt idx="2">
                  <c:v>6.0999999999999999E-2</c:v>
                </c:pt>
                <c:pt idx="3">
                  <c:v>0.22133333333333335</c:v>
                </c:pt>
                <c:pt idx="4">
                  <c:v>1.1896666666666667</c:v>
                </c:pt>
                <c:pt idx="5">
                  <c:v>5.1803333333333335</c:v>
                </c:pt>
                <c:pt idx="6">
                  <c:v>20.95</c:v>
                </c:pt>
                <c:pt idx="7">
                  <c:v>151.16200000000001</c:v>
                </c:pt>
              </c:numCache>
            </c:numRef>
          </c:yVal>
        </c:ser>
        <c:axId val="56628352"/>
        <c:axId val="56629888"/>
      </c:scatterChart>
      <c:valAx>
        <c:axId val="56628352"/>
        <c:scaling>
          <c:logBase val="2"/>
          <c:orientation val="minMax"/>
        </c:scaling>
        <c:axPos val="b"/>
        <c:numFmt formatCode="General" sourceLinked="1"/>
        <c:tickLblPos val="nextTo"/>
        <c:crossAx val="56629888"/>
        <c:crosses val="autoZero"/>
        <c:crossBetween val="midCat"/>
      </c:valAx>
      <c:valAx>
        <c:axId val="5662988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5662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Sheet1!$A$4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Sheet1!$A$6:$A$13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3.3333333333333332E-4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0.35066666666666668</c:v>
                </c:pt>
                <c:pt idx="5">
                  <c:v>4.0363333333333333</c:v>
                </c:pt>
                <c:pt idx="6">
                  <c:v>35.060333333333325</c:v>
                </c:pt>
                <c:pt idx="7">
                  <c:v>313.73700000000002</c:v>
                </c:pt>
              </c:numCache>
            </c:numRef>
          </c:y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Sheet1!$D$6:$D$13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Sheet1!$F$6:$F$13</c:f>
              <c:numCache>
                <c:formatCode>General</c:formatCode>
                <c:ptCount val="8"/>
                <c:pt idx="0">
                  <c:v>0</c:v>
                </c:pt>
                <c:pt idx="1">
                  <c:v>6.6666666666666664E-4</c:v>
                </c:pt>
                <c:pt idx="2">
                  <c:v>5.0000000000000001E-3</c:v>
                </c:pt>
                <c:pt idx="3">
                  <c:v>3.7333333333333329E-2</c:v>
                </c:pt>
                <c:pt idx="4">
                  <c:v>0.33600000000000002</c:v>
                </c:pt>
                <c:pt idx="5">
                  <c:v>4.1776666666666662</c:v>
                </c:pt>
                <c:pt idx="6">
                  <c:v>33.859333333333332</c:v>
                </c:pt>
                <c:pt idx="7">
                  <c:v>303.91899999999998</c:v>
                </c:pt>
              </c:numCache>
            </c:numRef>
          </c:y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Sheet1!$G$6:$G$19</c:f>
              <c:numCache>
                <c:formatCode>General</c:formatCode>
                <c:ptCount val="1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</c:numCache>
            </c:numRef>
          </c:xVal>
          <c:yVal>
            <c:numRef>
              <c:f>Sheet1!$I$6:$I$19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0</c:v>
                </c:pt>
                <c:pt idx="5">
                  <c:v>2E-3</c:v>
                </c:pt>
                <c:pt idx="6">
                  <c:v>8.666666666666668E-3</c:v>
                </c:pt>
                <c:pt idx="7">
                  <c:v>4.0333333333333332E-2</c:v>
                </c:pt>
                <c:pt idx="8">
                  <c:v>0.16833333333333333</c:v>
                </c:pt>
                <c:pt idx="9">
                  <c:v>0.68733333333333324</c:v>
                </c:pt>
                <c:pt idx="10">
                  <c:v>2.847</c:v>
                </c:pt>
                <c:pt idx="11">
                  <c:v>11.219333333333333</c:v>
                </c:pt>
                <c:pt idx="12">
                  <c:v>72.852333333333334</c:v>
                </c:pt>
                <c:pt idx="13">
                  <c:v>348.39800000000002</c:v>
                </c:pt>
              </c:numCache>
            </c:numRef>
          </c:yVal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Sheet1!$J$6:$J$18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</c:numCache>
            </c:numRef>
          </c:xVal>
          <c:yVal>
            <c:numRef>
              <c:f>Sheet1!$L$6:$L$18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Sheet1!$M$6:$M$18</c:f>
              <c:numCache>
                <c:formatCode>General</c:formatCode>
                <c:ptCount val="13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  <c:pt idx="12">
                  <c:v>64000</c:v>
                </c:pt>
              </c:numCache>
            </c:numRef>
          </c:xVal>
          <c:yVal>
            <c:numRef>
              <c:f>Sheet1!$O$6:$O$18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2.6666666666666666E-3</c:v>
                </c:pt>
                <c:pt idx="5">
                  <c:v>1.0333333333333333E-2</c:v>
                </c:pt>
                <c:pt idx="6">
                  <c:v>3.4666666666666672E-2</c:v>
                </c:pt>
                <c:pt idx="7">
                  <c:v>0.18666666666666668</c:v>
                </c:pt>
                <c:pt idx="8">
                  <c:v>0.69733333333333325</c:v>
                </c:pt>
                <c:pt idx="9">
                  <c:v>2.7543333333333333</c:v>
                </c:pt>
                <c:pt idx="10">
                  <c:v>12.076333333333332</c:v>
                </c:pt>
                <c:pt idx="11">
                  <c:v>101.59666666666668</c:v>
                </c:pt>
                <c:pt idx="12">
                  <c:v>444.62900000000002</c:v>
                </c:pt>
              </c:numCache>
            </c:numRef>
          </c:yVal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Sheet1!$P$6:$P$18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Sheet1!$R$6:$R$18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6"/>
          <c:order val="6"/>
          <c:tx>
            <c:strRef>
              <c:f>Sheet1!$S$4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Sheet1!$S$6:$S$14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Sheet1!$U$6:$U$14</c:f>
              <c:numCache>
                <c:formatCode>General</c:formatCode>
                <c:ptCount val="9"/>
                <c:pt idx="0">
                  <c:v>2E-3</c:v>
                </c:pt>
                <c:pt idx="1">
                  <c:v>1.4333333333333332E-2</c:v>
                </c:pt>
                <c:pt idx="2">
                  <c:v>6.6333333333333341E-2</c:v>
                </c:pt>
                <c:pt idx="3">
                  <c:v>0.31833333333333336</c:v>
                </c:pt>
                <c:pt idx="4">
                  <c:v>1.2809999999999999</c:v>
                </c:pt>
                <c:pt idx="5">
                  <c:v>5.0796666666666672</c:v>
                </c:pt>
                <c:pt idx="6">
                  <c:v>16.725666666666669</c:v>
                </c:pt>
                <c:pt idx="7">
                  <c:v>92.12866666666666</c:v>
                </c:pt>
                <c:pt idx="8">
                  <c:v>385.38600000000002</c:v>
                </c:pt>
              </c:numCache>
            </c:numRef>
          </c:yVal>
        </c:ser>
        <c:ser>
          <c:idx val="7"/>
          <c:order val="7"/>
          <c:tx>
            <c:strRef>
              <c:f>Sheet1!$V$4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Sheet1!$V$6:$V$13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Sheet1!$X$6:$X$13</c:f>
              <c:numCache>
                <c:formatCode>General</c:formatCode>
                <c:ptCount val="8"/>
                <c:pt idx="0">
                  <c:v>3.0000000000000005E-3</c:v>
                </c:pt>
                <c:pt idx="1">
                  <c:v>1.5333333333333332E-2</c:v>
                </c:pt>
                <c:pt idx="2">
                  <c:v>6.0999999999999999E-2</c:v>
                </c:pt>
                <c:pt idx="3">
                  <c:v>0.22133333333333335</c:v>
                </c:pt>
                <c:pt idx="4">
                  <c:v>1.1896666666666667</c:v>
                </c:pt>
                <c:pt idx="5">
                  <c:v>5.1803333333333335</c:v>
                </c:pt>
                <c:pt idx="6">
                  <c:v>20.95</c:v>
                </c:pt>
                <c:pt idx="7">
                  <c:v>151.16200000000001</c:v>
                </c:pt>
              </c:numCache>
            </c:numRef>
          </c:yVal>
        </c:ser>
        <c:axId val="56683904"/>
        <c:axId val="61936768"/>
      </c:scatterChart>
      <c:valAx>
        <c:axId val="56683904"/>
        <c:scaling>
          <c:logBase val="2"/>
          <c:orientation val="minMax"/>
        </c:scaling>
        <c:axPos val="b"/>
        <c:numFmt formatCode="General" sourceLinked="1"/>
        <c:tickLblPos val="nextTo"/>
        <c:crossAx val="61936768"/>
        <c:crosses val="autoZero"/>
        <c:crossBetween val="midCat"/>
      </c:valAx>
      <c:valAx>
        <c:axId val="61936768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5668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Sheet1!$A$4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Sheet1!$A$26:$A$33</c:f>
              <c:numCache>
                <c:formatCode>General</c:formatCode>
                <c:ptCount val="8"/>
                <c:pt idx="0">
                  <c:v>29824</c:v>
                </c:pt>
                <c:pt idx="1">
                  <c:v>250112</c:v>
                </c:pt>
                <c:pt idx="2">
                  <c:v>2048512</c:v>
                </c:pt>
                <c:pt idx="3">
                  <c:v>16581632</c:v>
                </c:pt>
                <c:pt idx="4">
                  <c:v>133433344</c:v>
                </c:pt>
                <c:pt idx="5">
                  <c:v>1070600192</c:v>
                </c:pt>
                <c:pt idx="6">
                  <c:v>8577359872</c:v>
                </c:pt>
                <c:pt idx="7">
                  <c:v>68669161472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3.3333333333333332E-4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0.35066666666666668</c:v>
                </c:pt>
                <c:pt idx="5">
                  <c:v>4.0363333333333333</c:v>
                </c:pt>
                <c:pt idx="6">
                  <c:v>35.060333333333325</c:v>
                </c:pt>
                <c:pt idx="7">
                  <c:v>313.73700000000002</c:v>
                </c:pt>
              </c:numCache>
            </c:numRef>
          </c:y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Sheet1!$B$26:$B$33</c:f>
              <c:numCache>
                <c:formatCode>General</c:formatCode>
                <c:ptCount val="8"/>
                <c:pt idx="0">
                  <c:v>29824</c:v>
                </c:pt>
                <c:pt idx="1">
                  <c:v>250112</c:v>
                </c:pt>
                <c:pt idx="2">
                  <c:v>2048512</c:v>
                </c:pt>
                <c:pt idx="3">
                  <c:v>16581632</c:v>
                </c:pt>
                <c:pt idx="4">
                  <c:v>133433344</c:v>
                </c:pt>
                <c:pt idx="5">
                  <c:v>1070600192</c:v>
                </c:pt>
                <c:pt idx="6">
                  <c:v>8577359872</c:v>
                </c:pt>
                <c:pt idx="7">
                  <c:v>68669161472</c:v>
                </c:pt>
              </c:numCache>
            </c:numRef>
          </c:xVal>
          <c:yVal>
            <c:numRef>
              <c:f>Sheet1!$F$6:$F$13</c:f>
              <c:numCache>
                <c:formatCode>General</c:formatCode>
                <c:ptCount val="8"/>
                <c:pt idx="0">
                  <c:v>0</c:v>
                </c:pt>
                <c:pt idx="1">
                  <c:v>6.6666666666666664E-4</c:v>
                </c:pt>
                <c:pt idx="2">
                  <c:v>5.0000000000000001E-3</c:v>
                </c:pt>
                <c:pt idx="3">
                  <c:v>3.7333333333333329E-2</c:v>
                </c:pt>
                <c:pt idx="4">
                  <c:v>0.33600000000000002</c:v>
                </c:pt>
                <c:pt idx="5">
                  <c:v>4.1776666666666662</c:v>
                </c:pt>
                <c:pt idx="6">
                  <c:v>33.859333333333332</c:v>
                </c:pt>
                <c:pt idx="7">
                  <c:v>303.91899999999998</c:v>
                </c:pt>
              </c:numCache>
            </c:numRef>
          </c:y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Sheet1!$C$26:$C$39</c:f>
              <c:numCache>
                <c:formatCode>General</c:formatCode>
                <c:ptCount val="14"/>
                <c:pt idx="0">
                  <c:v>225</c:v>
                </c:pt>
                <c:pt idx="1">
                  <c:v>833</c:v>
                </c:pt>
                <c:pt idx="2">
                  <c:v>3201</c:v>
                </c:pt>
                <c:pt idx="3">
                  <c:v>12545</c:v>
                </c:pt>
                <c:pt idx="4">
                  <c:v>49665</c:v>
                </c:pt>
                <c:pt idx="5">
                  <c:v>197633</c:v>
                </c:pt>
                <c:pt idx="6">
                  <c:v>788481</c:v>
                </c:pt>
                <c:pt idx="7">
                  <c:v>3149825</c:v>
                </c:pt>
                <c:pt idx="8">
                  <c:v>12591105</c:v>
                </c:pt>
                <c:pt idx="9">
                  <c:v>50348033</c:v>
                </c:pt>
                <c:pt idx="10">
                  <c:v>201359361</c:v>
                </c:pt>
                <c:pt idx="11">
                  <c:v>805371905</c:v>
                </c:pt>
                <c:pt idx="12">
                  <c:v>3221356545</c:v>
                </c:pt>
                <c:pt idx="13">
                  <c:v>12885164033</c:v>
                </c:pt>
              </c:numCache>
            </c:numRef>
          </c:xVal>
          <c:yVal>
            <c:numRef>
              <c:f>Sheet1!$I$6:$I$19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0</c:v>
                </c:pt>
                <c:pt idx="5">
                  <c:v>2E-3</c:v>
                </c:pt>
                <c:pt idx="6">
                  <c:v>8.666666666666668E-3</c:v>
                </c:pt>
                <c:pt idx="7">
                  <c:v>4.0333333333333332E-2</c:v>
                </c:pt>
                <c:pt idx="8">
                  <c:v>0.16833333333333333</c:v>
                </c:pt>
                <c:pt idx="9">
                  <c:v>0.68733333333333324</c:v>
                </c:pt>
                <c:pt idx="10">
                  <c:v>2.847</c:v>
                </c:pt>
                <c:pt idx="11">
                  <c:v>11.219333333333333</c:v>
                </c:pt>
                <c:pt idx="12">
                  <c:v>72.852333333333334</c:v>
                </c:pt>
                <c:pt idx="13">
                  <c:v>348.39800000000002</c:v>
                </c:pt>
              </c:numCache>
            </c:numRef>
          </c:yVal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Sheet1!$D$26:$D$38</c:f>
              <c:numCache>
                <c:formatCode>General</c:formatCode>
                <c:ptCount val="13"/>
                <c:pt idx="0">
                  <c:v>459</c:v>
                </c:pt>
                <c:pt idx="1">
                  <c:v>1600</c:v>
                </c:pt>
                <c:pt idx="2">
                  <c:v>4125</c:v>
                </c:pt>
                <c:pt idx="3">
                  <c:v>50764</c:v>
                </c:pt>
                <c:pt idx="4">
                  <c:v>142884</c:v>
                </c:pt>
                <c:pt idx="5">
                  <c:v>463104</c:v>
                </c:pt>
                <c:pt idx="6">
                  <c:v>2985984</c:v>
                </c:pt>
                <c:pt idx="7">
                  <c:v>14965776</c:v>
                </c:pt>
                <c:pt idx="8">
                  <c:v>47767552</c:v>
                </c:pt>
                <c:pt idx="9">
                  <c:v>220087285</c:v>
                </c:pt>
                <c:pt idx="10">
                  <c:v>952956900</c:v>
                </c:pt>
                <c:pt idx="11">
                  <c:v>3712221184</c:v>
                </c:pt>
                <c:pt idx="12">
                  <c:v>14205929472</c:v>
                </c:pt>
              </c:numCache>
            </c:numRef>
          </c:xVal>
          <c:yVal>
            <c:numRef>
              <c:f>Sheet1!$L$6:$L$18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GenRmf a=b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Sheet1!$E$26:$E$38</c:f>
              <c:numCache>
                <c:formatCode>General</c:formatCode>
                <c:ptCount val="13"/>
                <c:pt idx="0">
                  <c:v>1404</c:v>
                </c:pt>
                <c:pt idx="1">
                  <c:v>1404</c:v>
                </c:pt>
                <c:pt idx="2">
                  <c:v>9792</c:v>
                </c:pt>
                <c:pt idx="3">
                  <c:v>42000</c:v>
                </c:pt>
                <c:pt idx="4">
                  <c:v>135000</c:v>
                </c:pt>
                <c:pt idx="5">
                  <c:v>827904</c:v>
                </c:pt>
                <c:pt idx="6">
                  <c:v>3321000</c:v>
                </c:pt>
                <c:pt idx="7">
                  <c:v>16767504</c:v>
                </c:pt>
                <c:pt idx="8">
                  <c:v>59904000</c:v>
                </c:pt>
                <c:pt idx="9">
                  <c:v>233928000</c:v>
                </c:pt>
                <c:pt idx="10">
                  <c:v>909000000</c:v>
                </c:pt>
                <c:pt idx="11">
                  <c:v>4062216192</c:v>
                </c:pt>
                <c:pt idx="12">
                  <c:v>15672384000</c:v>
                </c:pt>
              </c:numCache>
            </c:numRef>
          </c:xVal>
          <c:yVal>
            <c:numRef>
              <c:f>Sheet1!$O$6:$O$18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2.6666666666666666E-3</c:v>
                </c:pt>
                <c:pt idx="5">
                  <c:v>1.0333333333333333E-2</c:v>
                </c:pt>
                <c:pt idx="6">
                  <c:v>3.4666666666666672E-2</c:v>
                </c:pt>
                <c:pt idx="7">
                  <c:v>0.18666666666666668</c:v>
                </c:pt>
                <c:pt idx="8">
                  <c:v>0.69733333333333325</c:v>
                </c:pt>
                <c:pt idx="9">
                  <c:v>2.7543333333333333</c:v>
                </c:pt>
                <c:pt idx="10">
                  <c:v>12.076333333333332</c:v>
                </c:pt>
                <c:pt idx="11">
                  <c:v>101.59666666666668</c:v>
                </c:pt>
                <c:pt idx="12">
                  <c:v>444.62900000000002</c:v>
                </c:pt>
              </c:numCache>
            </c:numRef>
          </c:yVal>
        </c:ser>
        <c:ser>
          <c:idx val="5"/>
          <c:order val="5"/>
          <c:tx>
            <c:strRef>
              <c:f>Sheet1!$P$4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Sheet1!$F$26:$F$38</c:f>
              <c:numCache>
                <c:formatCode>General</c:formatCode>
                <c:ptCount val="13"/>
                <c:pt idx="0">
                  <c:v>456</c:v>
                </c:pt>
                <c:pt idx="1">
                  <c:v>1160</c:v>
                </c:pt>
                <c:pt idx="2">
                  <c:v>13419</c:v>
                </c:pt>
                <c:pt idx="3">
                  <c:v>26460</c:v>
                </c:pt>
                <c:pt idx="4">
                  <c:v>198720</c:v>
                </c:pt>
                <c:pt idx="5">
                  <c:v>1072500</c:v>
                </c:pt>
                <c:pt idx="6">
                  <c:v>4493016</c:v>
                </c:pt>
                <c:pt idx="7">
                  <c:v>16963408</c:v>
                </c:pt>
                <c:pt idx="8">
                  <c:v>59834880</c:v>
                </c:pt>
                <c:pt idx="9">
                  <c:v>302940000</c:v>
                </c:pt>
                <c:pt idx="10">
                  <c:v>886937139</c:v>
                </c:pt>
                <c:pt idx="11">
                  <c:v>3506939280</c:v>
                </c:pt>
                <c:pt idx="12">
                  <c:v>16309555200</c:v>
                </c:pt>
              </c:numCache>
            </c:numRef>
          </c:xVal>
          <c:yVal>
            <c:numRef>
              <c:f>Sheet1!$R$6:$R$18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6"/>
          <c:order val="6"/>
          <c:tx>
            <c:strRef>
              <c:f>Sheet1!$S$4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Sheet1!$G$26:$G$34</c:f>
              <c:numCache>
                <c:formatCode>General</c:formatCode>
                <c:ptCount val="9"/>
                <c:pt idx="0">
                  <c:v>405504</c:v>
                </c:pt>
                <c:pt idx="1">
                  <c:v>1978368</c:v>
                </c:pt>
                <c:pt idx="2">
                  <c:v>8663040</c:v>
                </c:pt>
                <c:pt idx="3">
                  <c:v>36188160</c:v>
                </c:pt>
                <c:pt idx="4">
                  <c:v>147861504</c:v>
                </c:pt>
                <c:pt idx="5">
                  <c:v>597700608</c:v>
                </c:pt>
                <c:pt idx="6">
                  <c:v>2403348480</c:v>
                </c:pt>
                <c:pt idx="7">
                  <c:v>9638522880</c:v>
                </c:pt>
                <c:pt idx="8">
                  <c:v>38604386304</c:v>
                </c:pt>
              </c:numCache>
            </c:numRef>
          </c:xVal>
          <c:yVal>
            <c:numRef>
              <c:f>Sheet1!$U$6:$U$14</c:f>
              <c:numCache>
                <c:formatCode>General</c:formatCode>
                <c:ptCount val="9"/>
                <c:pt idx="0">
                  <c:v>2E-3</c:v>
                </c:pt>
                <c:pt idx="1">
                  <c:v>1.4333333333333332E-2</c:v>
                </c:pt>
                <c:pt idx="2">
                  <c:v>6.6333333333333341E-2</c:v>
                </c:pt>
                <c:pt idx="3">
                  <c:v>0.31833333333333336</c:v>
                </c:pt>
                <c:pt idx="4">
                  <c:v>1.2809999999999999</c:v>
                </c:pt>
                <c:pt idx="5">
                  <c:v>5.0796666666666672</c:v>
                </c:pt>
                <c:pt idx="6">
                  <c:v>16.725666666666669</c:v>
                </c:pt>
                <c:pt idx="7">
                  <c:v>92.12866666666666</c:v>
                </c:pt>
                <c:pt idx="8">
                  <c:v>385.38600000000002</c:v>
                </c:pt>
              </c:numCache>
            </c:numRef>
          </c:yVal>
        </c:ser>
        <c:ser>
          <c:idx val="7"/>
          <c:order val="7"/>
          <c:tx>
            <c:strRef>
              <c:f>Sheet1!$V$4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Sheet1!$H$26:$H$34</c:f>
              <c:numCache>
                <c:formatCode>General</c:formatCode>
                <c:ptCount val="9"/>
                <c:pt idx="0">
                  <c:v>577584</c:v>
                </c:pt>
                <c:pt idx="1">
                  <c:v>2310336</c:v>
                </c:pt>
                <c:pt idx="2">
                  <c:v>9241344</c:v>
                </c:pt>
                <c:pt idx="3">
                  <c:v>36965376</c:v>
                </c:pt>
                <c:pt idx="4">
                  <c:v>147861504</c:v>
                </c:pt>
                <c:pt idx="5">
                  <c:v>591446016</c:v>
                </c:pt>
                <c:pt idx="6">
                  <c:v>2365784064</c:v>
                </c:pt>
                <c:pt idx="7">
                  <c:v>9463136256</c:v>
                </c:pt>
              </c:numCache>
            </c:numRef>
          </c:xVal>
          <c:yVal>
            <c:numRef>
              <c:f>Sheet1!$X$6:$X$13</c:f>
              <c:numCache>
                <c:formatCode>General</c:formatCode>
                <c:ptCount val="8"/>
                <c:pt idx="0">
                  <c:v>3.0000000000000005E-3</c:v>
                </c:pt>
                <c:pt idx="1">
                  <c:v>1.5333333333333332E-2</c:v>
                </c:pt>
                <c:pt idx="2">
                  <c:v>6.0999999999999999E-2</c:v>
                </c:pt>
                <c:pt idx="3">
                  <c:v>0.22133333333333335</c:v>
                </c:pt>
                <c:pt idx="4">
                  <c:v>1.1896666666666667</c:v>
                </c:pt>
                <c:pt idx="5">
                  <c:v>5.1803333333333335</c:v>
                </c:pt>
                <c:pt idx="6">
                  <c:v>20.95</c:v>
                </c:pt>
                <c:pt idx="7">
                  <c:v>151.16200000000001</c:v>
                </c:pt>
              </c:numCache>
            </c:numRef>
          </c:yVal>
        </c:ser>
        <c:axId val="61994880"/>
        <c:axId val="61996416"/>
      </c:scatterChart>
      <c:valAx>
        <c:axId val="61994880"/>
        <c:scaling>
          <c:logBase val="2"/>
          <c:orientation val="minMax"/>
        </c:scaling>
        <c:axPos val="b"/>
        <c:numFmt formatCode="General" sourceLinked="1"/>
        <c:tickLblPos val="nextTo"/>
        <c:crossAx val="61996416"/>
        <c:crosses val="autoZero"/>
        <c:crossBetween val="midCat"/>
      </c:valAx>
      <c:valAx>
        <c:axId val="61996416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6199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Sheet1!$A$44</c:f>
              <c:strCache>
                <c:ptCount val="1"/>
                <c:pt idx="0">
                  <c:v>CBC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Sheet1!$A$46:$A$53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Sheet1!$B$46:$B$53</c:f>
              <c:numCache>
                <c:formatCode>General</c:formatCode>
                <c:ptCount val="8"/>
                <c:pt idx="1">
                  <c:v>1.3327362674854998E-9</c:v>
                </c:pt>
                <c:pt idx="2">
                  <c:v>1.9526368407898028E-9</c:v>
                </c:pt>
                <c:pt idx="3">
                  <c:v>1.990153924535293E-9</c:v>
                </c:pt>
                <c:pt idx="4">
                  <c:v>2.6280287681815623E-9</c:v>
                </c:pt>
                <c:pt idx="5">
                  <c:v>3.7701593587359764E-9</c:v>
                </c:pt>
                <c:pt idx="6">
                  <c:v>4.0875437030203839E-9</c:v>
                </c:pt>
                <c:pt idx="7">
                  <c:v>4.5688194420129473E-9</c:v>
                </c:pt>
              </c:numCache>
            </c:numRef>
          </c:yVal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CWC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Sheet1!$C$46:$C$53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Sheet1!$D$46:$D$53</c:f>
              <c:numCache>
                <c:formatCode>General</c:formatCode>
                <c:ptCount val="8"/>
                <c:pt idx="1">
                  <c:v>2.6654725349709996E-9</c:v>
                </c:pt>
                <c:pt idx="2">
                  <c:v>2.4407960509872534E-9</c:v>
                </c:pt>
                <c:pt idx="3">
                  <c:v>2.2514872681611395E-9</c:v>
                </c:pt>
                <c:pt idx="4">
                  <c:v>2.5181112151397483E-9</c:v>
                </c:pt>
                <c:pt idx="5">
                  <c:v>3.9021725363810382E-9</c:v>
                </c:pt>
                <c:pt idx="6">
                  <c:v>3.9475239279471064E-9</c:v>
                </c:pt>
                <c:pt idx="7">
                  <c:v>4.425844054087126E-9</c:v>
                </c:pt>
              </c:numCache>
            </c:numRef>
          </c:yVal>
        </c:ser>
        <c:ser>
          <c:idx val="2"/>
          <c:order val="2"/>
          <c:tx>
            <c:strRef>
              <c:f>Sheet1!$E$44</c:f>
              <c:strCache>
                <c:ptCount val="1"/>
                <c:pt idx="0">
                  <c:v>AK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Sheet1!$E$46:$E$59</c:f>
              <c:numCache>
                <c:formatCode>General</c:formatCode>
                <c:ptCount val="14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</c:numCache>
            </c:numRef>
          </c:xVal>
          <c:yVal>
            <c:numRef>
              <c:f>Sheet1!$F$46:$F$59</c:f>
              <c:numCache>
                <c:formatCode>General</c:formatCode>
                <c:ptCount val="14"/>
                <c:pt idx="5">
                  <c:v>1.011976744774405E-8</c:v>
                </c:pt>
                <c:pt idx="6">
                  <c:v>1.0991598613874866E-8</c:v>
                </c:pt>
                <c:pt idx="7">
                  <c:v>1.2804944190021138E-8</c:v>
                </c:pt>
                <c:pt idx="8">
                  <c:v>1.336922639699481E-8</c:v>
                </c:pt>
                <c:pt idx="9">
                  <c:v>1.3651642226685067E-8</c:v>
                </c:pt>
                <c:pt idx="10">
                  <c:v>1.4138900649371846E-8</c:v>
                </c:pt>
                <c:pt idx="11">
                  <c:v>1.3930624179562526E-8</c:v>
                </c:pt>
                <c:pt idx="12">
                  <c:v>2.2615420651405519E-8</c:v>
                </c:pt>
                <c:pt idx="13">
                  <c:v>2.7038693423515848E-8</c:v>
                </c:pt>
              </c:numCache>
            </c:numRef>
          </c:yVal>
        </c:ser>
        <c:ser>
          <c:idx val="3"/>
          <c:order val="3"/>
          <c:tx>
            <c:strRef>
              <c:f>Sheet1!$G$44</c:f>
              <c:strCache>
                <c:ptCount val="1"/>
                <c:pt idx="0">
                  <c:v>GenRmf a=bb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Sheet1!$G$46:$G$58</c:f>
              <c:numCache>
                <c:formatCode>General</c:formatCode>
                <c:ptCount val="13"/>
                <c:pt idx="0">
                  <c:v>18</c:v>
                </c:pt>
                <c:pt idx="1">
                  <c:v>32</c:v>
                </c:pt>
                <c:pt idx="2">
                  <c:v>50</c:v>
                </c:pt>
                <c:pt idx="3">
                  <c:v>147</c:v>
                </c:pt>
                <c:pt idx="4">
                  <c:v>243</c:v>
                </c:pt>
                <c:pt idx="5">
                  <c:v>432</c:v>
                </c:pt>
                <c:pt idx="6">
                  <c:v>1024</c:v>
                </c:pt>
                <c:pt idx="7">
                  <c:v>2205</c:v>
                </c:pt>
                <c:pt idx="8">
                  <c:v>3920</c:v>
                </c:pt>
                <c:pt idx="9">
                  <c:v>8214</c:v>
                </c:pt>
                <c:pt idx="10">
                  <c:v>16807</c:v>
                </c:pt>
                <c:pt idx="11">
                  <c:v>32768</c:v>
                </c:pt>
                <c:pt idx="12">
                  <c:v>63504</c:v>
                </c:pt>
              </c:numCache>
            </c:numRef>
          </c:xVal>
          <c:yVal>
            <c:numRef>
              <c:f>Sheet1!$H$46:$H$58</c:f>
              <c:numCache>
                <c:formatCode>General</c:formatCode>
                <c:ptCount val="13"/>
                <c:pt idx="3">
                  <c:v>6.5663330969453413E-9</c:v>
                </c:pt>
                <c:pt idx="4">
                  <c:v>1.1664473745602494E-8</c:v>
                </c:pt>
                <c:pt idx="5">
                  <c:v>1.4395614519992631E-8</c:v>
                </c:pt>
                <c:pt idx="6">
                  <c:v>1.0828367912665752E-8</c:v>
                </c:pt>
                <c:pt idx="7">
                  <c:v>1.0869243710895222E-8</c:v>
                </c:pt>
                <c:pt idx="8">
                  <c:v>1.1779265277539587E-8</c:v>
                </c:pt>
                <c:pt idx="9">
                  <c:v>1.2728283386899581E-8</c:v>
                </c:pt>
                <c:pt idx="10">
                  <c:v>9.1990868981937516E-9</c:v>
                </c:pt>
                <c:pt idx="11">
                  <c:v>1.6697011553932235E-8</c:v>
                </c:pt>
                <c:pt idx="12">
                  <c:v>2.4926211318867514E-8</c:v>
                </c:pt>
              </c:numCache>
            </c:numRef>
          </c:yVal>
        </c:ser>
        <c:ser>
          <c:idx val="4"/>
          <c:order val="4"/>
          <c:tx>
            <c:strRef>
              <c:f>Sheet1!$I$44</c:f>
              <c:strCache>
                <c:ptCount val="1"/>
                <c:pt idx="0">
                  <c:v>GenRmf a=a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Sheet1!$I$46:$I$57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512</c:v>
                </c:pt>
                <c:pt idx="6">
                  <c:v>1000</c:v>
                </c:pt>
                <c:pt idx="7">
                  <c:v>2197</c:v>
                </c:pt>
                <c:pt idx="8">
                  <c:v>4096</c:v>
                </c:pt>
                <c:pt idx="9">
                  <c:v>8000</c:v>
                </c:pt>
                <c:pt idx="10">
                  <c:v>15625</c:v>
                </c:pt>
                <c:pt idx="11">
                  <c:v>32768</c:v>
                </c:pt>
              </c:numCache>
            </c:numRef>
          </c:xVal>
          <c:yVal>
            <c:numRef>
              <c:f>Sheet1!$J$46:$J$58</c:f>
              <c:numCache>
                <c:formatCode>General</c:formatCode>
                <c:ptCount val="13"/>
                <c:pt idx="3">
                  <c:v>7.9365079365079361E-9</c:v>
                </c:pt>
                <c:pt idx="4">
                  <c:v>1.9753086419753086E-8</c:v>
                </c:pt>
                <c:pt idx="5">
                  <c:v>1.2481318284889713E-8</c:v>
                </c:pt>
                <c:pt idx="6">
                  <c:v>1.0438622904747567E-8</c:v>
                </c:pt>
                <c:pt idx="7">
                  <c:v>1.1132644826962121E-8</c:v>
                </c:pt>
                <c:pt idx="8">
                  <c:v>1.1640847578347577E-8</c:v>
                </c:pt>
                <c:pt idx="9">
                  <c:v>1.1774278125463105E-8</c:v>
                </c:pt>
                <c:pt idx="10">
                  <c:v>1.3285295196186285E-8</c:v>
                </c:pt>
                <c:pt idx="11">
                  <c:v>2.5010157476785195E-8</c:v>
                </c:pt>
                <c:pt idx="12">
                  <c:v>2.8370221148231182E-8</c:v>
                </c:pt>
              </c:numCache>
            </c:numRef>
          </c:yVal>
        </c:ser>
        <c:ser>
          <c:idx val="5"/>
          <c:order val="5"/>
          <c:tx>
            <c:strRef>
              <c:f>Sheet1!$K$44</c:f>
              <c:strCache>
                <c:ptCount val="1"/>
                <c:pt idx="0">
                  <c:v>GenRmf b=aa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Sheet1!$K$46:$K$58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Sheet1!$L$46:$L$58</c:f>
              <c:numCache>
                <c:formatCode>General</c:formatCode>
                <c:ptCount val="13"/>
                <c:pt idx="3">
                  <c:v>1.2597631645250692E-8</c:v>
                </c:pt>
                <c:pt idx="4">
                  <c:v>8.3870101986044016E-9</c:v>
                </c:pt>
                <c:pt idx="5">
                  <c:v>6.2160062160062165E-9</c:v>
                </c:pt>
                <c:pt idx="6">
                  <c:v>7.1963539264790803E-9</c:v>
                </c:pt>
                <c:pt idx="7">
                  <c:v>9.589268068460457E-9</c:v>
                </c:pt>
                <c:pt idx="8">
                  <c:v>9.4036566408534056E-9</c:v>
                </c:pt>
                <c:pt idx="9">
                  <c:v>9.2471556523844102E-9</c:v>
                </c:pt>
                <c:pt idx="10">
                  <c:v>9.8838271032569017E-9</c:v>
                </c:pt>
                <c:pt idx="11">
                  <c:v>1.7674386423936033E-8</c:v>
                </c:pt>
                <c:pt idx="12">
                  <c:v>2.1711199088985581E-8</c:v>
                </c:pt>
              </c:numCache>
            </c:numRef>
          </c:yVal>
        </c:ser>
        <c:ser>
          <c:idx val="6"/>
          <c:order val="6"/>
          <c:tx>
            <c:strRef>
              <c:f>Sheet1!$M$44</c:f>
              <c:strCache>
                <c:ptCount val="1"/>
                <c:pt idx="0">
                  <c:v>Wash a=64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Sheet1!$M$46:$M$54</c:f>
              <c:numCache>
                <c:formatCode>General</c:formatCode>
                <c:ptCount val="9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  <c:pt idx="8">
                  <c:v>65538</c:v>
                </c:pt>
              </c:numCache>
            </c:numRef>
          </c:xVal>
          <c:yVal>
            <c:numRef>
              <c:f>Sheet1!$N$46:$N$54</c:f>
              <c:numCache>
                <c:formatCode>General</c:formatCode>
                <c:ptCount val="9"/>
                <c:pt idx="0">
                  <c:v>4.9321338383838385E-9</c:v>
                </c:pt>
                <c:pt idx="1">
                  <c:v>7.2450288992408548E-9</c:v>
                </c:pt>
                <c:pt idx="2">
                  <c:v>7.6570503349093791E-9</c:v>
                </c:pt>
                <c:pt idx="3">
                  <c:v>8.7966156149783061E-9</c:v>
                </c:pt>
                <c:pt idx="4">
                  <c:v>8.6635125799883644E-9</c:v>
                </c:pt>
                <c:pt idx="5">
                  <c:v>8.4986807754203708E-9</c:v>
                </c:pt>
                <c:pt idx="6">
                  <c:v>6.9593181371128786E-9</c:v>
                </c:pt>
                <c:pt idx="7">
                  <c:v>9.5583802428725121E-9</c:v>
                </c:pt>
                <c:pt idx="8">
                  <c:v>9.982958852529879E-9</c:v>
                </c:pt>
              </c:numCache>
            </c:numRef>
          </c:yVal>
        </c:ser>
        <c:ser>
          <c:idx val="7"/>
          <c:order val="7"/>
          <c:tx>
            <c:strRef>
              <c:f>Sheet1!$O$44</c:f>
              <c:strCache>
                <c:ptCount val="1"/>
                <c:pt idx="0">
                  <c:v>Wash b=64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Sheet1!$O$46:$O$53</c:f>
              <c:numCache>
                <c:formatCode>General</c:formatCode>
                <c:ptCount val="8"/>
                <c:pt idx="0">
                  <c:v>258</c:v>
                </c:pt>
                <c:pt idx="1">
                  <c:v>514</c:v>
                </c:pt>
                <c:pt idx="2">
                  <c:v>1026</c:v>
                </c:pt>
                <c:pt idx="3">
                  <c:v>2050</c:v>
                </c:pt>
                <c:pt idx="4">
                  <c:v>4098</c:v>
                </c:pt>
                <c:pt idx="5">
                  <c:v>8194</c:v>
                </c:pt>
                <c:pt idx="6">
                  <c:v>16386</c:v>
                </c:pt>
                <c:pt idx="7">
                  <c:v>32770</c:v>
                </c:pt>
              </c:numCache>
            </c:numRef>
          </c:xVal>
          <c:yVal>
            <c:numRef>
              <c:f>Sheet1!$P$46:$P$53</c:f>
              <c:numCache>
                <c:formatCode>General</c:formatCode>
                <c:ptCount val="8"/>
                <c:pt idx="0">
                  <c:v>5.1940496966674988E-9</c:v>
                </c:pt>
                <c:pt idx="1">
                  <c:v>6.6368412790751355E-9</c:v>
                </c:pt>
                <c:pt idx="2">
                  <c:v>6.6007714895149446E-9</c:v>
                </c:pt>
                <c:pt idx="3">
                  <c:v>5.987585066991699E-9</c:v>
                </c:pt>
                <c:pt idx="4">
                  <c:v>8.0458174337700946E-9</c:v>
                </c:pt>
                <c:pt idx="5">
                  <c:v>8.7587593680457452E-9</c:v>
                </c:pt>
                <c:pt idx="6">
                  <c:v>8.8554151322578193E-9</c:v>
                </c:pt>
                <c:pt idx="7">
                  <c:v>1.5973774012199957E-8</c:v>
                </c:pt>
              </c:numCache>
            </c:numRef>
          </c:yVal>
        </c:ser>
        <c:axId val="62063360"/>
        <c:axId val="62064896"/>
      </c:scatterChart>
      <c:valAx>
        <c:axId val="62063360"/>
        <c:scaling>
          <c:logBase val="2"/>
          <c:orientation val="minMax"/>
        </c:scaling>
        <c:axPos val="b"/>
        <c:numFmt formatCode="General" sourceLinked="1"/>
        <c:tickLblPos val="nextTo"/>
        <c:crossAx val="62064896"/>
        <c:crosses val="autoZero"/>
        <c:crossBetween val="midCat"/>
      </c:valAx>
      <c:valAx>
        <c:axId val="62064896"/>
        <c:scaling>
          <c:orientation val="minMax"/>
        </c:scaling>
        <c:axPos val="l"/>
        <c:majorGridlines/>
        <c:numFmt formatCode="General" sourceLinked="1"/>
        <c:tickLblPos val="nextTo"/>
        <c:crossAx val="6206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200024</xdr:colOff>
      <xdr:row>94</xdr:row>
      <xdr:rowOff>47624</xdr:rowOff>
    </xdr:from>
    <xdr:to>
      <xdr:col>40</xdr:col>
      <xdr:colOff>114299</xdr:colOff>
      <xdr:row>117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304800</xdr:colOff>
      <xdr:row>118</xdr:row>
      <xdr:rowOff>66675</xdr:rowOff>
    </xdr:from>
    <xdr:to>
      <xdr:col>39</xdr:col>
      <xdr:colOff>409575</xdr:colOff>
      <xdr:row>131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400049</xdr:colOff>
      <xdr:row>137</xdr:row>
      <xdr:rowOff>28575</xdr:rowOff>
    </xdr:from>
    <xdr:to>
      <xdr:col>41</xdr:col>
      <xdr:colOff>542924</xdr:colOff>
      <xdr:row>156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85725</xdr:colOff>
      <xdr:row>0</xdr:row>
      <xdr:rowOff>28575</xdr:rowOff>
    </xdr:from>
    <xdr:to>
      <xdr:col>38</xdr:col>
      <xdr:colOff>247650</xdr:colOff>
      <xdr:row>20</xdr:row>
      <xdr:rowOff>171451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514350</xdr:colOff>
      <xdr:row>21</xdr:row>
      <xdr:rowOff>104775</xdr:rowOff>
    </xdr:from>
    <xdr:to>
      <xdr:col>47</xdr:col>
      <xdr:colOff>66675</xdr:colOff>
      <xdr:row>42</xdr:row>
      <xdr:rowOff>57151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123825</xdr:colOff>
      <xdr:row>43</xdr:row>
      <xdr:rowOff>114300</xdr:rowOff>
    </xdr:from>
    <xdr:to>
      <xdr:col>38</xdr:col>
      <xdr:colOff>285750</xdr:colOff>
      <xdr:row>64</xdr:row>
      <xdr:rowOff>66676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57150</xdr:colOff>
      <xdr:row>22</xdr:row>
      <xdr:rowOff>171450</xdr:rowOff>
    </xdr:from>
    <xdr:to>
      <xdr:col>30</xdr:col>
      <xdr:colOff>571500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X149"/>
  <sheetViews>
    <sheetView tabSelected="1" workbookViewId="0">
      <selection activeCell="P26" sqref="P26"/>
    </sheetView>
  </sheetViews>
  <sheetFormatPr defaultRowHeight="15"/>
  <cols>
    <col min="6" max="6" width="12" bestFit="1" customWidth="1"/>
    <col min="12" max="12" width="12" bestFit="1" customWidth="1"/>
    <col min="14" max="14" width="12" bestFit="1" customWidth="1"/>
    <col min="16" max="16" width="12" bestFit="1" customWidth="1"/>
    <col min="24" max="24" width="12" bestFit="1" customWidth="1"/>
  </cols>
  <sheetData>
    <row r="3" spans="1:24">
      <c r="A3" t="s">
        <v>10</v>
      </c>
    </row>
    <row r="4" spans="1:24">
      <c r="A4" t="s">
        <v>15</v>
      </c>
      <c r="D4" t="s">
        <v>16</v>
      </c>
      <c r="G4" t="s">
        <v>3</v>
      </c>
      <c r="J4" t="s">
        <v>6</v>
      </c>
      <c r="M4" t="s">
        <v>7</v>
      </c>
      <c r="P4" t="s">
        <v>8</v>
      </c>
      <c r="S4" t="s">
        <v>9</v>
      </c>
      <c r="V4" t="s">
        <v>13</v>
      </c>
    </row>
    <row r="5" spans="1:24">
      <c r="A5" t="s">
        <v>4</v>
      </c>
      <c r="B5" t="s">
        <v>5</v>
      </c>
      <c r="C5" t="s">
        <v>1</v>
      </c>
      <c r="D5" t="s">
        <v>4</v>
      </c>
      <c r="E5" t="s">
        <v>5</v>
      </c>
      <c r="F5" t="s">
        <v>1</v>
      </c>
      <c r="G5" t="s">
        <v>4</v>
      </c>
      <c r="H5" t="s">
        <v>5</v>
      </c>
      <c r="I5" t="s">
        <v>1</v>
      </c>
      <c r="J5" t="s">
        <v>4</v>
      </c>
      <c r="K5" t="s">
        <v>5</v>
      </c>
      <c r="L5" t="s">
        <v>1</v>
      </c>
      <c r="M5" t="s">
        <v>4</v>
      </c>
      <c r="N5" t="s">
        <v>5</v>
      </c>
      <c r="O5" t="s">
        <v>1</v>
      </c>
      <c r="P5" t="s">
        <v>4</v>
      </c>
      <c r="Q5" t="s">
        <v>5</v>
      </c>
      <c r="R5" t="s">
        <v>1</v>
      </c>
      <c r="S5" t="s">
        <v>4</v>
      </c>
      <c r="T5" t="s">
        <v>5</v>
      </c>
      <c r="U5" t="s">
        <v>1</v>
      </c>
      <c r="V5" t="s">
        <v>4</v>
      </c>
      <c r="W5" t="s">
        <v>5</v>
      </c>
      <c r="X5" t="s">
        <v>1</v>
      </c>
    </row>
    <row r="6" spans="1:24">
      <c r="A6">
        <v>32</v>
      </c>
      <c r="B6">
        <f>A6*(A6-1)-2*(A6-2)</f>
        <v>932</v>
      </c>
      <c r="C6">
        <v>0</v>
      </c>
      <c r="D6">
        <v>32</v>
      </c>
      <c r="E6">
        <f>D6*(D6-1)-2*(D6-2)</f>
        <v>932</v>
      </c>
      <c r="F6">
        <v>0</v>
      </c>
      <c r="G6">
        <v>18</v>
      </c>
      <c r="H6">
        <f>7+(G6-6)/4*6</f>
        <v>25</v>
      </c>
      <c r="I6">
        <v>0</v>
      </c>
      <c r="J6">
        <v>18</v>
      </c>
      <c r="K6">
        <v>51</v>
      </c>
      <c r="L6">
        <v>0</v>
      </c>
      <c r="M6">
        <v>27</v>
      </c>
      <c r="N6">
        <v>78</v>
      </c>
      <c r="O6">
        <v>0</v>
      </c>
      <c r="P6">
        <v>16</v>
      </c>
      <c r="Q6">
        <v>38</v>
      </c>
      <c r="R6">
        <v>0</v>
      </c>
      <c r="S6">
        <v>258</v>
      </c>
      <c r="T6">
        <v>704</v>
      </c>
      <c r="U6">
        <v>2E-3</v>
      </c>
      <c r="V6">
        <v>258</v>
      </c>
      <c r="W6">
        <v>764</v>
      </c>
      <c r="X6">
        <v>3.0000000000000005E-3</v>
      </c>
    </row>
    <row r="7" spans="1:24">
      <c r="A7">
        <f>A6*2</f>
        <v>64</v>
      </c>
      <c r="B7">
        <f t="shared" ref="B7:B13" si="0">A7*(A7-1)-2*(A7-2)</f>
        <v>3908</v>
      </c>
      <c r="C7">
        <v>3.3333333333333332E-4</v>
      </c>
      <c r="D7">
        <f>D6*2</f>
        <v>64</v>
      </c>
      <c r="E7">
        <f t="shared" ref="E7:E13" si="1">D7*(D7-1)-2*(D7-2)</f>
        <v>3908</v>
      </c>
      <c r="F7">
        <v>6.6666666666666664E-4</v>
      </c>
      <c r="G7">
        <v>34</v>
      </c>
      <c r="H7">
        <f t="shared" ref="H7:H19" si="2">7+(G7-6)/4*6</f>
        <v>49</v>
      </c>
      <c r="I7">
        <v>0</v>
      </c>
      <c r="J7">
        <v>32</v>
      </c>
      <c r="K7">
        <v>100</v>
      </c>
      <c r="L7">
        <v>0</v>
      </c>
      <c r="M7">
        <v>27</v>
      </c>
      <c r="N7">
        <v>78</v>
      </c>
      <c r="O7">
        <v>0</v>
      </c>
      <c r="P7">
        <v>24</v>
      </c>
      <c r="Q7">
        <v>58</v>
      </c>
      <c r="R7">
        <v>0</v>
      </c>
      <c r="S7">
        <v>514</v>
      </c>
      <c r="T7">
        <v>1472</v>
      </c>
      <c r="U7">
        <v>1.4333333333333332E-2</v>
      </c>
      <c r="V7">
        <v>514</v>
      </c>
      <c r="W7">
        <v>1528</v>
      </c>
      <c r="X7">
        <v>1.5333333333333332E-2</v>
      </c>
    </row>
    <row r="8" spans="1:24">
      <c r="A8">
        <f t="shared" ref="A8:A13" si="3">A7*2</f>
        <v>128</v>
      </c>
      <c r="B8">
        <f t="shared" si="0"/>
        <v>16004</v>
      </c>
      <c r="C8">
        <v>4.0000000000000001E-3</v>
      </c>
      <c r="D8">
        <f t="shared" ref="D8:D13" si="4">D7*2</f>
        <v>128</v>
      </c>
      <c r="E8">
        <f t="shared" si="1"/>
        <v>16004</v>
      </c>
      <c r="F8">
        <v>5.0000000000000001E-3</v>
      </c>
      <c r="G8">
        <v>66</v>
      </c>
      <c r="H8">
        <f t="shared" si="2"/>
        <v>97</v>
      </c>
      <c r="I8">
        <v>0</v>
      </c>
      <c r="J8">
        <v>50</v>
      </c>
      <c r="K8">
        <v>165</v>
      </c>
      <c r="L8">
        <v>0</v>
      </c>
      <c r="M8">
        <v>64</v>
      </c>
      <c r="N8">
        <v>204</v>
      </c>
      <c r="O8">
        <v>0</v>
      </c>
      <c r="P8">
        <v>72</v>
      </c>
      <c r="Q8">
        <v>213</v>
      </c>
      <c r="R8">
        <v>0</v>
      </c>
      <c r="S8">
        <v>1026</v>
      </c>
      <c r="T8">
        <v>3008</v>
      </c>
      <c r="U8">
        <v>6.6333333333333341E-2</v>
      </c>
      <c r="V8">
        <v>1026</v>
      </c>
      <c r="W8">
        <v>3056</v>
      </c>
      <c r="X8">
        <v>6.0999999999999999E-2</v>
      </c>
    </row>
    <row r="9" spans="1:24">
      <c r="A9">
        <f t="shared" si="3"/>
        <v>256</v>
      </c>
      <c r="B9">
        <f t="shared" si="0"/>
        <v>64772</v>
      </c>
      <c r="C9">
        <v>3.3000000000000002E-2</v>
      </c>
      <c r="D9">
        <f t="shared" si="4"/>
        <v>256</v>
      </c>
      <c r="E9">
        <f t="shared" si="1"/>
        <v>64772</v>
      </c>
      <c r="F9">
        <v>3.7333333333333329E-2</v>
      </c>
      <c r="G9">
        <v>130</v>
      </c>
      <c r="H9">
        <f t="shared" si="2"/>
        <v>193</v>
      </c>
      <c r="I9">
        <v>3.3333333333333332E-4</v>
      </c>
      <c r="J9">
        <v>147</v>
      </c>
      <c r="K9">
        <v>518</v>
      </c>
      <c r="L9">
        <v>3.3333333333333332E-4</v>
      </c>
      <c r="M9">
        <v>125</v>
      </c>
      <c r="N9">
        <v>420</v>
      </c>
      <c r="O9">
        <v>3.3333333333333332E-4</v>
      </c>
      <c r="P9">
        <v>99</v>
      </c>
      <c r="Q9">
        <v>294</v>
      </c>
      <c r="R9">
        <v>3.3333333333333332E-4</v>
      </c>
      <c r="S9">
        <v>2050</v>
      </c>
      <c r="T9">
        <v>6080</v>
      </c>
      <c r="U9">
        <v>0.31833333333333336</v>
      </c>
      <c r="V9">
        <v>2050</v>
      </c>
      <c r="W9">
        <v>6112</v>
      </c>
      <c r="X9">
        <v>0.22133333333333335</v>
      </c>
    </row>
    <row r="10" spans="1:24">
      <c r="A10">
        <f t="shared" si="3"/>
        <v>512</v>
      </c>
      <c r="B10">
        <f t="shared" si="0"/>
        <v>260612</v>
      </c>
      <c r="C10">
        <v>0.35066666666666668</v>
      </c>
      <c r="D10">
        <f t="shared" si="4"/>
        <v>512</v>
      </c>
      <c r="E10">
        <f t="shared" si="1"/>
        <v>260612</v>
      </c>
      <c r="F10">
        <v>0.33600000000000002</v>
      </c>
      <c r="G10">
        <v>258</v>
      </c>
      <c r="H10">
        <f t="shared" si="2"/>
        <v>385</v>
      </c>
      <c r="I10">
        <v>0</v>
      </c>
      <c r="J10">
        <v>243</v>
      </c>
      <c r="K10">
        <v>882</v>
      </c>
      <c r="L10">
        <v>1.6666666666666668E-3</v>
      </c>
      <c r="M10">
        <v>216</v>
      </c>
      <c r="N10">
        <v>750</v>
      </c>
      <c r="O10">
        <v>2.6666666666666666E-3</v>
      </c>
      <c r="P10">
        <v>256</v>
      </c>
      <c r="Q10">
        <v>828</v>
      </c>
      <c r="R10">
        <v>1.6666666666666668E-3</v>
      </c>
      <c r="S10">
        <v>4098</v>
      </c>
      <c r="T10">
        <v>12224</v>
      </c>
      <c r="U10">
        <v>1.2809999999999999</v>
      </c>
      <c r="V10">
        <v>4098</v>
      </c>
      <c r="W10">
        <v>12224</v>
      </c>
      <c r="X10">
        <v>1.1896666666666667</v>
      </c>
    </row>
    <row r="11" spans="1:24">
      <c r="A11">
        <f t="shared" si="3"/>
        <v>1024</v>
      </c>
      <c r="B11">
        <f t="shared" si="0"/>
        <v>1045508</v>
      </c>
      <c r="C11">
        <v>4.0363333333333333</v>
      </c>
      <c r="D11">
        <f t="shared" si="4"/>
        <v>1024</v>
      </c>
      <c r="E11">
        <f t="shared" si="1"/>
        <v>1045508</v>
      </c>
      <c r="F11">
        <v>4.1776666666666662</v>
      </c>
      <c r="G11">
        <v>514</v>
      </c>
      <c r="H11">
        <f t="shared" si="2"/>
        <v>769</v>
      </c>
      <c r="I11">
        <v>2E-3</v>
      </c>
      <c r="J11">
        <v>432</v>
      </c>
      <c r="K11">
        <v>1608</v>
      </c>
      <c r="L11">
        <v>6.6666666666666671E-3</v>
      </c>
      <c r="M11">
        <v>512</v>
      </c>
      <c r="N11">
        <v>1848</v>
      </c>
      <c r="O11">
        <v>1.0333333333333333E-2</v>
      </c>
      <c r="P11">
        <v>575</v>
      </c>
      <c r="Q11">
        <v>1950</v>
      </c>
      <c r="R11">
        <v>6.6666666666666671E-3</v>
      </c>
      <c r="S11">
        <v>8194</v>
      </c>
      <c r="T11">
        <v>24512</v>
      </c>
      <c r="U11">
        <v>5.0796666666666672</v>
      </c>
      <c r="V11">
        <v>8194</v>
      </c>
      <c r="W11">
        <v>24448</v>
      </c>
      <c r="X11">
        <v>5.1803333333333335</v>
      </c>
    </row>
    <row r="12" spans="1:24">
      <c r="A12">
        <f t="shared" si="3"/>
        <v>2048</v>
      </c>
      <c r="B12">
        <f t="shared" si="0"/>
        <v>4188164</v>
      </c>
      <c r="C12">
        <v>35.060333333333325</v>
      </c>
      <c r="D12">
        <f t="shared" si="4"/>
        <v>2048</v>
      </c>
      <c r="E12">
        <f t="shared" si="1"/>
        <v>4188164</v>
      </c>
      <c r="F12">
        <v>33.859333333333332</v>
      </c>
      <c r="G12">
        <v>1026</v>
      </c>
      <c r="H12">
        <f t="shared" si="2"/>
        <v>1537</v>
      </c>
      <c r="I12">
        <v>8.666666666666668E-3</v>
      </c>
      <c r="J12">
        <v>1024</v>
      </c>
      <c r="K12">
        <v>3888</v>
      </c>
      <c r="L12">
        <v>3.2333333333333332E-2</v>
      </c>
      <c r="M12">
        <v>1000</v>
      </c>
      <c r="N12">
        <v>3690</v>
      </c>
      <c r="O12">
        <v>3.4666666666666672E-2</v>
      </c>
      <c r="P12">
        <v>1152</v>
      </c>
      <c r="Q12">
        <v>4026</v>
      </c>
      <c r="R12">
        <v>3.2333333333333332E-2</v>
      </c>
      <c r="S12">
        <v>16386</v>
      </c>
      <c r="T12">
        <v>49088</v>
      </c>
      <c r="U12">
        <v>16.725666666666669</v>
      </c>
      <c r="V12">
        <v>16386</v>
      </c>
      <c r="W12">
        <v>48896</v>
      </c>
      <c r="X12">
        <v>20.95</v>
      </c>
    </row>
    <row r="13" spans="1:24">
      <c r="A13">
        <f t="shared" si="3"/>
        <v>4096</v>
      </c>
      <c r="B13">
        <f t="shared" si="0"/>
        <v>16764932</v>
      </c>
      <c r="C13">
        <v>313.73700000000002</v>
      </c>
      <c r="D13">
        <f t="shared" si="4"/>
        <v>4096</v>
      </c>
      <c r="E13">
        <f t="shared" si="1"/>
        <v>16764932</v>
      </c>
      <c r="F13">
        <v>303.91899999999998</v>
      </c>
      <c r="G13">
        <v>2050</v>
      </c>
      <c r="H13">
        <f t="shared" si="2"/>
        <v>3073</v>
      </c>
      <c r="I13">
        <v>4.0333333333333332E-2</v>
      </c>
      <c r="J13">
        <v>2205</v>
      </c>
      <c r="K13">
        <v>8484</v>
      </c>
      <c r="L13">
        <v>0.16266666666666665</v>
      </c>
      <c r="M13">
        <v>2197</v>
      </c>
      <c r="N13">
        <v>8268</v>
      </c>
      <c r="O13">
        <v>0.18666666666666668</v>
      </c>
      <c r="P13">
        <v>2205</v>
      </c>
      <c r="Q13">
        <v>7868</v>
      </c>
      <c r="R13">
        <v>0.16266666666666665</v>
      </c>
      <c r="S13">
        <v>32770</v>
      </c>
      <c r="T13">
        <v>98240</v>
      </c>
      <c r="U13">
        <v>92.12866666666666</v>
      </c>
      <c r="V13">
        <v>32770</v>
      </c>
      <c r="W13">
        <v>97792</v>
      </c>
      <c r="X13">
        <v>151.16200000000001</v>
      </c>
    </row>
    <row r="14" spans="1:24">
      <c r="G14">
        <v>4098</v>
      </c>
      <c r="H14">
        <f t="shared" si="2"/>
        <v>6145</v>
      </c>
      <c r="I14">
        <v>0.16833333333333333</v>
      </c>
      <c r="J14">
        <v>3920</v>
      </c>
      <c r="K14">
        <v>15232</v>
      </c>
      <c r="L14">
        <v>0.56266666666666665</v>
      </c>
      <c r="M14">
        <v>4096</v>
      </c>
      <c r="N14">
        <v>15600</v>
      </c>
      <c r="O14">
        <v>0.69733333333333325</v>
      </c>
      <c r="P14">
        <v>4096</v>
      </c>
      <c r="Q14">
        <v>14840</v>
      </c>
      <c r="R14">
        <v>0.56266666666666665</v>
      </c>
      <c r="S14">
        <v>65538</v>
      </c>
      <c r="T14">
        <v>196544</v>
      </c>
      <c r="U14">
        <v>385.38600000000002</v>
      </c>
    </row>
    <row r="15" spans="1:24">
      <c r="G15">
        <v>8194</v>
      </c>
      <c r="H15">
        <f t="shared" si="2"/>
        <v>12289</v>
      </c>
      <c r="I15">
        <v>0.68733333333333324</v>
      </c>
      <c r="J15">
        <v>8214</v>
      </c>
      <c r="K15">
        <v>32153</v>
      </c>
      <c r="L15">
        <v>2.8013333333333335</v>
      </c>
      <c r="M15">
        <v>8000</v>
      </c>
      <c r="N15">
        <v>30780</v>
      </c>
      <c r="O15">
        <v>2.7543333333333333</v>
      </c>
      <c r="P15">
        <v>9100</v>
      </c>
      <c r="Q15">
        <v>33660</v>
      </c>
      <c r="R15">
        <v>2.8013333333333335</v>
      </c>
    </row>
    <row r="16" spans="1:24">
      <c r="G16">
        <v>16386</v>
      </c>
      <c r="H16">
        <f t="shared" si="2"/>
        <v>24577</v>
      </c>
      <c r="I16">
        <v>2.847</v>
      </c>
      <c r="J16">
        <v>16807</v>
      </c>
      <c r="K16">
        <v>66150</v>
      </c>
      <c r="L16">
        <v>8.7663333333333338</v>
      </c>
      <c r="M16">
        <v>15625</v>
      </c>
      <c r="N16">
        <v>60600</v>
      </c>
      <c r="O16">
        <v>12.076333333333332</v>
      </c>
      <c r="P16">
        <v>15488</v>
      </c>
      <c r="Q16">
        <v>57717</v>
      </c>
      <c r="R16">
        <v>8.7663333333333338</v>
      </c>
    </row>
    <row r="17" spans="1:18">
      <c r="G17">
        <v>32770</v>
      </c>
      <c r="H17">
        <f t="shared" si="2"/>
        <v>49153</v>
      </c>
      <c r="I17">
        <v>11.219333333333333</v>
      </c>
      <c r="J17">
        <v>32768</v>
      </c>
      <c r="K17">
        <v>129472</v>
      </c>
      <c r="L17">
        <v>61.983000000000004</v>
      </c>
      <c r="M17">
        <v>32768</v>
      </c>
      <c r="N17">
        <v>127968</v>
      </c>
      <c r="O17">
        <v>101.59666666666668</v>
      </c>
      <c r="P17">
        <v>30589</v>
      </c>
      <c r="Q17">
        <v>115284</v>
      </c>
      <c r="R17">
        <v>61.983000000000004</v>
      </c>
    </row>
    <row r="18" spans="1:18">
      <c r="G18">
        <v>65538</v>
      </c>
      <c r="H18">
        <f t="shared" si="2"/>
        <v>98305</v>
      </c>
      <c r="I18">
        <v>72.852333333333334</v>
      </c>
      <c r="J18">
        <v>63504</v>
      </c>
      <c r="K18">
        <v>251664</v>
      </c>
      <c r="L18">
        <v>354.1</v>
      </c>
      <c r="M18">
        <v>64000</v>
      </c>
      <c r="N18">
        <v>251160</v>
      </c>
      <c r="O18">
        <v>444.62900000000002</v>
      </c>
      <c r="P18">
        <v>65536</v>
      </c>
      <c r="Q18">
        <v>249840</v>
      </c>
      <c r="R18">
        <v>354.1</v>
      </c>
    </row>
    <row r="19" spans="1:18">
      <c r="G19">
        <v>131074</v>
      </c>
      <c r="H19">
        <f t="shared" si="2"/>
        <v>196609</v>
      </c>
      <c r="I19">
        <v>348.39800000000002</v>
      </c>
    </row>
    <row r="21" spans="1:18">
      <c r="M21">
        <f>M17*24+N17*32+16</f>
        <v>4881424</v>
      </c>
      <c r="N21">
        <f t="shared" ref="N21:O23" si="5">M21/1024</f>
        <v>4767.015625</v>
      </c>
      <c r="O21">
        <f t="shared" si="5"/>
        <v>4.6552886962890625</v>
      </c>
    </row>
    <row r="22" spans="1:18">
      <c r="M22">
        <f>16*M17</f>
        <v>524288</v>
      </c>
      <c r="N22">
        <f t="shared" si="5"/>
        <v>512</v>
      </c>
      <c r="O22">
        <f t="shared" si="5"/>
        <v>0.5</v>
      </c>
    </row>
    <row r="23" spans="1:18">
      <c r="M23">
        <f>M18*24+N18*32+16</f>
        <v>9573136</v>
      </c>
      <c r="N23">
        <f t="shared" si="5"/>
        <v>9348.765625</v>
      </c>
      <c r="O23">
        <f t="shared" si="5"/>
        <v>9.1296539306640625</v>
      </c>
    </row>
    <row r="24" spans="1:18">
      <c r="M24" t="s">
        <v>17</v>
      </c>
    </row>
    <row r="25" spans="1:18">
      <c r="A25" t="s">
        <v>15</v>
      </c>
      <c r="B25" t="s">
        <v>16</v>
      </c>
      <c r="C25" t="s">
        <v>3</v>
      </c>
      <c r="D25" t="str">
        <f>J4</f>
        <v>GenRmf a=bb</v>
      </c>
      <c r="E25" t="s">
        <v>7</v>
      </c>
      <c r="F25" t="s">
        <v>8</v>
      </c>
      <c r="G25" t="s">
        <v>9</v>
      </c>
      <c r="H25" t="s">
        <v>13</v>
      </c>
      <c r="J25" t="s">
        <v>15</v>
      </c>
      <c r="K25" t="s">
        <v>16</v>
      </c>
      <c r="L25" t="s">
        <v>3</v>
      </c>
      <c r="M25" t="s">
        <v>6</v>
      </c>
      <c r="N25" t="s">
        <v>7</v>
      </c>
      <c r="O25" t="s">
        <v>8</v>
      </c>
      <c r="P25" t="s">
        <v>9</v>
      </c>
      <c r="Q25" t="s">
        <v>13</v>
      </c>
    </row>
    <row r="26" spans="1:18">
      <c r="A26">
        <f>J26*B6</f>
        <v>29824</v>
      </c>
      <c r="B26">
        <f>K26*E6</f>
        <v>29824</v>
      </c>
      <c r="C26">
        <f>H6*L26</f>
        <v>225</v>
      </c>
      <c r="D26">
        <f>M26*K6</f>
        <v>459</v>
      </c>
      <c r="E26">
        <f>N6*N26</f>
        <v>1404</v>
      </c>
      <c r="F26">
        <f>Q6*O26</f>
        <v>456</v>
      </c>
      <c r="G26">
        <f>T6*P26</f>
        <v>405504</v>
      </c>
      <c r="H26">
        <f>Q26*W6</f>
        <v>577584</v>
      </c>
      <c r="J26">
        <v>32</v>
      </c>
      <c r="K26">
        <v>32</v>
      </c>
      <c r="L26">
        <v>9</v>
      </c>
      <c r="M26">
        <v>9</v>
      </c>
      <c r="N26">
        <v>18</v>
      </c>
      <c r="O26">
        <v>12</v>
      </c>
      <c r="P26">
        <v>576</v>
      </c>
      <c r="Q26">
        <v>756</v>
      </c>
    </row>
    <row r="27" spans="1:18">
      <c r="A27">
        <f t="shared" ref="A27:A33" si="6">J27*B7</f>
        <v>250112</v>
      </c>
      <c r="B27">
        <f t="shared" ref="B27:B33" si="7">K27*E7</f>
        <v>250112</v>
      </c>
      <c r="C27">
        <f t="shared" ref="C27:C39" si="8">H7*L27</f>
        <v>833</v>
      </c>
      <c r="D27">
        <f t="shared" ref="D27:D38" si="9">M27*K7</f>
        <v>1600</v>
      </c>
      <c r="E27">
        <f t="shared" ref="E27:E38" si="10">N7*N27</f>
        <v>1404</v>
      </c>
      <c r="F27">
        <f t="shared" ref="F27:F38" si="11">Q7*O27</f>
        <v>1160</v>
      </c>
      <c r="G27">
        <f t="shared" ref="G27:G34" si="12">T7*P27</f>
        <v>1978368</v>
      </c>
      <c r="H27">
        <f t="shared" ref="H27:H33" si="13">Q27*W7</f>
        <v>2310336</v>
      </c>
      <c r="J27">
        <v>64</v>
      </c>
      <c r="K27">
        <v>64</v>
      </c>
      <c r="L27">
        <v>17</v>
      </c>
      <c r="M27">
        <v>16</v>
      </c>
      <c r="N27">
        <v>18</v>
      </c>
      <c r="O27">
        <v>20</v>
      </c>
      <c r="P27">
        <v>1344</v>
      </c>
      <c r="Q27">
        <v>1512</v>
      </c>
    </row>
    <row r="28" spans="1:18">
      <c r="A28">
        <f t="shared" si="6"/>
        <v>2048512</v>
      </c>
      <c r="B28">
        <f t="shared" si="7"/>
        <v>2048512</v>
      </c>
      <c r="C28">
        <f t="shared" si="8"/>
        <v>3201</v>
      </c>
      <c r="D28">
        <f t="shared" si="9"/>
        <v>4125</v>
      </c>
      <c r="E28">
        <f t="shared" si="10"/>
        <v>9792</v>
      </c>
      <c r="F28">
        <f t="shared" si="11"/>
        <v>13419</v>
      </c>
      <c r="G28">
        <f t="shared" si="12"/>
        <v>8663040</v>
      </c>
      <c r="H28">
        <f t="shared" si="13"/>
        <v>9241344</v>
      </c>
      <c r="J28">
        <v>128</v>
      </c>
      <c r="K28">
        <v>128</v>
      </c>
      <c r="L28">
        <v>33</v>
      </c>
      <c r="M28">
        <v>25</v>
      </c>
      <c r="N28">
        <v>48</v>
      </c>
      <c r="O28">
        <v>63</v>
      </c>
      <c r="P28">
        <v>2880</v>
      </c>
      <c r="Q28">
        <v>3024</v>
      </c>
    </row>
    <row r="29" spans="1:18">
      <c r="A29">
        <f t="shared" si="6"/>
        <v>16581632</v>
      </c>
      <c r="B29">
        <f t="shared" si="7"/>
        <v>16581632</v>
      </c>
      <c r="C29">
        <f t="shared" si="8"/>
        <v>12545</v>
      </c>
      <c r="D29">
        <f t="shared" si="9"/>
        <v>50764</v>
      </c>
      <c r="E29">
        <f t="shared" si="10"/>
        <v>42000</v>
      </c>
      <c r="F29">
        <f t="shared" si="11"/>
        <v>26460</v>
      </c>
      <c r="G29">
        <f t="shared" si="12"/>
        <v>36188160</v>
      </c>
      <c r="H29">
        <f t="shared" si="13"/>
        <v>36965376</v>
      </c>
      <c r="J29">
        <v>256</v>
      </c>
      <c r="K29">
        <v>256</v>
      </c>
      <c r="L29">
        <v>65</v>
      </c>
      <c r="M29">
        <v>98</v>
      </c>
      <c r="N29">
        <v>100</v>
      </c>
      <c r="O29">
        <v>90</v>
      </c>
      <c r="P29">
        <v>5952</v>
      </c>
      <c r="Q29">
        <v>6048</v>
      </c>
    </row>
    <row r="30" spans="1:18">
      <c r="A30">
        <f t="shared" si="6"/>
        <v>133433344</v>
      </c>
      <c r="B30">
        <f t="shared" si="7"/>
        <v>133433344</v>
      </c>
      <c r="C30">
        <f t="shared" si="8"/>
        <v>49665</v>
      </c>
      <c r="D30">
        <f t="shared" si="9"/>
        <v>142884</v>
      </c>
      <c r="E30">
        <f t="shared" si="10"/>
        <v>135000</v>
      </c>
      <c r="F30">
        <f t="shared" si="11"/>
        <v>198720</v>
      </c>
      <c r="G30">
        <f t="shared" si="12"/>
        <v>147861504</v>
      </c>
      <c r="H30">
        <f t="shared" si="13"/>
        <v>147861504</v>
      </c>
      <c r="J30">
        <v>512</v>
      </c>
      <c r="K30">
        <v>512</v>
      </c>
      <c r="L30">
        <v>129</v>
      </c>
      <c r="M30">
        <v>162</v>
      </c>
      <c r="N30">
        <v>180</v>
      </c>
      <c r="O30">
        <v>240</v>
      </c>
      <c r="P30">
        <v>12096</v>
      </c>
      <c r="Q30">
        <v>12096</v>
      </c>
    </row>
    <row r="31" spans="1:18">
      <c r="A31">
        <f t="shared" si="6"/>
        <v>1070600192</v>
      </c>
      <c r="B31">
        <f t="shared" si="7"/>
        <v>1070600192</v>
      </c>
      <c r="C31">
        <f t="shared" si="8"/>
        <v>197633</v>
      </c>
      <c r="D31">
        <f t="shared" si="9"/>
        <v>463104</v>
      </c>
      <c r="E31">
        <f t="shared" si="10"/>
        <v>827904</v>
      </c>
      <c r="F31">
        <f t="shared" si="11"/>
        <v>1072500</v>
      </c>
      <c r="G31">
        <f t="shared" si="12"/>
        <v>597700608</v>
      </c>
      <c r="H31">
        <f t="shared" si="13"/>
        <v>591446016</v>
      </c>
      <c r="J31">
        <v>1024</v>
      </c>
      <c r="K31">
        <v>1024</v>
      </c>
      <c r="L31">
        <v>257</v>
      </c>
      <c r="M31">
        <v>288</v>
      </c>
      <c r="N31">
        <v>448</v>
      </c>
      <c r="O31">
        <v>550</v>
      </c>
      <c r="P31">
        <v>24384</v>
      </c>
      <c r="Q31">
        <v>24192</v>
      </c>
    </row>
    <row r="32" spans="1:18">
      <c r="A32">
        <f t="shared" si="6"/>
        <v>8577359872</v>
      </c>
      <c r="B32">
        <f t="shared" si="7"/>
        <v>8577359872</v>
      </c>
      <c r="C32">
        <f t="shared" si="8"/>
        <v>788481</v>
      </c>
      <c r="D32">
        <f t="shared" si="9"/>
        <v>2985984</v>
      </c>
      <c r="E32">
        <f t="shared" si="10"/>
        <v>3321000</v>
      </c>
      <c r="F32">
        <f t="shared" si="11"/>
        <v>4493016</v>
      </c>
      <c r="G32">
        <f t="shared" si="12"/>
        <v>2403348480</v>
      </c>
      <c r="H32">
        <f t="shared" si="13"/>
        <v>2365784064</v>
      </c>
      <c r="J32">
        <v>2048</v>
      </c>
      <c r="K32">
        <v>2048</v>
      </c>
      <c r="L32">
        <v>513</v>
      </c>
      <c r="M32">
        <v>768</v>
      </c>
      <c r="N32">
        <v>900</v>
      </c>
      <c r="O32">
        <v>1116</v>
      </c>
      <c r="P32">
        <v>48960</v>
      </c>
      <c r="Q32">
        <v>48384</v>
      </c>
    </row>
    <row r="33" spans="1:17">
      <c r="A33">
        <f t="shared" si="6"/>
        <v>68669161472</v>
      </c>
      <c r="B33">
        <f t="shared" si="7"/>
        <v>68669161472</v>
      </c>
      <c r="C33">
        <f t="shared" si="8"/>
        <v>3149825</v>
      </c>
      <c r="D33">
        <f t="shared" si="9"/>
        <v>14965776</v>
      </c>
      <c r="E33">
        <f t="shared" si="10"/>
        <v>16767504</v>
      </c>
      <c r="F33">
        <f t="shared" si="11"/>
        <v>16963408</v>
      </c>
      <c r="G33">
        <f t="shared" si="12"/>
        <v>9638522880</v>
      </c>
      <c r="H33">
        <f t="shared" si="13"/>
        <v>9463136256</v>
      </c>
      <c r="J33">
        <v>4096</v>
      </c>
      <c r="K33">
        <v>4096</v>
      </c>
      <c r="L33">
        <v>1025</v>
      </c>
      <c r="M33">
        <v>1764</v>
      </c>
      <c r="N33">
        <v>2028</v>
      </c>
      <c r="O33">
        <v>2156</v>
      </c>
      <c r="P33">
        <v>98112</v>
      </c>
      <c r="Q33">
        <v>96768</v>
      </c>
    </row>
    <row r="34" spans="1:17">
      <c r="C34">
        <f t="shared" si="8"/>
        <v>12591105</v>
      </c>
      <c r="D34">
        <f t="shared" si="9"/>
        <v>47767552</v>
      </c>
      <c r="E34">
        <f t="shared" si="10"/>
        <v>59904000</v>
      </c>
      <c r="F34">
        <f t="shared" si="11"/>
        <v>59834880</v>
      </c>
      <c r="G34">
        <f t="shared" si="12"/>
        <v>38604386304</v>
      </c>
      <c r="L34">
        <v>2049</v>
      </c>
      <c r="M34">
        <v>3136</v>
      </c>
      <c r="N34">
        <v>3840</v>
      </c>
      <c r="O34">
        <v>4032</v>
      </c>
      <c r="P34">
        <v>196416</v>
      </c>
      <c r="Q34">
        <v>193536</v>
      </c>
    </row>
    <row r="35" spans="1:17">
      <c r="C35">
        <f t="shared" si="8"/>
        <v>50348033</v>
      </c>
      <c r="D35">
        <f t="shared" si="9"/>
        <v>220087285</v>
      </c>
      <c r="E35">
        <f t="shared" si="10"/>
        <v>233928000</v>
      </c>
      <c r="F35">
        <f t="shared" si="11"/>
        <v>302940000</v>
      </c>
      <c r="L35">
        <v>4097</v>
      </c>
      <c r="M35">
        <v>6845</v>
      </c>
      <c r="N35">
        <v>7600</v>
      </c>
      <c r="O35">
        <v>9000</v>
      </c>
    </row>
    <row r="36" spans="1:17">
      <c r="C36">
        <f t="shared" si="8"/>
        <v>201359361</v>
      </c>
      <c r="D36">
        <f t="shared" si="9"/>
        <v>952956900</v>
      </c>
      <c r="E36">
        <f t="shared" si="10"/>
        <v>909000000</v>
      </c>
      <c r="F36">
        <f t="shared" si="11"/>
        <v>886937139</v>
      </c>
      <c r="L36">
        <v>8193</v>
      </c>
      <c r="M36">
        <v>14406</v>
      </c>
      <c r="N36">
        <v>15000</v>
      </c>
      <c r="O36">
        <v>15367</v>
      </c>
    </row>
    <row r="37" spans="1:17">
      <c r="C37">
        <f t="shared" si="8"/>
        <v>805371905</v>
      </c>
      <c r="D37">
        <f t="shared" si="9"/>
        <v>3712221184</v>
      </c>
      <c r="E37">
        <f t="shared" si="10"/>
        <v>4062216192</v>
      </c>
      <c r="F37">
        <f t="shared" si="11"/>
        <v>3506939280</v>
      </c>
      <c r="L37">
        <v>16385</v>
      </c>
      <c r="M37">
        <v>28672</v>
      </c>
      <c r="N37">
        <v>31744</v>
      </c>
      <c r="O37">
        <v>30420</v>
      </c>
    </row>
    <row r="38" spans="1:17">
      <c r="C38">
        <f t="shared" si="8"/>
        <v>3221356545</v>
      </c>
      <c r="D38">
        <f t="shared" si="9"/>
        <v>14205929472</v>
      </c>
      <c r="E38">
        <f t="shared" si="10"/>
        <v>15672384000</v>
      </c>
      <c r="F38">
        <f t="shared" si="11"/>
        <v>16309555200</v>
      </c>
      <c r="L38">
        <v>32769</v>
      </c>
      <c r="M38">
        <v>56448</v>
      </c>
      <c r="N38">
        <v>62400</v>
      </c>
      <c r="O38">
        <v>65280</v>
      </c>
    </row>
    <row r="39" spans="1:17">
      <c r="C39">
        <f t="shared" si="8"/>
        <v>12885164033</v>
      </c>
      <c r="L39">
        <v>65537</v>
      </c>
    </row>
    <row r="44" spans="1:17">
      <c r="A44" t="str">
        <f>A4</f>
        <v>CBC</v>
      </c>
      <c r="C44" t="s">
        <v>16</v>
      </c>
      <c r="E44" t="s">
        <v>3</v>
      </c>
      <c r="G44" t="s">
        <v>6</v>
      </c>
      <c r="I44" t="s">
        <v>18</v>
      </c>
      <c r="K44" t="s">
        <v>8</v>
      </c>
      <c r="M44" t="s">
        <v>9</v>
      </c>
      <c r="O44" t="s">
        <v>13</v>
      </c>
    </row>
    <row r="45" spans="1:17">
      <c r="A45" t="s">
        <v>4</v>
      </c>
      <c r="B45" t="s">
        <v>1</v>
      </c>
      <c r="C45" t="s">
        <v>4</v>
      </c>
      <c r="D45" t="s">
        <v>1</v>
      </c>
      <c r="E45" t="s">
        <v>4</v>
      </c>
      <c r="F45" t="s">
        <v>1</v>
      </c>
      <c r="G45" t="s">
        <v>4</v>
      </c>
      <c r="H45" t="s">
        <v>1</v>
      </c>
      <c r="I45" t="s">
        <v>4</v>
      </c>
      <c r="J45" t="s">
        <v>1</v>
      </c>
      <c r="K45" t="s">
        <v>4</v>
      </c>
      <c r="L45" t="s">
        <v>1</v>
      </c>
      <c r="M45" t="s">
        <v>4</v>
      </c>
      <c r="N45" t="s">
        <v>1</v>
      </c>
      <c r="O45" t="s">
        <v>4</v>
      </c>
      <c r="P45" t="s">
        <v>1</v>
      </c>
    </row>
    <row r="46" spans="1:17">
      <c r="A46">
        <f>A6</f>
        <v>32</v>
      </c>
      <c r="C46">
        <f>D6</f>
        <v>32</v>
      </c>
      <c r="E46">
        <f>G6</f>
        <v>18</v>
      </c>
      <c r="G46">
        <f>J6</f>
        <v>18</v>
      </c>
      <c r="I46">
        <f>M6</f>
        <v>27</v>
      </c>
      <c r="K46">
        <f>P6</f>
        <v>16</v>
      </c>
      <c r="M46">
        <f>S6</f>
        <v>258</v>
      </c>
      <c r="N46">
        <f>U6/G26</f>
        <v>4.9321338383838385E-9</v>
      </c>
      <c r="O46">
        <f>V6</f>
        <v>258</v>
      </c>
      <c r="P46">
        <f>X6/H26</f>
        <v>5.1940496966674988E-9</v>
      </c>
    </row>
    <row r="47" spans="1:17">
      <c r="A47">
        <f t="shared" ref="A47:A53" si="14">A7</f>
        <v>64</v>
      </c>
      <c r="B47">
        <f t="shared" ref="B47:B53" si="15">C7/A27</f>
        <v>1.3327362674854998E-9</v>
      </c>
      <c r="C47">
        <f t="shared" ref="C47:C53" si="16">D7</f>
        <v>64</v>
      </c>
      <c r="D47">
        <f t="shared" ref="D47:D53" si="17">F7/B27</f>
        <v>2.6654725349709996E-9</v>
      </c>
      <c r="E47">
        <f t="shared" ref="E47:E59" si="18">G7</f>
        <v>34</v>
      </c>
      <c r="G47">
        <f t="shared" ref="G47:G58" si="19">J7</f>
        <v>32</v>
      </c>
      <c r="I47">
        <f t="shared" ref="I47:I58" si="20">M7</f>
        <v>27</v>
      </c>
      <c r="K47">
        <f t="shared" ref="K47:K58" si="21">P7</f>
        <v>24</v>
      </c>
      <c r="M47">
        <f t="shared" ref="M47:M54" si="22">S7</f>
        <v>514</v>
      </c>
      <c r="N47">
        <f t="shared" ref="N47:N54" si="23">U7/G27</f>
        <v>7.2450288992408548E-9</v>
      </c>
      <c r="O47">
        <f t="shared" ref="O47:O53" si="24">V7</f>
        <v>514</v>
      </c>
      <c r="P47">
        <f t="shared" ref="P47:P53" si="25">X7/H27</f>
        <v>6.6368412790751355E-9</v>
      </c>
    </row>
    <row r="48" spans="1:17">
      <c r="A48">
        <f t="shared" si="14"/>
        <v>128</v>
      </c>
      <c r="B48">
        <f t="shared" si="15"/>
        <v>1.9526368407898028E-9</v>
      </c>
      <c r="C48">
        <f t="shared" si="16"/>
        <v>128</v>
      </c>
      <c r="D48">
        <f t="shared" si="17"/>
        <v>2.4407960509872534E-9</v>
      </c>
      <c r="E48">
        <f t="shared" si="18"/>
        <v>66</v>
      </c>
      <c r="G48">
        <f t="shared" si="19"/>
        <v>50</v>
      </c>
      <c r="I48">
        <f t="shared" si="20"/>
        <v>64</v>
      </c>
      <c r="K48">
        <f t="shared" si="21"/>
        <v>72</v>
      </c>
      <c r="M48">
        <f t="shared" si="22"/>
        <v>1026</v>
      </c>
      <c r="N48">
        <f t="shared" si="23"/>
        <v>7.6570503349093791E-9</v>
      </c>
      <c r="O48">
        <f t="shared" si="24"/>
        <v>1026</v>
      </c>
      <c r="P48">
        <f t="shared" si="25"/>
        <v>6.6007714895149446E-9</v>
      </c>
    </row>
    <row r="49" spans="1:16">
      <c r="A49">
        <f t="shared" si="14"/>
        <v>256</v>
      </c>
      <c r="B49">
        <f t="shared" si="15"/>
        <v>1.990153924535293E-9</v>
      </c>
      <c r="C49">
        <f t="shared" si="16"/>
        <v>256</v>
      </c>
      <c r="D49">
        <f t="shared" si="17"/>
        <v>2.2514872681611395E-9</v>
      </c>
      <c r="E49">
        <f t="shared" si="18"/>
        <v>130</v>
      </c>
      <c r="G49">
        <f t="shared" si="19"/>
        <v>147</v>
      </c>
      <c r="H49">
        <f t="shared" ref="H49:H58" si="26">L9/D29</f>
        <v>6.5663330969453413E-9</v>
      </c>
      <c r="I49">
        <f t="shared" si="20"/>
        <v>125</v>
      </c>
      <c r="J49">
        <f t="shared" ref="J49:J58" si="27">O9/E29</f>
        <v>7.9365079365079361E-9</v>
      </c>
      <c r="K49">
        <f t="shared" si="21"/>
        <v>99</v>
      </c>
      <c r="L49">
        <f>R9/F29</f>
        <v>1.2597631645250692E-8</v>
      </c>
      <c r="M49">
        <f t="shared" si="22"/>
        <v>2050</v>
      </c>
      <c r="N49">
        <f t="shared" si="23"/>
        <v>8.7966156149783061E-9</v>
      </c>
      <c r="O49">
        <f t="shared" si="24"/>
        <v>2050</v>
      </c>
      <c r="P49">
        <f t="shared" si="25"/>
        <v>5.987585066991699E-9</v>
      </c>
    </row>
    <row r="50" spans="1:16">
      <c r="A50">
        <f t="shared" si="14"/>
        <v>512</v>
      </c>
      <c r="B50">
        <f t="shared" si="15"/>
        <v>2.6280287681815623E-9</v>
      </c>
      <c r="C50">
        <f t="shared" si="16"/>
        <v>512</v>
      </c>
      <c r="D50">
        <f t="shared" si="17"/>
        <v>2.5181112151397483E-9</v>
      </c>
      <c r="E50">
        <f t="shared" si="18"/>
        <v>258</v>
      </c>
      <c r="G50">
        <f t="shared" si="19"/>
        <v>243</v>
      </c>
      <c r="H50">
        <f t="shared" si="26"/>
        <v>1.1664473745602494E-8</v>
      </c>
      <c r="I50">
        <f t="shared" si="20"/>
        <v>216</v>
      </c>
      <c r="J50">
        <f t="shared" si="27"/>
        <v>1.9753086419753086E-8</v>
      </c>
      <c r="K50">
        <f t="shared" si="21"/>
        <v>256</v>
      </c>
      <c r="L50">
        <f t="shared" ref="L49:L58" si="28">R10/F30</f>
        <v>8.3870101986044016E-9</v>
      </c>
      <c r="M50">
        <f t="shared" si="22"/>
        <v>4098</v>
      </c>
      <c r="N50">
        <f t="shared" si="23"/>
        <v>8.6635125799883644E-9</v>
      </c>
      <c r="O50">
        <f t="shared" si="24"/>
        <v>4098</v>
      </c>
      <c r="P50">
        <f t="shared" si="25"/>
        <v>8.0458174337700946E-9</v>
      </c>
    </row>
    <row r="51" spans="1:16">
      <c r="A51">
        <f t="shared" si="14"/>
        <v>1024</v>
      </c>
      <c r="B51">
        <f t="shared" si="15"/>
        <v>3.7701593587359764E-9</v>
      </c>
      <c r="C51">
        <f t="shared" si="16"/>
        <v>1024</v>
      </c>
      <c r="D51">
        <f t="shared" si="17"/>
        <v>3.9021725363810382E-9</v>
      </c>
      <c r="E51">
        <f t="shared" si="18"/>
        <v>514</v>
      </c>
      <c r="F51">
        <f t="shared" ref="F51:F59" si="29">I11/C31</f>
        <v>1.011976744774405E-8</v>
      </c>
      <c r="G51">
        <f t="shared" si="19"/>
        <v>432</v>
      </c>
      <c r="H51">
        <f t="shared" si="26"/>
        <v>1.4395614519992631E-8</v>
      </c>
      <c r="I51">
        <f t="shared" si="20"/>
        <v>512</v>
      </c>
      <c r="J51">
        <f t="shared" si="27"/>
        <v>1.2481318284889713E-8</v>
      </c>
      <c r="K51">
        <f t="shared" si="21"/>
        <v>575</v>
      </c>
      <c r="L51">
        <f t="shared" si="28"/>
        <v>6.2160062160062165E-9</v>
      </c>
      <c r="M51">
        <f t="shared" si="22"/>
        <v>8194</v>
      </c>
      <c r="N51">
        <f t="shared" si="23"/>
        <v>8.4986807754203708E-9</v>
      </c>
      <c r="O51">
        <f t="shared" si="24"/>
        <v>8194</v>
      </c>
      <c r="P51">
        <f t="shared" si="25"/>
        <v>8.7587593680457452E-9</v>
      </c>
    </row>
    <row r="52" spans="1:16">
      <c r="A52">
        <f t="shared" si="14"/>
        <v>2048</v>
      </c>
      <c r="B52">
        <f t="shared" si="15"/>
        <v>4.0875437030203839E-9</v>
      </c>
      <c r="C52">
        <f t="shared" si="16"/>
        <v>2048</v>
      </c>
      <c r="D52">
        <f t="shared" si="17"/>
        <v>3.9475239279471064E-9</v>
      </c>
      <c r="E52">
        <f t="shared" si="18"/>
        <v>1026</v>
      </c>
      <c r="F52">
        <f t="shared" si="29"/>
        <v>1.0991598613874866E-8</v>
      </c>
      <c r="G52">
        <f t="shared" si="19"/>
        <v>1024</v>
      </c>
      <c r="H52">
        <f t="shared" si="26"/>
        <v>1.0828367912665752E-8</v>
      </c>
      <c r="I52">
        <f t="shared" si="20"/>
        <v>1000</v>
      </c>
      <c r="J52">
        <f t="shared" si="27"/>
        <v>1.0438622904747567E-8</v>
      </c>
      <c r="K52">
        <f t="shared" si="21"/>
        <v>1152</v>
      </c>
      <c r="L52">
        <f t="shared" si="28"/>
        <v>7.1963539264790803E-9</v>
      </c>
      <c r="M52">
        <f t="shared" si="22"/>
        <v>16386</v>
      </c>
      <c r="N52">
        <f t="shared" si="23"/>
        <v>6.9593181371128786E-9</v>
      </c>
      <c r="O52">
        <f t="shared" si="24"/>
        <v>16386</v>
      </c>
      <c r="P52">
        <f t="shared" si="25"/>
        <v>8.8554151322578193E-9</v>
      </c>
    </row>
    <row r="53" spans="1:16">
      <c r="A53">
        <f t="shared" si="14"/>
        <v>4096</v>
      </c>
      <c r="B53">
        <f t="shared" si="15"/>
        <v>4.5688194420129473E-9</v>
      </c>
      <c r="C53">
        <f t="shared" si="16"/>
        <v>4096</v>
      </c>
      <c r="D53">
        <f t="shared" si="17"/>
        <v>4.425844054087126E-9</v>
      </c>
      <c r="E53">
        <f t="shared" si="18"/>
        <v>2050</v>
      </c>
      <c r="F53">
        <f t="shared" si="29"/>
        <v>1.2804944190021138E-8</v>
      </c>
      <c r="G53">
        <f t="shared" si="19"/>
        <v>2205</v>
      </c>
      <c r="H53">
        <f t="shared" si="26"/>
        <v>1.0869243710895222E-8</v>
      </c>
      <c r="I53">
        <f t="shared" si="20"/>
        <v>2197</v>
      </c>
      <c r="J53">
        <f t="shared" si="27"/>
        <v>1.1132644826962121E-8</v>
      </c>
      <c r="K53">
        <f t="shared" si="21"/>
        <v>2205</v>
      </c>
      <c r="L53">
        <f t="shared" si="28"/>
        <v>9.589268068460457E-9</v>
      </c>
      <c r="M53">
        <f t="shared" si="22"/>
        <v>32770</v>
      </c>
      <c r="N53">
        <f t="shared" si="23"/>
        <v>9.5583802428725121E-9</v>
      </c>
      <c r="O53">
        <f t="shared" si="24"/>
        <v>32770</v>
      </c>
      <c r="P53">
        <f t="shared" si="25"/>
        <v>1.5973774012199957E-8</v>
      </c>
    </row>
    <row r="54" spans="1:16">
      <c r="E54">
        <f t="shared" si="18"/>
        <v>4098</v>
      </c>
      <c r="F54">
        <f t="shared" si="29"/>
        <v>1.336922639699481E-8</v>
      </c>
      <c r="G54">
        <f t="shared" si="19"/>
        <v>3920</v>
      </c>
      <c r="H54">
        <f t="shared" si="26"/>
        <v>1.1779265277539587E-8</v>
      </c>
      <c r="I54">
        <f t="shared" si="20"/>
        <v>4096</v>
      </c>
      <c r="J54">
        <f t="shared" si="27"/>
        <v>1.1640847578347577E-8</v>
      </c>
      <c r="K54">
        <f t="shared" si="21"/>
        <v>4096</v>
      </c>
      <c r="L54">
        <f t="shared" si="28"/>
        <v>9.4036566408534056E-9</v>
      </c>
      <c r="M54">
        <f t="shared" si="22"/>
        <v>65538</v>
      </c>
      <c r="N54">
        <f t="shared" si="23"/>
        <v>9.982958852529879E-9</v>
      </c>
    </row>
    <row r="55" spans="1:16">
      <c r="E55">
        <f t="shared" si="18"/>
        <v>8194</v>
      </c>
      <c r="F55">
        <f t="shared" si="29"/>
        <v>1.3651642226685067E-8</v>
      </c>
      <c r="G55">
        <f t="shared" si="19"/>
        <v>8214</v>
      </c>
      <c r="H55">
        <f t="shared" si="26"/>
        <v>1.2728283386899581E-8</v>
      </c>
      <c r="I55">
        <f t="shared" si="20"/>
        <v>8000</v>
      </c>
      <c r="J55">
        <f t="shared" si="27"/>
        <v>1.1774278125463105E-8</v>
      </c>
      <c r="K55">
        <f t="shared" si="21"/>
        <v>9100</v>
      </c>
      <c r="L55">
        <f t="shared" si="28"/>
        <v>9.2471556523844102E-9</v>
      </c>
    </row>
    <row r="56" spans="1:16">
      <c r="E56">
        <f t="shared" si="18"/>
        <v>16386</v>
      </c>
      <c r="F56">
        <f t="shared" si="29"/>
        <v>1.4138900649371846E-8</v>
      </c>
      <c r="G56">
        <f t="shared" si="19"/>
        <v>16807</v>
      </c>
      <c r="H56">
        <f t="shared" si="26"/>
        <v>9.1990868981937516E-9</v>
      </c>
      <c r="I56">
        <f t="shared" si="20"/>
        <v>15625</v>
      </c>
      <c r="J56">
        <f t="shared" si="27"/>
        <v>1.3285295196186285E-8</v>
      </c>
      <c r="K56">
        <f t="shared" si="21"/>
        <v>15488</v>
      </c>
      <c r="L56">
        <f t="shared" si="28"/>
        <v>9.8838271032569017E-9</v>
      </c>
    </row>
    <row r="57" spans="1:16">
      <c r="E57">
        <f t="shared" si="18"/>
        <v>32770</v>
      </c>
      <c r="F57">
        <f t="shared" si="29"/>
        <v>1.3930624179562526E-8</v>
      </c>
      <c r="G57">
        <f t="shared" si="19"/>
        <v>32768</v>
      </c>
      <c r="H57">
        <f t="shared" si="26"/>
        <v>1.6697011553932235E-8</v>
      </c>
      <c r="I57">
        <f t="shared" si="20"/>
        <v>32768</v>
      </c>
      <c r="J57">
        <f t="shared" si="27"/>
        <v>2.5010157476785195E-8</v>
      </c>
      <c r="K57">
        <f t="shared" si="21"/>
        <v>30589</v>
      </c>
      <c r="L57">
        <f t="shared" si="28"/>
        <v>1.7674386423936033E-8</v>
      </c>
    </row>
    <row r="58" spans="1:16">
      <c r="E58">
        <f t="shared" si="18"/>
        <v>65538</v>
      </c>
      <c r="F58">
        <f t="shared" si="29"/>
        <v>2.2615420651405519E-8</v>
      </c>
      <c r="G58">
        <f t="shared" si="19"/>
        <v>63504</v>
      </c>
      <c r="H58">
        <f t="shared" si="26"/>
        <v>2.4926211318867514E-8</v>
      </c>
      <c r="I58">
        <f t="shared" si="20"/>
        <v>64000</v>
      </c>
      <c r="J58">
        <f t="shared" si="27"/>
        <v>2.8370221148231182E-8</v>
      </c>
      <c r="K58">
        <f t="shared" si="21"/>
        <v>65536</v>
      </c>
      <c r="L58">
        <f t="shared" si="28"/>
        <v>2.1711199088985581E-8</v>
      </c>
    </row>
    <row r="59" spans="1:16">
      <c r="E59">
        <f t="shared" si="18"/>
        <v>131074</v>
      </c>
      <c r="F59">
        <f t="shared" si="29"/>
        <v>2.7038693423515848E-8</v>
      </c>
    </row>
    <row r="61" spans="1:16">
      <c r="G61">
        <f>LOG(G57,2)</f>
        <v>15</v>
      </c>
    </row>
    <row r="72" spans="1:24">
      <c r="A72" t="s">
        <v>14</v>
      </c>
    </row>
    <row r="73" spans="1:24">
      <c r="A73" t="str">
        <f t="shared" ref="A73:A82" si="30">A4</f>
        <v>CBC</v>
      </c>
      <c r="D73" t="str">
        <f t="shared" ref="D73:D82" si="31">D4</f>
        <v>CWC</v>
      </c>
      <c r="G73" t="str">
        <f t="shared" ref="G73:G88" si="32">G4</f>
        <v>AK</v>
      </c>
      <c r="J73" t="str">
        <f t="shared" ref="J73:J87" si="33">J4</f>
        <v>GenRmf a=bb</v>
      </c>
      <c r="M73" t="str">
        <f t="shared" ref="M73:M87" si="34">M4</f>
        <v>GenRmf a=b</v>
      </c>
      <c r="P73" t="str">
        <f t="shared" ref="P73:P87" si="35">P4</f>
        <v>GenRmf b=aa</v>
      </c>
      <c r="S73" t="str">
        <f t="shared" ref="S73:S83" si="36">S4</f>
        <v>Wash a=64</v>
      </c>
      <c r="V73" t="str">
        <f t="shared" ref="V73:V82" si="37">V4</f>
        <v>Wash b=64</v>
      </c>
    </row>
    <row r="74" spans="1:24">
      <c r="A74" t="str">
        <f t="shared" si="30"/>
        <v>n</v>
      </c>
      <c r="B74" t="str">
        <f>B5</f>
        <v>m</v>
      </c>
      <c r="C74" t="str">
        <f>C5</f>
        <v>Ek</v>
      </c>
      <c r="D74" t="str">
        <f t="shared" si="31"/>
        <v>n</v>
      </c>
      <c r="E74" t="str">
        <f>E5</f>
        <v>m</v>
      </c>
      <c r="F74" t="str">
        <f>F5</f>
        <v>Ek</v>
      </c>
      <c r="G74" t="str">
        <f t="shared" si="32"/>
        <v>n</v>
      </c>
      <c r="H74" t="str">
        <f>H5</f>
        <v>m</v>
      </c>
      <c r="I74" t="str">
        <f>I5</f>
        <v>Ek</v>
      </c>
      <c r="J74" t="str">
        <f t="shared" si="33"/>
        <v>n</v>
      </c>
      <c r="K74" t="str">
        <f>K5</f>
        <v>m</v>
      </c>
      <c r="L74" t="str">
        <f>L5</f>
        <v>Ek</v>
      </c>
      <c r="M74" t="str">
        <f t="shared" si="34"/>
        <v>n</v>
      </c>
      <c r="N74" t="str">
        <f>N5</f>
        <v>m</v>
      </c>
      <c r="O74" t="str">
        <f>O5</f>
        <v>Ek</v>
      </c>
      <c r="P74" t="str">
        <f t="shared" si="35"/>
        <v>n</v>
      </c>
      <c r="Q74" t="str">
        <f>Q5</f>
        <v>m</v>
      </c>
      <c r="R74" t="str">
        <f>R5</f>
        <v>Ek</v>
      </c>
      <c r="S74" t="str">
        <f t="shared" si="36"/>
        <v>n</v>
      </c>
      <c r="T74" t="str">
        <f>T5</f>
        <v>m</v>
      </c>
      <c r="U74" t="str">
        <f>U5</f>
        <v>Ek</v>
      </c>
      <c r="V74" t="str">
        <f t="shared" si="37"/>
        <v>n</v>
      </c>
      <c r="W74" t="str">
        <f>W5</f>
        <v>m</v>
      </c>
      <c r="X74" t="str">
        <f>X5</f>
        <v>Ek</v>
      </c>
    </row>
    <row r="75" spans="1:24">
      <c r="A75">
        <f t="shared" si="30"/>
        <v>32</v>
      </c>
      <c r="B75">
        <f t="shared" ref="B75:B82" si="38">B6</f>
        <v>932</v>
      </c>
      <c r="C75">
        <f t="shared" ref="C75:C82" si="39">C6/(A75*B75*LOG(B75))</f>
        <v>0</v>
      </c>
      <c r="D75">
        <f t="shared" si="31"/>
        <v>32</v>
      </c>
      <c r="E75">
        <f t="shared" ref="E75:E82" si="40">E6</f>
        <v>932</v>
      </c>
      <c r="F75">
        <f t="shared" ref="F75:F82" si="41">F6/(D75*E75*LOG(E75))</f>
        <v>0</v>
      </c>
      <c r="G75">
        <f t="shared" si="32"/>
        <v>18</v>
      </c>
      <c r="H75">
        <f t="shared" ref="H75:H88" si="42">H6</f>
        <v>25</v>
      </c>
      <c r="I75">
        <f t="shared" ref="I75:I88" si="43">I6/(G75*H75*LOG(H75))</f>
        <v>0</v>
      </c>
      <c r="J75">
        <f t="shared" si="33"/>
        <v>18</v>
      </c>
      <c r="K75">
        <f t="shared" ref="K75:K87" si="44">K6</f>
        <v>51</v>
      </c>
      <c r="L75">
        <f t="shared" ref="L75:L87" si="45">L6/(J75*K75*LOG(K75))</f>
        <v>0</v>
      </c>
      <c r="M75">
        <f t="shared" si="34"/>
        <v>27</v>
      </c>
      <c r="N75">
        <f t="shared" ref="N75:N87" si="46">N6</f>
        <v>78</v>
      </c>
      <c r="O75">
        <f t="shared" ref="O75:O87" si="47">O6/(M75*N75*LOG(N75))</f>
        <v>0</v>
      </c>
      <c r="P75">
        <f t="shared" si="35"/>
        <v>16</v>
      </c>
      <c r="Q75">
        <f t="shared" ref="Q75:Q87" si="48">Q6</f>
        <v>38</v>
      </c>
      <c r="R75">
        <f t="shared" ref="R75:R87" si="49">R6/(P75*Q75*LOG(Q75))</f>
        <v>0</v>
      </c>
      <c r="S75">
        <f t="shared" si="36"/>
        <v>258</v>
      </c>
      <c r="T75">
        <f t="shared" ref="T75:T83" si="50">T6</f>
        <v>704</v>
      </c>
      <c r="U75">
        <f t="shared" ref="U75:U83" si="51">U6/(S75*T75*LOG(T75))</f>
        <v>3.8668988869547E-9</v>
      </c>
      <c r="V75">
        <f t="shared" si="37"/>
        <v>258</v>
      </c>
      <c r="W75">
        <f t="shared" ref="W75:W82" si="52">W6</f>
        <v>764</v>
      </c>
      <c r="X75">
        <f t="shared" ref="X75:X82" si="53">X6/(V75*W75*LOG(W75))</f>
        <v>5.2789735318487138E-9</v>
      </c>
    </row>
    <row r="76" spans="1:24">
      <c r="A76">
        <f t="shared" si="30"/>
        <v>64</v>
      </c>
      <c r="B76">
        <f t="shared" si="38"/>
        <v>3908</v>
      </c>
      <c r="C76">
        <f t="shared" si="39"/>
        <v>3.7103372190858892E-10</v>
      </c>
      <c r="D76">
        <f t="shared" si="31"/>
        <v>64</v>
      </c>
      <c r="E76">
        <f t="shared" si="40"/>
        <v>3908</v>
      </c>
      <c r="F76">
        <f t="shared" si="41"/>
        <v>7.4206744381717783E-10</v>
      </c>
      <c r="G76">
        <f t="shared" si="32"/>
        <v>34</v>
      </c>
      <c r="H76">
        <f t="shared" si="42"/>
        <v>49</v>
      </c>
      <c r="I76">
        <f t="shared" si="43"/>
        <v>0</v>
      </c>
      <c r="J76">
        <f t="shared" si="33"/>
        <v>32</v>
      </c>
      <c r="K76">
        <f t="shared" si="44"/>
        <v>100</v>
      </c>
      <c r="L76">
        <f t="shared" si="45"/>
        <v>0</v>
      </c>
      <c r="M76">
        <f t="shared" si="34"/>
        <v>27</v>
      </c>
      <c r="N76">
        <f t="shared" si="46"/>
        <v>78</v>
      </c>
      <c r="O76">
        <f t="shared" si="47"/>
        <v>0</v>
      </c>
      <c r="P76">
        <f t="shared" si="35"/>
        <v>24</v>
      </c>
      <c r="Q76">
        <f t="shared" si="48"/>
        <v>58</v>
      </c>
      <c r="R76">
        <f t="shared" si="49"/>
        <v>0</v>
      </c>
      <c r="S76">
        <f t="shared" si="36"/>
        <v>514</v>
      </c>
      <c r="T76">
        <f t="shared" si="50"/>
        <v>1472</v>
      </c>
      <c r="U76">
        <f t="shared" si="51"/>
        <v>5.9800351573172828E-9</v>
      </c>
      <c r="V76">
        <f t="shared" si="37"/>
        <v>514</v>
      </c>
      <c r="W76">
        <f t="shared" si="52"/>
        <v>1528</v>
      </c>
      <c r="X76">
        <f t="shared" si="53"/>
        <v>6.1314080480712007E-9</v>
      </c>
    </row>
    <row r="77" spans="1:24">
      <c r="A77">
        <f t="shared" si="30"/>
        <v>128</v>
      </c>
      <c r="B77">
        <f t="shared" si="38"/>
        <v>16004</v>
      </c>
      <c r="C77">
        <f t="shared" si="39"/>
        <v>4.6444593127008413E-10</v>
      </c>
      <c r="D77">
        <f t="shared" si="31"/>
        <v>128</v>
      </c>
      <c r="E77">
        <f t="shared" si="40"/>
        <v>16004</v>
      </c>
      <c r="F77">
        <f t="shared" si="41"/>
        <v>5.8055741408760518E-10</v>
      </c>
      <c r="G77">
        <f t="shared" si="32"/>
        <v>66</v>
      </c>
      <c r="H77">
        <f t="shared" si="42"/>
        <v>97</v>
      </c>
      <c r="I77">
        <f t="shared" si="43"/>
        <v>0</v>
      </c>
      <c r="J77">
        <f t="shared" si="33"/>
        <v>50</v>
      </c>
      <c r="K77">
        <f t="shared" si="44"/>
        <v>165</v>
      </c>
      <c r="L77">
        <f t="shared" si="45"/>
        <v>0</v>
      </c>
      <c r="M77">
        <f t="shared" si="34"/>
        <v>64</v>
      </c>
      <c r="N77">
        <f t="shared" si="46"/>
        <v>204</v>
      </c>
      <c r="O77">
        <f t="shared" si="47"/>
        <v>0</v>
      </c>
      <c r="P77">
        <f t="shared" si="35"/>
        <v>72</v>
      </c>
      <c r="Q77">
        <f t="shared" si="48"/>
        <v>213</v>
      </c>
      <c r="R77">
        <f t="shared" si="49"/>
        <v>0</v>
      </c>
      <c r="S77">
        <f t="shared" si="36"/>
        <v>1026</v>
      </c>
      <c r="T77">
        <f t="shared" si="50"/>
        <v>3008</v>
      </c>
      <c r="U77">
        <f t="shared" si="51"/>
        <v>6.1793438198250914E-9</v>
      </c>
      <c r="V77">
        <f t="shared" si="37"/>
        <v>1026</v>
      </c>
      <c r="W77">
        <f t="shared" si="52"/>
        <v>3056</v>
      </c>
      <c r="X77">
        <f t="shared" si="53"/>
        <v>5.5822236468644132E-9</v>
      </c>
    </row>
    <row r="78" spans="1:24">
      <c r="A78">
        <f t="shared" si="30"/>
        <v>256</v>
      </c>
      <c r="B78">
        <f t="shared" si="38"/>
        <v>64772</v>
      </c>
      <c r="C78">
        <f t="shared" si="39"/>
        <v>4.1363411371074495E-10</v>
      </c>
      <c r="D78">
        <f t="shared" si="31"/>
        <v>256</v>
      </c>
      <c r="E78">
        <f t="shared" si="40"/>
        <v>64772</v>
      </c>
      <c r="F78">
        <f t="shared" si="41"/>
        <v>4.6794970440003468E-10</v>
      </c>
      <c r="G78">
        <f t="shared" si="32"/>
        <v>130</v>
      </c>
      <c r="H78">
        <f t="shared" si="42"/>
        <v>193</v>
      </c>
      <c r="I78">
        <f t="shared" si="43"/>
        <v>5.8128078701524255E-9</v>
      </c>
      <c r="J78">
        <f t="shared" si="33"/>
        <v>147</v>
      </c>
      <c r="K78">
        <f t="shared" si="44"/>
        <v>518</v>
      </c>
      <c r="L78">
        <f t="shared" si="45"/>
        <v>1.6127573970137063E-9</v>
      </c>
      <c r="M78">
        <f t="shared" si="34"/>
        <v>125</v>
      </c>
      <c r="N78">
        <f t="shared" si="46"/>
        <v>420</v>
      </c>
      <c r="O78">
        <f t="shared" si="47"/>
        <v>2.4203595031729858E-9</v>
      </c>
      <c r="P78">
        <f t="shared" si="35"/>
        <v>99</v>
      </c>
      <c r="Q78">
        <f t="shared" si="48"/>
        <v>294</v>
      </c>
      <c r="R78">
        <f t="shared" si="49"/>
        <v>4.6397005249909744E-9</v>
      </c>
      <c r="S78">
        <f t="shared" si="36"/>
        <v>2050</v>
      </c>
      <c r="T78">
        <f t="shared" si="50"/>
        <v>6080</v>
      </c>
      <c r="U78">
        <f t="shared" si="51"/>
        <v>6.7497022512389324E-9</v>
      </c>
      <c r="V78">
        <f t="shared" si="37"/>
        <v>2050</v>
      </c>
      <c r="W78">
        <f t="shared" si="52"/>
        <v>6112</v>
      </c>
      <c r="X78">
        <f t="shared" si="53"/>
        <v>4.6656051020104171E-9</v>
      </c>
    </row>
    <row r="79" spans="1:24">
      <c r="A79">
        <f t="shared" si="30"/>
        <v>512</v>
      </c>
      <c r="B79">
        <f t="shared" si="38"/>
        <v>260612</v>
      </c>
      <c r="C79">
        <f t="shared" si="39"/>
        <v>4.8523476386030995E-10</v>
      </c>
      <c r="D79">
        <f t="shared" si="31"/>
        <v>512</v>
      </c>
      <c r="E79">
        <f t="shared" si="40"/>
        <v>260612</v>
      </c>
      <c r="F79">
        <f t="shared" si="41"/>
        <v>4.6493977373687497E-10</v>
      </c>
      <c r="G79">
        <f t="shared" si="32"/>
        <v>258</v>
      </c>
      <c r="H79">
        <f t="shared" si="42"/>
        <v>385</v>
      </c>
      <c r="I79">
        <f t="shared" si="43"/>
        <v>0</v>
      </c>
      <c r="J79">
        <f t="shared" si="33"/>
        <v>243</v>
      </c>
      <c r="K79">
        <f t="shared" si="44"/>
        <v>882</v>
      </c>
      <c r="L79">
        <f t="shared" si="45"/>
        <v>2.6400946422090749E-9</v>
      </c>
      <c r="M79">
        <f t="shared" si="34"/>
        <v>216</v>
      </c>
      <c r="N79">
        <f t="shared" si="46"/>
        <v>750</v>
      </c>
      <c r="O79">
        <f t="shared" si="47"/>
        <v>5.7254102927794189E-9</v>
      </c>
      <c r="P79">
        <f t="shared" si="35"/>
        <v>256</v>
      </c>
      <c r="Q79">
        <f t="shared" si="48"/>
        <v>828</v>
      </c>
      <c r="R79">
        <f t="shared" si="49"/>
        <v>2.6945648789433E-9</v>
      </c>
      <c r="S79">
        <f t="shared" si="36"/>
        <v>4098</v>
      </c>
      <c r="T79">
        <f t="shared" si="50"/>
        <v>12224</v>
      </c>
      <c r="U79">
        <f t="shared" si="51"/>
        <v>6.2565731586477256E-9</v>
      </c>
      <c r="V79">
        <f t="shared" si="37"/>
        <v>4098</v>
      </c>
      <c r="W79">
        <f t="shared" si="52"/>
        <v>12224</v>
      </c>
      <c r="X79">
        <f t="shared" si="53"/>
        <v>5.8104890978958461E-9</v>
      </c>
    </row>
    <row r="80" spans="1:24">
      <c r="A80">
        <f t="shared" si="30"/>
        <v>1024</v>
      </c>
      <c r="B80">
        <f t="shared" si="38"/>
        <v>1045508</v>
      </c>
      <c r="C80">
        <f t="shared" si="39"/>
        <v>6.2634230256455266E-10</v>
      </c>
      <c r="D80">
        <f t="shared" si="31"/>
        <v>1024</v>
      </c>
      <c r="E80">
        <f t="shared" si="40"/>
        <v>1045508</v>
      </c>
      <c r="F80">
        <f t="shared" si="41"/>
        <v>6.4827385234466409E-10</v>
      </c>
      <c r="G80">
        <f t="shared" si="32"/>
        <v>514</v>
      </c>
      <c r="H80">
        <f t="shared" si="42"/>
        <v>769</v>
      </c>
      <c r="I80">
        <f t="shared" si="43"/>
        <v>1.7532962134508865E-9</v>
      </c>
      <c r="J80">
        <f t="shared" si="33"/>
        <v>432</v>
      </c>
      <c r="K80">
        <f t="shared" si="44"/>
        <v>1608</v>
      </c>
      <c r="L80">
        <f t="shared" si="45"/>
        <v>2.9932065366989002E-9</v>
      </c>
      <c r="M80">
        <f t="shared" si="34"/>
        <v>512</v>
      </c>
      <c r="N80">
        <f t="shared" si="46"/>
        <v>1848</v>
      </c>
      <c r="O80">
        <f t="shared" si="47"/>
        <v>3.3431741279096655E-9</v>
      </c>
      <c r="P80">
        <f t="shared" si="35"/>
        <v>575</v>
      </c>
      <c r="Q80">
        <f t="shared" si="48"/>
        <v>1950</v>
      </c>
      <c r="R80">
        <f t="shared" si="49"/>
        <v>1.8071983363474463E-9</v>
      </c>
      <c r="S80">
        <f t="shared" si="36"/>
        <v>8194</v>
      </c>
      <c r="T80">
        <f t="shared" si="50"/>
        <v>24512</v>
      </c>
      <c r="U80">
        <f t="shared" si="51"/>
        <v>5.7617903273804566E-9</v>
      </c>
      <c r="V80">
        <f t="shared" si="37"/>
        <v>8194</v>
      </c>
      <c r="W80">
        <f t="shared" si="52"/>
        <v>24448</v>
      </c>
      <c r="X80">
        <f t="shared" si="53"/>
        <v>5.8928814889926816E-9</v>
      </c>
    </row>
    <row r="81" spans="1:24">
      <c r="A81">
        <f t="shared" si="30"/>
        <v>2048</v>
      </c>
      <c r="B81">
        <f t="shared" si="38"/>
        <v>4188164</v>
      </c>
      <c r="C81">
        <f t="shared" si="39"/>
        <v>6.1726503873997005E-10</v>
      </c>
      <c r="D81">
        <f t="shared" si="31"/>
        <v>2048</v>
      </c>
      <c r="E81">
        <f t="shared" si="40"/>
        <v>4188164</v>
      </c>
      <c r="F81">
        <f t="shared" si="41"/>
        <v>5.9612047903260749E-10</v>
      </c>
      <c r="G81">
        <f t="shared" si="32"/>
        <v>1026</v>
      </c>
      <c r="H81">
        <f t="shared" si="42"/>
        <v>1537</v>
      </c>
      <c r="I81">
        <f t="shared" si="43"/>
        <v>1.7246193163938111E-9</v>
      </c>
      <c r="J81">
        <f t="shared" si="33"/>
        <v>1024</v>
      </c>
      <c r="K81">
        <f t="shared" si="44"/>
        <v>3888</v>
      </c>
      <c r="L81">
        <f t="shared" si="45"/>
        <v>2.262366362992147E-9</v>
      </c>
      <c r="M81">
        <f t="shared" si="34"/>
        <v>1000</v>
      </c>
      <c r="N81">
        <f t="shared" si="46"/>
        <v>3690</v>
      </c>
      <c r="O81">
        <f t="shared" si="47"/>
        <v>2.6337794145292506E-9</v>
      </c>
      <c r="P81">
        <f t="shared" si="35"/>
        <v>1152</v>
      </c>
      <c r="Q81">
        <f t="shared" si="48"/>
        <v>4026</v>
      </c>
      <c r="R81">
        <f t="shared" si="49"/>
        <v>1.9339006883472279E-9</v>
      </c>
      <c r="S81">
        <f t="shared" si="36"/>
        <v>16386</v>
      </c>
      <c r="T81">
        <f t="shared" si="50"/>
        <v>49088</v>
      </c>
      <c r="U81">
        <f t="shared" si="51"/>
        <v>4.4327373500752996E-9</v>
      </c>
      <c r="V81">
        <f t="shared" si="37"/>
        <v>16386</v>
      </c>
      <c r="W81">
        <f t="shared" si="52"/>
        <v>48896</v>
      </c>
      <c r="X81">
        <f t="shared" si="53"/>
        <v>5.5761210893257019E-9</v>
      </c>
    </row>
    <row r="82" spans="1:24">
      <c r="A82">
        <f t="shared" si="30"/>
        <v>4096</v>
      </c>
      <c r="B82">
        <f t="shared" si="38"/>
        <v>16764932</v>
      </c>
      <c r="C82">
        <f t="shared" si="39"/>
        <v>6.324149141864426E-10</v>
      </c>
      <c r="D82">
        <f t="shared" si="31"/>
        <v>4096</v>
      </c>
      <c r="E82">
        <f t="shared" si="40"/>
        <v>16764932</v>
      </c>
      <c r="F82">
        <f t="shared" si="41"/>
        <v>6.1262429456719936E-10</v>
      </c>
      <c r="G82">
        <f t="shared" si="32"/>
        <v>2050</v>
      </c>
      <c r="H82">
        <f t="shared" si="42"/>
        <v>3073</v>
      </c>
      <c r="I82">
        <f t="shared" si="43"/>
        <v>1.8358013610915441E-9</v>
      </c>
      <c r="J82">
        <f t="shared" si="33"/>
        <v>2205</v>
      </c>
      <c r="K82">
        <f t="shared" si="44"/>
        <v>8484</v>
      </c>
      <c r="L82">
        <f t="shared" si="45"/>
        <v>2.213356795867438E-9</v>
      </c>
      <c r="M82">
        <f t="shared" si="34"/>
        <v>2197</v>
      </c>
      <c r="N82">
        <f t="shared" si="46"/>
        <v>8268</v>
      </c>
      <c r="O82">
        <f t="shared" si="47"/>
        <v>2.6232415135091587E-9</v>
      </c>
      <c r="P82">
        <f t="shared" si="35"/>
        <v>2205</v>
      </c>
      <c r="Q82">
        <f t="shared" si="48"/>
        <v>7868</v>
      </c>
      <c r="R82">
        <f t="shared" si="49"/>
        <v>2.4066990986205139E-9</v>
      </c>
      <c r="S82">
        <f t="shared" si="36"/>
        <v>32770</v>
      </c>
      <c r="T82">
        <f t="shared" si="50"/>
        <v>98240</v>
      </c>
      <c r="U82">
        <f t="shared" si="51"/>
        <v>5.7323187082877892E-9</v>
      </c>
      <c r="V82">
        <f t="shared" si="37"/>
        <v>32770</v>
      </c>
      <c r="W82">
        <f t="shared" si="52"/>
        <v>97792</v>
      </c>
      <c r="X82">
        <f t="shared" si="53"/>
        <v>9.4522655776609762E-9</v>
      </c>
    </row>
    <row r="83" spans="1:24">
      <c r="G83">
        <f t="shared" si="32"/>
        <v>4098</v>
      </c>
      <c r="H83">
        <f t="shared" si="42"/>
        <v>6145</v>
      </c>
      <c r="I83">
        <f t="shared" si="43"/>
        <v>1.764438321193963E-9</v>
      </c>
      <c r="J83">
        <f t="shared" si="33"/>
        <v>3920</v>
      </c>
      <c r="K83">
        <f t="shared" si="44"/>
        <v>15232</v>
      </c>
      <c r="L83">
        <f t="shared" si="45"/>
        <v>2.2529189186443439E-9</v>
      </c>
      <c r="M83">
        <f t="shared" si="34"/>
        <v>4096</v>
      </c>
      <c r="N83">
        <f t="shared" si="46"/>
        <v>15600</v>
      </c>
      <c r="O83">
        <f t="shared" si="47"/>
        <v>2.6026640393618727E-9</v>
      </c>
      <c r="P83">
        <f t="shared" si="35"/>
        <v>4096</v>
      </c>
      <c r="Q83">
        <f t="shared" si="48"/>
        <v>14840</v>
      </c>
      <c r="R83">
        <f t="shared" si="49"/>
        <v>2.2190749573539845E-9</v>
      </c>
      <c r="S83">
        <f t="shared" si="36"/>
        <v>65538</v>
      </c>
      <c r="T83">
        <f t="shared" si="50"/>
        <v>196544</v>
      </c>
      <c r="U83">
        <f t="shared" si="51"/>
        <v>5.6520154578605293E-9</v>
      </c>
    </row>
    <row r="84" spans="1:24">
      <c r="G84">
        <f t="shared" si="32"/>
        <v>8194</v>
      </c>
      <c r="H84">
        <f t="shared" si="42"/>
        <v>12289</v>
      </c>
      <c r="I84">
        <f t="shared" si="43"/>
        <v>1.6691022128231512E-9</v>
      </c>
      <c r="J84">
        <f t="shared" si="33"/>
        <v>8214</v>
      </c>
      <c r="K84">
        <f t="shared" si="44"/>
        <v>32153</v>
      </c>
      <c r="L84">
        <f t="shared" si="45"/>
        <v>2.353312971462087E-9</v>
      </c>
      <c r="M84">
        <f t="shared" si="34"/>
        <v>8000</v>
      </c>
      <c r="N84">
        <f t="shared" si="46"/>
        <v>30780</v>
      </c>
      <c r="O84">
        <f t="shared" si="47"/>
        <v>2.4921779816324956E-9</v>
      </c>
      <c r="P84">
        <f t="shared" si="35"/>
        <v>9100</v>
      </c>
      <c r="Q84">
        <f t="shared" si="48"/>
        <v>33660</v>
      </c>
      <c r="R84">
        <f t="shared" si="49"/>
        <v>2.0201696559379586E-9</v>
      </c>
    </row>
    <row r="85" spans="1:24">
      <c r="G85">
        <f t="shared" si="32"/>
        <v>16386</v>
      </c>
      <c r="H85">
        <f t="shared" si="42"/>
        <v>24577</v>
      </c>
      <c r="I85">
        <f t="shared" si="43"/>
        <v>1.6101591709893111E-9</v>
      </c>
      <c r="J85">
        <f t="shared" si="33"/>
        <v>16807</v>
      </c>
      <c r="K85">
        <f t="shared" si="44"/>
        <v>66150</v>
      </c>
      <c r="L85">
        <f t="shared" si="45"/>
        <v>1.6356981233999191E-9</v>
      </c>
      <c r="M85">
        <f t="shared" si="34"/>
        <v>15625</v>
      </c>
      <c r="N85">
        <f t="shared" si="46"/>
        <v>60600</v>
      </c>
      <c r="O85">
        <f t="shared" si="47"/>
        <v>2.6667969459756561E-9</v>
      </c>
      <c r="P85">
        <f t="shared" si="35"/>
        <v>15488</v>
      </c>
      <c r="Q85">
        <f t="shared" si="48"/>
        <v>57717</v>
      </c>
      <c r="R85">
        <f t="shared" si="49"/>
        <v>2.0596479914430914E-9</v>
      </c>
    </row>
    <row r="86" spans="1:24">
      <c r="G86">
        <f t="shared" si="32"/>
        <v>32770</v>
      </c>
      <c r="H86">
        <f t="shared" si="42"/>
        <v>49153</v>
      </c>
      <c r="I86">
        <f t="shared" si="43"/>
        <v>1.4846504983923468E-9</v>
      </c>
      <c r="J86">
        <f t="shared" si="33"/>
        <v>32768</v>
      </c>
      <c r="K86">
        <f t="shared" si="44"/>
        <v>129472</v>
      </c>
      <c r="L86">
        <f t="shared" si="45"/>
        <v>2.857860433417356E-9</v>
      </c>
      <c r="M86">
        <f t="shared" si="34"/>
        <v>32768</v>
      </c>
      <c r="N86">
        <f t="shared" si="46"/>
        <v>127968</v>
      </c>
      <c r="O86">
        <f t="shared" si="47"/>
        <v>4.7440981177460698E-9</v>
      </c>
      <c r="P86">
        <f t="shared" si="35"/>
        <v>30589</v>
      </c>
      <c r="Q86">
        <f t="shared" si="48"/>
        <v>115284</v>
      </c>
      <c r="R86">
        <f t="shared" si="49"/>
        <v>3.4724496026087587E-9</v>
      </c>
    </row>
    <row r="87" spans="1:24">
      <c r="G87">
        <f t="shared" si="32"/>
        <v>65538</v>
      </c>
      <c r="H87">
        <f t="shared" si="42"/>
        <v>98305</v>
      </c>
      <c r="I87">
        <f t="shared" si="43"/>
        <v>2.2649051741250864E-9</v>
      </c>
      <c r="J87">
        <f t="shared" si="33"/>
        <v>63504</v>
      </c>
      <c r="K87">
        <f t="shared" si="44"/>
        <v>251664</v>
      </c>
      <c r="L87">
        <f t="shared" si="45"/>
        <v>4.1024562549542113E-9</v>
      </c>
      <c r="M87">
        <f t="shared" si="34"/>
        <v>64000</v>
      </c>
      <c r="N87">
        <f t="shared" si="46"/>
        <v>251160</v>
      </c>
      <c r="O87">
        <f t="shared" si="47"/>
        <v>5.1224480207235594E-9</v>
      </c>
      <c r="P87">
        <f t="shared" si="35"/>
        <v>65536</v>
      </c>
      <c r="Q87">
        <f t="shared" si="48"/>
        <v>249840</v>
      </c>
      <c r="R87">
        <f t="shared" si="49"/>
        <v>4.0066217248961166E-9</v>
      </c>
    </row>
    <row r="88" spans="1:24">
      <c r="G88">
        <f t="shared" si="32"/>
        <v>131074</v>
      </c>
      <c r="H88">
        <f t="shared" si="42"/>
        <v>196609</v>
      </c>
      <c r="I88">
        <f t="shared" si="43"/>
        <v>2.5539024563839289E-9</v>
      </c>
    </row>
    <row r="93" spans="1:24">
      <c r="A93" t="s">
        <v>11</v>
      </c>
    </row>
    <row r="94" spans="1:24">
      <c r="A94" t="s">
        <v>0</v>
      </c>
      <c r="D94" t="s">
        <v>2</v>
      </c>
      <c r="G94" t="s">
        <v>3</v>
      </c>
      <c r="J94" t="s">
        <v>6</v>
      </c>
      <c r="M94" t="s">
        <v>7</v>
      </c>
      <c r="P94" t="s">
        <v>8</v>
      </c>
      <c r="S94" t="s">
        <v>9</v>
      </c>
    </row>
    <row r="95" spans="1:24">
      <c r="A95" t="s">
        <v>4</v>
      </c>
      <c r="B95" t="s">
        <v>5</v>
      </c>
      <c r="C95" t="s">
        <v>1</v>
      </c>
      <c r="D95" t="s">
        <v>4</v>
      </c>
      <c r="E95" t="s">
        <v>5</v>
      </c>
      <c r="F95" t="s">
        <v>1</v>
      </c>
      <c r="G95" t="s">
        <v>4</v>
      </c>
      <c r="H95" t="s">
        <v>5</v>
      </c>
      <c r="I95" t="s">
        <v>1</v>
      </c>
      <c r="J95" t="s">
        <v>4</v>
      </c>
      <c r="K95" t="s">
        <v>5</v>
      </c>
      <c r="L95" t="s">
        <v>1</v>
      </c>
      <c r="M95" t="s">
        <v>4</v>
      </c>
      <c r="N95" t="s">
        <v>5</v>
      </c>
      <c r="O95" t="s">
        <v>1</v>
      </c>
      <c r="P95" t="s">
        <v>4</v>
      </c>
      <c r="Q95" t="s">
        <v>5</v>
      </c>
      <c r="R95" t="s">
        <v>1</v>
      </c>
      <c r="S95" t="s">
        <v>4</v>
      </c>
      <c r="T95" t="s">
        <v>5</v>
      </c>
      <c r="U95" t="s">
        <v>1</v>
      </c>
    </row>
    <row r="96" spans="1:24">
      <c r="A96">
        <v>32</v>
      </c>
      <c r="B96">
        <v>960</v>
      </c>
      <c r="C96">
        <v>0</v>
      </c>
      <c r="D96">
        <v>32</v>
      </c>
      <c r="E96">
        <v>960</v>
      </c>
      <c r="F96">
        <v>0</v>
      </c>
      <c r="G96">
        <v>18</v>
      </c>
      <c r="H96">
        <v>25</v>
      </c>
      <c r="I96">
        <v>0</v>
      </c>
      <c r="J96">
        <v>18</v>
      </c>
      <c r="K96">
        <v>51</v>
      </c>
      <c r="L96">
        <v>0</v>
      </c>
      <c r="M96">
        <v>27</v>
      </c>
      <c r="N96">
        <v>78</v>
      </c>
      <c r="O96">
        <v>0</v>
      </c>
      <c r="P96">
        <v>16</v>
      </c>
      <c r="Q96">
        <v>38</v>
      </c>
      <c r="R96">
        <v>0</v>
      </c>
      <c r="S96">
        <v>258</v>
      </c>
      <c r="T96">
        <v>704</v>
      </c>
      <c r="U96">
        <v>1.5641016400794412E-11</v>
      </c>
    </row>
    <row r="97" spans="1:21">
      <c r="A97">
        <v>64</v>
      </c>
      <c r="B97">
        <v>3968</v>
      </c>
      <c r="C97">
        <v>0</v>
      </c>
      <c r="D97">
        <v>64</v>
      </c>
      <c r="E97">
        <v>3968</v>
      </c>
      <c r="F97">
        <v>9.9237702019380857E-13</v>
      </c>
      <c r="G97">
        <v>34</v>
      </c>
      <c r="H97">
        <v>49</v>
      </c>
      <c r="I97">
        <v>0</v>
      </c>
      <c r="J97">
        <v>32</v>
      </c>
      <c r="K97">
        <v>100</v>
      </c>
      <c r="L97">
        <v>0</v>
      </c>
      <c r="M97">
        <v>27</v>
      </c>
      <c r="N97">
        <v>78</v>
      </c>
      <c r="O97">
        <v>0</v>
      </c>
      <c r="P97">
        <v>24</v>
      </c>
      <c r="Q97">
        <v>58</v>
      </c>
      <c r="R97">
        <v>0</v>
      </c>
      <c r="S97">
        <v>514</v>
      </c>
      <c r="T97">
        <v>1472</v>
      </c>
      <c r="U97">
        <v>1.2869701140590252E-11</v>
      </c>
    </row>
    <row r="98" spans="1:21">
      <c r="A98">
        <v>128</v>
      </c>
      <c r="B98">
        <v>16128</v>
      </c>
      <c r="C98">
        <v>1.0011698123018498E-13</v>
      </c>
      <c r="D98">
        <v>128</v>
      </c>
      <c r="E98">
        <v>16128</v>
      </c>
      <c r="F98">
        <v>1.2014037747622198E-13</v>
      </c>
      <c r="G98">
        <v>66</v>
      </c>
      <c r="H98">
        <v>97</v>
      </c>
      <c r="I98">
        <v>0</v>
      </c>
      <c r="J98">
        <v>50</v>
      </c>
      <c r="K98">
        <v>165</v>
      </c>
      <c r="L98">
        <v>0</v>
      </c>
      <c r="M98">
        <v>64</v>
      </c>
      <c r="N98">
        <v>204</v>
      </c>
      <c r="O98">
        <v>0</v>
      </c>
      <c r="P98">
        <v>72</v>
      </c>
      <c r="Q98">
        <v>213</v>
      </c>
      <c r="R98">
        <v>0</v>
      </c>
      <c r="S98">
        <v>1026</v>
      </c>
      <c r="T98">
        <v>3008</v>
      </c>
      <c r="U98">
        <v>7.1454370426552616E-12</v>
      </c>
    </row>
    <row r="99" spans="1:21">
      <c r="A99">
        <v>256</v>
      </c>
      <c r="B99">
        <v>65024</v>
      </c>
      <c r="C99">
        <v>2.7716215252987147E-14</v>
      </c>
      <c r="D99">
        <v>256</v>
      </c>
      <c r="E99">
        <v>65024</v>
      </c>
      <c r="F99">
        <v>3.0487836778285861E-14</v>
      </c>
      <c r="G99">
        <v>130</v>
      </c>
      <c r="H99">
        <v>193</v>
      </c>
      <c r="I99">
        <v>6.8836816132045532E-11</v>
      </c>
      <c r="J99">
        <v>147</v>
      </c>
      <c r="K99">
        <v>518</v>
      </c>
      <c r="L99">
        <v>8.4508791466478012E-12</v>
      </c>
      <c r="M99">
        <v>125</v>
      </c>
      <c r="N99">
        <v>420</v>
      </c>
      <c r="O99">
        <v>1.5117157974300832E-11</v>
      </c>
      <c r="P99">
        <v>99</v>
      </c>
      <c r="Q99">
        <v>294</v>
      </c>
      <c r="R99">
        <v>3.8953715662494411E-11</v>
      </c>
      <c r="S99">
        <v>2050</v>
      </c>
      <c r="T99">
        <v>6080</v>
      </c>
      <c r="U99">
        <v>4.2006944913631965E-12</v>
      </c>
    </row>
    <row r="100" spans="1:21">
      <c r="A100">
        <v>512</v>
      </c>
      <c r="B100">
        <v>261120</v>
      </c>
      <c r="C100">
        <v>7.0657819322358486E-15</v>
      </c>
      <c r="D100">
        <v>512</v>
      </c>
      <c r="E100">
        <v>261120</v>
      </c>
      <c r="F100">
        <v>8.0492623903713797E-15</v>
      </c>
      <c r="G100">
        <v>258</v>
      </c>
      <c r="H100">
        <v>385</v>
      </c>
      <c r="I100">
        <v>0</v>
      </c>
      <c r="J100">
        <v>243</v>
      </c>
      <c r="K100">
        <v>882</v>
      </c>
      <c r="L100">
        <v>8.8166846149678709E-12</v>
      </c>
      <c r="M100">
        <v>216</v>
      </c>
      <c r="N100">
        <v>750</v>
      </c>
      <c r="O100">
        <v>2.194787379972565E-11</v>
      </c>
      <c r="P100">
        <v>256</v>
      </c>
      <c r="Q100">
        <v>828</v>
      </c>
      <c r="R100">
        <v>9.4961619096517232E-12</v>
      </c>
      <c r="S100">
        <v>4098</v>
      </c>
      <c r="T100">
        <v>12224</v>
      </c>
      <c r="U100">
        <v>2.0919461129267512E-12</v>
      </c>
    </row>
    <row r="101" spans="1:21">
      <c r="A101">
        <v>1024</v>
      </c>
      <c r="B101">
        <v>1046528</v>
      </c>
      <c r="C101">
        <v>3.4524999989575069E-15</v>
      </c>
      <c r="D101">
        <v>1024</v>
      </c>
      <c r="E101">
        <v>1046528</v>
      </c>
      <c r="F101">
        <v>3.6409370684598359E-15</v>
      </c>
      <c r="G101">
        <v>514</v>
      </c>
      <c r="H101">
        <v>769</v>
      </c>
      <c r="I101">
        <v>6.5798227878699942E-12</v>
      </c>
      <c r="J101">
        <v>432</v>
      </c>
      <c r="K101">
        <v>1608</v>
      </c>
      <c r="L101">
        <v>5.9683310613568118E-12</v>
      </c>
      <c r="M101">
        <v>512</v>
      </c>
      <c r="N101">
        <v>1848</v>
      </c>
      <c r="O101">
        <v>5.9097150970121751E-12</v>
      </c>
      <c r="P101">
        <v>575</v>
      </c>
      <c r="Q101">
        <v>1950</v>
      </c>
      <c r="R101">
        <v>3.0491000390665945E-12</v>
      </c>
      <c r="S101">
        <v>8194</v>
      </c>
      <c r="T101">
        <v>24512</v>
      </c>
      <c r="U101">
        <v>1.0317672981870966E-12</v>
      </c>
    </row>
    <row r="102" spans="1:21">
      <c r="A102">
        <v>2048</v>
      </c>
      <c r="B102">
        <v>4190208</v>
      </c>
      <c r="C102">
        <v>9.1332232416228257E-16</v>
      </c>
      <c r="D102">
        <v>2048</v>
      </c>
      <c r="E102">
        <v>4190208</v>
      </c>
      <c r="F102">
        <v>9.3343812668379637E-16</v>
      </c>
      <c r="G102">
        <v>1026</v>
      </c>
      <c r="H102">
        <v>1537</v>
      </c>
      <c r="I102">
        <v>3.5756664326203208E-12</v>
      </c>
      <c r="J102">
        <v>1024</v>
      </c>
      <c r="K102">
        <v>3888</v>
      </c>
      <c r="L102">
        <v>2.0888055387086713E-12</v>
      </c>
      <c r="M102">
        <v>1000</v>
      </c>
      <c r="N102">
        <v>3690</v>
      </c>
      <c r="O102">
        <v>2.5460055865237971E-12</v>
      </c>
      <c r="P102">
        <v>1152</v>
      </c>
      <c r="Q102">
        <v>4026</v>
      </c>
      <c r="R102">
        <v>1.7316114918719843E-12</v>
      </c>
      <c r="S102">
        <v>16386</v>
      </c>
      <c r="T102">
        <v>49088</v>
      </c>
      <c r="U102">
        <v>4.2360376443809335E-13</v>
      </c>
    </row>
    <row r="103" spans="1:21">
      <c r="A103">
        <v>4096</v>
      </c>
      <c r="B103">
        <v>16769024</v>
      </c>
      <c r="C103">
        <v>2.3431235063881342E-16</v>
      </c>
      <c r="D103">
        <v>4096</v>
      </c>
      <c r="E103">
        <v>16769024</v>
      </c>
      <c r="F103">
        <v>2.3890778294921514E-16</v>
      </c>
      <c r="G103">
        <v>2050</v>
      </c>
      <c r="H103">
        <v>3073</v>
      </c>
      <c r="I103">
        <v>2.0834598421772108E-12</v>
      </c>
      <c r="J103">
        <v>2205</v>
      </c>
      <c r="K103">
        <v>8484</v>
      </c>
      <c r="L103">
        <v>1.0249168987171354E-12</v>
      </c>
      <c r="M103">
        <v>2197</v>
      </c>
      <c r="N103">
        <v>8268</v>
      </c>
      <c r="O103">
        <v>1.2428988307426729E-12</v>
      </c>
      <c r="P103">
        <v>2205</v>
      </c>
      <c r="Q103">
        <v>7868</v>
      </c>
      <c r="R103">
        <v>1.1916844461736995E-12</v>
      </c>
      <c r="S103">
        <v>32770</v>
      </c>
      <c r="T103">
        <v>98240</v>
      </c>
      <c r="U103">
        <v>2.9130077287905461E-13</v>
      </c>
    </row>
    <row r="104" spans="1:21">
      <c r="G104">
        <v>4098</v>
      </c>
      <c r="H104">
        <v>6145</v>
      </c>
      <c r="I104">
        <v>1.0878133764845248E-12</v>
      </c>
      <c r="J104">
        <v>3920</v>
      </c>
      <c r="K104">
        <v>15232</v>
      </c>
      <c r="L104">
        <v>6.1865889062707914E-13</v>
      </c>
      <c r="M104">
        <v>4096</v>
      </c>
      <c r="N104">
        <v>15600</v>
      </c>
      <c r="O104">
        <v>6.9957016696800347E-13</v>
      </c>
      <c r="P104">
        <v>4096</v>
      </c>
      <c r="Q104">
        <v>14840</v>
      </c>
      <c r="R104">
        <v>6.2376849769811803E-13</v>
      </c>
      <c r="S104">
        <v>65538</v>
      </c>
      <c r="T104">
        <v>196544</v>
      </c>
      <c r="U104">
        <v>1.5222401376310808E-13</v>
      </c>
    </row>
    <row r="105" spans="1:21">
      <c r="G105">
        <v>8194</v>
      </c>
      <c r="H105">
        <v>12289</v>
      </c>
      <c r="I105">
        <v>5.5544154230145113E-13</v>
      </c>
      <c r="J105">
        <v>8214</v>
      </c>
      <c r="K105">
        <v>32153</v>
      </c>
      <c r="L105">
        <v>3.2988843412485049E-13</v>
      </c>
      <c r="M105">
        <v>8000</v>
      </c>
      <c r="N105">
        <v>30780</v>
      </c>
      <c r="O105">
        <v>3.6340364584762672E-13</v>
      </c>
      <c r="P105">
        <v>9100</v>
      </c>
      <c r="Q105">
        <v>33660</v>
      </c>
      <c r="R105">
        <v>2.7170346278381653E-13</v>
      </c>
    </row>
    <row r="106" spans="1:21">
      <c r="G106">
        <v>16386</v>
      </c>
      <c r="H106">
        <v>24577</v>
      </c>
      <c r="I106">
        <v>2.8764496580892391E-13</v>
      </c>
      <c r="J106">
        <v>16807</v>
      </c>
      <c r="K106">
        <v>66150</v>
      </c>
      <c r="L106">
        <v>1.1919775702227085E-13</v>
      </c>
      <c r="M106">
        <v>15625</v>
      </c>
      <c r="N106">
        <v>60600</v>
      </c>
      <c r="O106">
        <v>2.1046012191978273E-13</v>
      </c>
      <c r="P106">
        <v>15488</v>
      </c>
      <c r="Q106">
        <v>57717</v>
      </c>
      <c r="R106">
        <v>1.6990851402555064E-13</v>
      </c>
    </row>
    <row r="107" spans="1:21">
      <c r="G107">
        <v>32770</v>
      </c>
      <c r="H107">
        <v>49153</v>
      </c>
      <c r="I107">
        <v>1.4170675421197614E-13</v>
      </c>
      <c r="J107">
        <v>32768</v>
      </c>
      <c r="K107">
        <v>129472</v>
      </c>
      <c r="L107">
        <v>1.1284204391444256E-13</v>
      </c>
      <c r="M107">
        <v>32768</v>
      </c>
      <c r="N107">
        <v>127968</v>
      </c>
      <c r="O107">
        <v>1.8933319310793055E-13</v>
      </c>
      <c r="P107">
        <v>30589</v>
      </c>
      <c r="Q107">
        <v>115284</v>
      </c>
      <c r="R107">
        <v>1.524646774934716E-13</v>
      </c>
    </row>
    <row r="108" spans="1:21">
      <c r="G108">
        <v>65538</v>
      </c>
      <c r="H108">
        <v>98305</v>
      </c>
      <c r="I108">
        <v>1.1502680764663811E-13</v>
      </c>
      <c r="J108">
        <v>63504</v>
      </c>
      <c r="K108">
        <v>251664</v>
      </c>
      <c r="L108">
        <v>8.8040531357038719E-14</v>
      </c>
      <c r="M108">
        <v>64000</v>
      </c>
      <c r="N108">
        <v>251160</v>
      </c>
      <c r="O108">
        <v>1.1013284607232602E-13</v>
      </c>
      <c r="P108">
        <v>65536</v>
      </c>
      <c r="Q108">
        <v>249840</v>
      </c>
      <c r="R108">
        <v>8.6560957883222185E-14</v>
      </c>
    </row>
    <row r="109" spans="1:21">
      <c r="G109">
        <v>131074</v>
      </c>
      <c r="H109">
        <v>196609</v>
      </c>
      <c r="I109">
        <v>6.8762603501151639E-14</v>
      </c>
    </row>
    <row r="112" spans="1:21">
      <c r="A112" t="s">
        <v>12</v>
      </c>
    </row>
    <row r="113" spans="1:21">
      <c r="A113" t="s">
        <v>0</v>
      </c>
      <c r="D113" t="s">
        <v>2</v>
      </c>
      <c r="G113" t="s">
        <v>3</v>
      </c>
      <c r="J113" t="s">
        <v>6</v>
      </c>
      <c r="M113" t="s">
        <v>7</v>
      </c>
      <c r="P113" t="s">
        <v>8</v>
      </c>
      <c r="S113" t="s">
        <v>9</v>
      </c>
    </row>
    <row r="114" spans="1:21">
      <c r="A114" t="s">
        <v>4</v>
      </c>
      <c r="B114" t="s">
        <v>5</v>
      </c>
      <c r="C114" t="s">
        <v>1</v>
      </c>
      <c r="D114" t="s">
        <v>4</v>
      </c>
      <c r="E114" t="s">
        <v>5</v>
      </c>
      <c r="F114" t="s">
        <v>1</v>
      </c>
      <c r="G114" t="s">
        <v>4</v>
      </c>
      <c r="H114" t="s">
        <v>5</v>
      </c>
      <c r="I114" t="s">
        <v>1</v>
      </c>
      <c r="J114" t="s">
        <v>4</v>
      </c>
      <c r="K114" t="s">
        <v>5</v>
      </c>
      <c r="L114" t="s">
        <v>1</v>
      </c>
      <c r="M114" t="s">
        <v>4</v>
      </c>
      <c r="N114" t="s">
        <v>5</v>
      </c>
      <c r="O114" t="s">
        <v>1</v>
      </c>
      <c r="P114" t="s">
        <v>4</v>
      </c>
      <c r="Q114" t="s">
        <v>5</v>
      </c>
      <c r="R114" t="s">
        <v>1</v>
      </c>
      <c r="S114" t="s">
        <v>4</v>
      </c>
      <c r="T114" t="s">
        <v>5</v>
      </c>
      <c r="U114" t="s">
        <v>1</v>
      </c>
    </row>
    <row r="115" spans="1:21">
      <c r="A115">
        <v>32</v>
      </c>
      <c r="B115">
        <v>960</v>
      </c>
      <c r="C115">
        <v>0</v>
      </c>
      <c r="D115">
        <v>32</v>
      </c>
      <c r="E115">
        <v>960</v>
      </c>
      <c r="F115">
        <v>0</v>
      </c>
      <c r="G115">
        <v>18</v>
      </c>
      <c r="H115">
        <v>25</v>
      </c>
      <c r="I115">
        <v>0</v>
      </c>
      <c r="J115">
        <v>18</v>
      </c>
      <c r="K115">
        <v>51</v>
      </c>
      <c r="L115">
        <v>0</v>
      </c>
      <c r="M115">
        <v>27</v>
      </c>
      <c r="N115">
        <v>78</v>
      </c>
      <c r="O115">
        <v>0</v>
      </c>
      <c r="P115">
        <v>16</v>
      </c>
      <c r="Q115">
        <v>38</v>
      </c>
      <c r="R115">
        <v>0</v>
      </c>
      <c r="S115">
        <v>258</v>
      </c>
      <c r="T115">
        <v>704</v>
      </c>
      <c r="U115">
        <v>4.2679362582012662E-11</v>
      </c>
    </row>
    <row r="116" spans="1:21">
      <c r="A116">
        <v>64</v>
      </c>
      <c r="B116">
        <v>3968</v>
      </c>
      <c r="C116">
        <v>0</v>
      </c>
      <c r="D116">
        <v>64</v>
      </c>
      <c r="E116">
        <v>3968</v>
      </c>
      <c r="F116">
        <v>6.1527375252016132E-11</v>
      </c>
      <c r="G116">
        <v>34</v>
      </c>
      <c r="H116">
        <v>49</v>
      </c>
      <c r="I116">
        <v>0</v>
      </c>
      <c r="J116">
        <v>32</v>
      </c>
      <c r="K116">
        <v>100</v>
      </c>
      <c r="L116">
        <v>0</v>
      </c>
      <c r="M116">
        <v>27</v>
      </c>
      <c r="N116">
        <v>78</v>
      </c>
      <c r="O116">
        <v>0</v>
      </c>
      <c r="P116">
        <v>24</v>
      </c>
      <c r="Q116">
        <v>58</v>
      </c>
      <c r="R116">
        <v>0</v>
      </c>
      <c r="S116">
        <v>514</v>
      </c>
      <c r="T116">
        <v>1472</v>
      </c>
      <c r="U116">
        <v>3.6856420387060017E-11</v>
      </c>
    </row>
    <row r="117" spans="1:21">
      <c r="A117">
        <v>128</v>
      </c>
      <c r="B117">
        <v>16128</v>
      </c>
      <c r="C117">
        <v>1.2614739635003307E-11</v>
      </c>
      <c r="D117">
        <v>128</v>
      </c>
      <c r="E117">
        <v>16128</v>
      </c>
      <c r="F117">
        <v>1.5137687562003968E-11</v>
      </c>
      <c r="G117">
        <v>66</v>
      </c>
      <c r="H117">
        <v>97</v>
      </c>
      <c r="I117">
        <v>0</v>
      </c>
      <c r="J117">
        <v>50</v>
      </c>
      <c r="K117">
        <v>165</v>
      </c>
      <c r="L117">
        <v>0</v>
      </c>
      <c r="M117">
        <v>64</v>
      </c>
      <c r="N117">
        <v>204</v>
      </c>
      <c r="O117">
        <v>0</v>
      </c>
      <c r="P117">
        <v>72</v>
      </c>
      <c r="Q117">
        <v>213</v>
      </c>
      <c r="R117">
        <v>0</v>
      </c>
      <c r="S117">
        <v>1026</v>
      </c>
      <c r="T117">
        <v>3008</v>
      </c>
      <c r="U117">
        <v>2.0948805676712502E-11</v>
      </c>
    </row>
    <row r="118" spans="1:21">
      <c r="A118">
        <v>256</v>
      </c>
      <c r="B118">
        <v>65024</v>
      </c>
      <c r="C118">
        <v>7.0399186742587353E-12</v>
      </c>
      <c r="D118">
        <v>256</v>
      </c>
      <c r="E118">
        <v>65024</v>
      </c>
      <c r="F118">
        <v>7.7439105416846096E-12</v>
      </c>
      <c r="G118">
        <v>130</v>
      </c>
      <c r="H118">
        <v>193</v>
      </c>
      <c r="I118">
        <v>1.0219619625757529E-10</v>
      </c>
      <c r="J118">
        <v>147</v>
      </c>
      <c r="K118">
        <v>518</v>
      </c>
      <c r="L118">
        <v>2.9779288421520825E-11</v>
      </c>
      <c r="M118">
        <v>125</v>
      </c>
      <c r="N118">
        <v>420</v>
      </c>
      <c r="O118">
        <v>5.0793650793650795E-11</v>
      </c>
      <c r="P118">
        <v>99</v>
      </c>
      <c r="Q118">
        <v>294</v>
      </c>
      <c r="R118">
        <v>1.1568073136134704E-10</v>
      </c>
      <c r="S118">
        <v>2050</v>
      </c>
      <c r="T118">
        <v>6080</v>
      </c>
      <c r="U118">
        <v>1.2458645125604017E-11</v>
      </c>
    </row>
    <row r="119" spans="1:21">
      <c r="A119">
        <v>512</v>
      </c>
      <c r="B119">
        <v>261120</v>
      </c>
      <c r="C119">
        <v>3.6035487854402832E-12</v>
      </c>
      <c r="D119">
        <v>512</v>
      </c>
      <c r="E119">
        <v>261120</v>
      </c>
      <c r="F119">
        <v>4.1051238190894039E-12</v>
      </c>
      <c r="G119">
        <v>258</v>
      </c>
      <c r="H119">
        <v>385</v>
      </c>
      <c r="I119">
        <v>0</v>
      </c>
      <c r="J119">
        <v>243</v>
      </c>
      <c r="K119">
        <v>882</v>
      </c>
      <c r="L119">
        <v>3.2001299713587091E-11</v>
      </c>
      <c r="M119">
        <v>216</v>
      </c>
      <c r="N119">
        <v>750</v>
      </c>
      <c r="O119">
        <v>7.6207895137936291E-11</v>
      </c>
      <c r="P119">
        <v>256</v>
      </c>
      <c r="Q119">
        <v>828</v>
      </c>
      <c r="R119">
        <v>3.0714148676529794E-11</v>
      </c>
      <c r="S119">
        <v>4098</v>
      </c>
      <c r="T119">
        <v>12224</v>
      </c>
      <c r="U119">
        <v>6.2401047546160587E-12</v>
      </c>
    </row>
    <row r="120" spans="1:21">
      <c r="A120">
        <v>1024</v>
      </c>
      <c r="B120">
        <v>1046528</v>
      </c>
      <c r="C120">
        <v>3.528454998934572E-12</v>
      </c>
      <c r="D120">
        <v>1024</v>
      </c>
      <c r="E120">
        <v>1046528</v>
      </c>
      <c r="F120">
        <v>3.7210376839659528E-12</v>
      </c>
      <c r="G120">
        <v>514</v>
      </c>
      <c r="H120">
        <v>769</v>
      </c>
      <c r="I120">
        <v>9.8441317585058859E-12</v>
      </c>
      <c r="J120">
        <v>432</v>
      </c>
      <c r="K120">
        <v>1608</v>
      </c>
      <c r="L120">
        <v>2.2215454506161466E-11</v>
      </c>
      <c r="M120">
        <v>512</v>
      </c>
      <c r="N120">
        <v>1848</v>
      </c>
      <c r="O120">
        <v>2.133037792827832E-11</v>
      </c>
      <c r="P120">
        <v>575</v>
      </c>
      <c r="Q120">
        <v>1950</v>
      </c>
      <c r="R120">
        <v>1.0340426219443233E-11</v>
      </c>
      <c r="S120">
        <v>8194</v>
      </c>
      <c r="T120">
        <v>24512</v>
      </c>
      <c r="U120">
        <v>3.0864876755140479E-12</v>
      </c>
    </row>
    <row r="121" spans="1:21">
      <c r="A121">
        <v>2048</v>
      </c>
      <c r="B121">
        <v>4190208</v>
      </c>
      <c r="C121">
        <v>1.86865747523603E-12</v>
      </c>
      <c r="D121">
        <v>2048</v>
      </c>
      <c r="E121">
        <v>4190208</v>
      </c>
      <c r="F121">
        <v>1.9098144071950472E-12</v>
      </c>
      <c r="G121">
        <v>1026</v>
      </c>
      <c r="H121">
        <v>1537</v>
      </c>
      <c r="I121">
        <v>5.3565295389253729E-12</v>
      </c>
      <c r="J121">
        <v>1024</v>
      </c>
      <c r="K121">
        <v>3888</v>
      </c>
      <c r="L121">
        <v>7.9309335297844858E-12</v>
      </c>
      <c r="M121">
        <v>1000</v>
      </c>
      <c r="N121">
        <v>3690</v>
      </c>
      <c r="O121">
        <v>9.3947606142728102E-12</v>
      </c>
      <c r="P121">
        <v>1152</v>
      </c>
      <c r="Q121">
        <v>4026</v>
      </c>
      <c r="R121">
        <v>6.0516214116984455E-12</v>
      </c>
      <c r="S121">
        <v>16386</v>
      </c>
      <c r="T121">
        <v>49088</v>
      </c>
      <c r="U121">
        <v>1.2690016836773541E-12</v>
      </c>
    </row>
    <row r="122" spans="1:21">
      <c r="A122">
        <v>4096</v>
      </c>
      <c r="B122">
        <v>16769024</v>
      </c>
      <c r="C122">
        <v>9.5927476351530214E-13</v>
      </c>
      <c r="D122">
        <v>4096</v>
      </c>
      <c r="E122">
        <v>16769024</v>
      </c>
      <c r="F122">
        <v>9.7808846339408697E-13</v>
      </c>
      <c r="G122">
        <v>2050</v>
      </c>
      <c r="H122">
        <v>3073</v>
      </c>
      <c r="I122">
        <v>3.1231571195173509E-12</v>
      </c>
      <c r="J122">
        <v>2205</v>
      </c>
      <c r="K122">
        <v>8484</v>
      </c>
      <c r="L122">
        <v>3.9434897817306932E-12</v>
      </c>
      <c r="M122">
        <v>2197</v>
      </c>
      <c r="N122">
        <v>8268</v>
      </c>
      <c r="O122">
        <v>4.6774180849250883E-12</v>
      </c>
      <c r="P122">
        <v>2205</v>
      </c>
      <c r="Q122">
        <v>7868</v>
      </c>
      <c r="R122">
        <v>4.2522327539658362E-12</v>
      </c>
      <c r="S122">
        <v>32770</v>
      </c>
      <c r="T122">
        <v>98240</v>
      </c>
      <c r="U122">
        <v>8.7328007102954905E-13</v>
      </c>
    </row>
    <row r="123" spans="1:21">
      <c r="G123">
        <v>4098</v>
      </c>
      <c r="H123">
        <v>6145</v>
      </c>
      <c r="I123">
        <v>1.6311891650798939E-12</v>
      </c>
      <c r="J123">
        <v>3920</v>
      </c>
      <c r="K123">
        <v>15232</v>
      </c>
      <c r="L123">
        <v>2.4039316892937933E-12</v>
      </c>
      <c r="M123">
        <v>4096</v>
      </c>
      <c r="N123">
        <v>15600</v>
      </c>
      <c r="O123">
        <v>2.6643785656007943E-12</v>
      </c>
      <c r="P123">
        <v>4096</v>
      </c>
      <c r="Q123">
        <v>14840</v>
      </c>
      <c r="R123">
        <v>2.2599425063086113E-12</v>
      </c>
      <c r="S123">
        <v>65538</v>
      </c>
      <c r="T123">
        <v>196544</v>
      </c>
      <c r="U123">
        <v>4.5650945346297288E-13</v>
      </c>
    </row>
    <row r="124" spans="1:21">
      <c r="G124">
        <v>8194</v>
      </c>
      <c r="H124">
        <v>12289</v>
      </c>
      <c r="I124">
        <v>8.330267407057034E-13</v>
      </c>
      <c r="J124">
        <v>8214</v>
      </c>
      <c r="K124">
        <v>32153</v>
      </c>
      <c r="L124">
        <v>1.2913200416869148E-12</v>
      </c>
      <c r="M124">
        <v>8000</v>
      </c>
      <c r="N124">
        <v>30780</v>
      </c>
      <c r="O124">
        <v>1.3981955273987437E-12</v>
      </c>
      <c r="P124">
        <v>9100</v>
      </c>
      <c r="Q124">
        <v>33660</v>
      </c>
      <c r="R124">
        <v>1.0050042370662927E-12</v>
      </c>
    </row>
    <row r="125" spans="1:21">
      <c r="G125">
        <v>16386</v>
      </c>
      <c r="H125">
        <v>24577</v>
      </c>
      <c r="I125">
        <v>4.3143234008824137E-13</v>
      </c>
      <c r="J125">
        <v>16807</v>
      </c>
      <c r="K125">
        <v>66150</v>
      </c>
      <c r="L125">
        <v>4.6914569090398142E-13</v>
      </c>
      <c r="M125">
        <v>15625</v>
      </c>
      <c r="N125">
        <v>60600</v>
      </c>
      <c r="O125">
        <v>8.1624853685368532E-13</v>
      </c>
      <c r="P125">
        <v>15488</v>
      </c>
      <c r="Q125">
        <v>57717</v>
      </c>
      <c r="R125">
        <v>6.331746967983411E-13</v>
      </c>
    </row>
    <row r="126" spans="1:21">
      <c r="G126">
        <v>32770</v>
      </c>
      <c r="H126">
        <v>49153</v>
      </c>
      <c r="I126">
        <v>2.1255148275194576E-13</v>
      </c>
      <c r="J126">
        <v>32768</v>
      </c>
      <c r="K126">
        <v>129472</v>
      </c>
      <c r="L126">
        <v>4.4585831023226033E-13</v>
      </c>
      <c r="M126">
        <v>32768</v>
      </c>
      <c r="N126">
        <v>127968</v>
      </c>
      <c r="O126">
        <v>7.393978898814592E-13</v>
      </c>
      <c r="P126">
        <v>30589</v>
      </c>
      <c r="Q126">
        <v>115284</v>
      </c>
      <c r="R126">
        <v>5.7460975776120109E-13</v>
      </c>
    </row>
    <row r="127" spans="1:21">
      <c r="G127">
        <v>65538</v>
      </c>
      <c r="H127">
        <v>98305</v>
      </c>
      <c r="I127">
        <v>1.7253670123749214E-13</v>
      </c>
      <c r="J127">
        <v>63504</v>
      </c>
      <c r="K127">
        <v>251664</v>
      </c>
      <c r="L127">
        <v>3.489013650075238E-13</v>
      </c>
      <c r="M127">
        <v>64000</v>
      </c>
      <c r="N127">
        <v>251160</v>
      </c>
      <c r="O127">
        <v>4.3220258780508444E-13</v>
      </c>
      <c r="P127">
        <v>65536</v>
      </c>
      <c r="Q127">
        <v>249840</v>
      </c>
      <c r="R127">
        <v>3.2999251888342637E-13</v>
      </c>
    </row>
    <row r="128" spans="1:21">
      <c r="G128">
        <v>131074</v>
      </c>
      <c r="H128">
        <v>196609</v>
      </c>
      <c r="I128">
        <v>1.0314285603367505E-13</v>
      </c>
    </row>
    <row r="134" spans="1:21">
      <c r="A134" t="str">
        <f t="shared" ref="A134:A143" si="54">A4</f>
        <v>CBC</v>
      </c>
      <c r="D134" t="str">
        <f t="shared" ref="D134:D143" si="55">D4</f>
        <v>CWC</v>
      </c>
      <c r="G134" t="str">
        <f t="shared" ref="G134:G149" si="56">G4</f>
        <v>AK</v>
      </c>
      <c r="J134" t="str">
        <f t="shared" ref="J134:J148" si="57">J4</f>
        <v>GenRmf a=bb</v>
      </c>
      <c r="M134" t="str">
        <f t="shared" ref="M134:M148" si="58">M4</f>
        <v>GenRmf a=b</v>
      </c>
      <c r="P134" t="str">
        <f t="shared" ref="P134:P148" si="59">P4</f>
        <v>GenRmf b=aa</v>
      </c>
      <c r="S134" t="str">
        <f t="shared" ref="S134:S144" si="60">S4</f>
        <v>Wash a=64</v>
      </c>
    </row>
    <row r="135" spans="1:21">
      <c r="A135" t="str">
        <f t="shared" si="54"/>
        <v>n</v>
      </c>
      <c r="B135" t="str">
        <f>B5</f>
        <v>m</v>
      </c>
      <c r="C135" t="str">
        <f>C5</f>
        <v>Ek</v>
      </c>
      <c r="D135" t="str">
        <f t="shared" si="55"/>
        <v>n</v>
      </c>
      <c r="E135" t="str">
        <f>E5</f>
        <v>m</v>
      </c>
      <c r="F135" t="str">
        <f>F5</f>
        <v>Ek</v>
      </c>
      <c r="G135" t="str">
        <f t="shared" si="56"/>
        <v>n</v>
      </c>
      <c r="H135" t="str">
        <f>H5</f>
        <v>m</v>
      </c>
      <c r="I135" t="str">
        <f>I5</f>
        <v>Ek</v>
      </c>
      <c r="J135" t="str">
        <f t="shared" si="57"/>
        <v>n</v>
      </c>
      <c r="K135" t="str">
        <f>K5</f>
        <v>m</v>
      </c>
      <c r="L135" t="str">
        <f>L5</f>
        <v>Ek</v>
      </c>
      <c r="M135" t="str">
        <f t="shared" si="58"/>
        <v>n</v>
      </c>
      <c r="N135" t="str">
        <f>N5</f>
        <v>m</v>
      </c>
      <c r="O135" t="str">
        <f>O5</f>
        <v>Ek</v>
      </c>
      <c r="P135" t="str">
        <f t="shared" si="59"/>
        <v>n</v>
      </c>
      <c r="Q135" t="str">
        <f>Q5</f>
        <v>m</v>
      </c>
      <c r="R135" t="str">
        <f>R5</f>
        <v>Ek</v>
      </c>
      <c r="S135" t="str">
        <f t="shared" si="60"/>
        <v>n</v>
      </c>
      <c r="T135" t="str">
        <f>T5</f>
        <v>m</v>
      </c>
      <c r="U135" t="str">
        <f>U5</f>
        <v>Ek</v>
      </c>
    </row>
    <row r="136" spans="1:21">
      <c r="A136">
        <f t="shared" si="54"/>
        <v>32</v>
      </c>
      <c r="B136">
        <f t="shared" ref="B136:B143" si="61">B6</f>
        <v>932</v>
      </c>
      <c r="C136">
        <f t="shared" ref="C136:C143" si="62">C6/B136</f>
        <v>0</v>
      </c>
      <c r="D136">
        <f t="shared" si="55"/>
        <v>32</v>
      </c>
      <c r="E136">
        <f t="shared" ref="E136:E143" si="63">E6</f>
        <v>932</v>
      </c>
      <c r="F136">
        <f t="shared" ref="F136:F143" si="64">F6/E136</f>
        <v>0</v>
      </c>
      <c r="G136">
        <f t="shared" si="56"/>
        <v>18</v>
      </c>
      <c r="H136">
        <f t="shared" ref="H136:H149" si="65">H6</f>
        <v>25</v>
      </c>
      <c r="I136">
        <f t="shared" ref="I136:I149" si="66">I6/H136</f>
        <v>0</v>
      </c>
      <c r="J136">
        <f t="shared" si="57"/>
        <v>18</v>
      </c>
      <c r="K136">
        <f t="shared" ref="K136:K148" si="67">K6</f>
        <v>51</v>
      </c>
      <c r="L136">
        <f t="shared" ref="L136:L147" si="68">L6/K136</f>
        <v>0</v>
      </c>
      <c r="M136">
        <f t="shared" si="58"/>
        <v>27</v>
      </c>
      <c r="N136">
        <f t="shared" ref="N136:N148" si="69">N6</f>
        <v>78</v>
      </c>
      <c r="O136">
        <f t="shared" ref="O136:O148" si="70">O6/N136</f>
        <v>0</v>
      </c>
      <c r="P136">
        <f t="shared" si="59"/>
        <v>16</v>
      </c>
      <c r="Q136">
        <f t="shared" ref="Q136:Q148" si="71">Q6</f>
        <v>38</v>
      </c>
      <c r="R136">
        <f t="shared" ref="R136:R148" si="72">R6/Q136</f>
        <v>0</v>
      </c>
      <c r="S136">
        <f t="shared" si="60"/>
        <v>258</v>
      </c>
      <c r="T136">
        <f t="shared" ref="T136:T144" si="73">T6</f>
        <v>704</v>
      </c>
      <c r="U136">
        <f t="shared" ref="U136:U144" si="74">U6/T136</f>
        <v>2.8409090909090912E-6</v>
      </c>
    </row>
    <row r="137" spans="1:21">
      <c r="A137">
        <f t="shared" si="54"/>
        <v>64</v>
      </c>
      <c r="B137">
        <f t="shared" si="61"/>
        <v>3908</v>
      </c>
      <c r="C137">
        <f t="shared" si="62"/>
        <v>8.5295121119071987E-8</v>
      </c>
      <c r="D137">
        <f t="shared" si="55"/>
        <v>64</v>
      </c>
      <c r="E137">
        <f t="shared" si="63"/>
        <v>3908</v>
      </c>
      <c r="F137">
        <f t="shared" si="64"/>
        <v>1.7059024223814397E-7</v>
      </c>
      <c r="G137">
        <f t="shared" si="56"/>
        <v>34</v>
      </c>
      <c r="H137">
        <f t="shared" si="65"/>
        <v>49</v>
      </c>
      <c r="I137">
        <f t="shared" si="66"/>
        <v>0</v>
      </c>
      <c r="J137">
        <f t="shared" si="57"/>
        <v>32</v>
      </c>
      <c r="K137">
        <f t="shared" si="67"/>
        <v>100</v>
      </c>
      <c r="L137">
        <f t="shared" si="68"/>
        <v>0</v>
      </c>
      <c r="M137">
        <f t="shared" si="58"/>
        <v>27</v>
      </c>
      <c r="N137">
        <f t="shared" si="69"/>
        <v>78</v>
      </c>
      <c r="O137">
        <f t="shared" si="70"/>
        <v>0</v>
      </c>
      <c r="P137">
        <f t="shared" si="59"/>
        <v>24</v>
      </c>
      <c r="Q137">
        <f t="shared" si="71"/>
        <v>58</v>
      </c>
      <c r="R137">
        <f t="shared" si="72"/>
        <v>0</v>
      </c>
      <c r="S137">
        <f t="shared" si="60"/>
        <v>514</v>
      </c>
      <c r="T137">
        <f t="shared" si="73"/>
        <v>1472</v>
      </c>
      <c r="U137">
        <f t="shared" si="74"/>
        <v>9.7373188405797082E-6</v>
      </c>
    </row>
    <row r="138" spans="1:21">
      <c r="A138">
        <f t="shared" si="54"/>
        <v>128</v>
      </c>
      <c r="B138">
        <f t="shared" si="61"/>
        <v>16004</v>
      </c>
      <c r="C138">
        <f t="shared" si="62"/>
        <v>2.4993751562109476E-7</v>
      </c>
      <c r="D138">
        <f t="shared" si="55"/>
        <v>128</v>
      </c>
      <c r="E138">
        <f t="shared" si="63"/>
        <v>16004</v>
      </c>
      <c r="F138">
        <f t="shared" si="64"/>
        <v>3.1242189452636843E-7</v>
      </c>
      <c r="G138">
        <f t="shared" si="56"/>
        <v>66</v>
      </c>
      <c r="H138">
        <f t="shared" si="65"/>
        <v>97</v>
      </c>
      <c r="I138">
        <f t="shared" si="66"/>
        <v>0</v>
      </c>
      <c r="J138">
        <f t="shared" si="57"/>
        <v>50</v>
      </c>
      <c r="K138">
        <f t="shared" si="67"/>
        <v>165</v>
      </c>
      <c r="L138">
        <f t="shared" si="68"/>
        <v>0</v>
      </c>
      <c r="M138">
        <f t="shared" si="58"/>
        <v>64</v>
      </c>
      <c r="N138">
        <f t="shared" si="69"/>
        <v>204</v>
      </c>
      <c r="O138">
        <f t="shared" si="70"/>
        <v>0</v>
      </c>
      <c r="P138">
        <f t="shared" si="59"/>
        <v>72</v>
      </c>
      <c r="Q138">
        <f t="shared" si="71"/>
        <v>213</v>
      </c>
      <c r="R138">
        <f t="shared" si="72"/>
        <v>0</v>
      </c>
      <c r="S138">
        <f t="shared" si="60"/>
        <v>1026</v>
      </c>
      <c r="T138">
        <f t="shared" si="73"/>
        <v>3008</v>
      </c>
      <c r="U138">
        <f t="shared" si="74"/>
        <v>2.2052304964539009E-5</v>
      </c>
    </row>
    <row r="139" spans="1:21">
      <c r="A139">
        <f t="shared" si="54"/>
        <v>256</v>
      </c>
      <c r="B139">
        <f t="shared" si="61"/>
        <v>64772</v>
      </c>
      <c r="C139">
        <f t="shared" si="62"/>
        <v>5.0947940468103502E-7</v>
      </c>
      <c r="D139">
        <f t="shared" si="55"/>
        <v>256</v>
      </c>
      <c r="E139">
        <f t="shared" si="63"/>
        <v>64772</v>
      </c>
      <c r="F139">
        <f t="shared" si="64"/>
        <v>5.7638074064925172E-7</v>
      </c>
      <c r="G139">
        <f t="shared" si="56"/>
        <v>130</v>
      </c>
      <c r="H139">
        <f t="shared" si="65"/>
        <v>193</v>
      </c>
      <c r="I139">
        <f t="shared" si="66"/>
        <v>1.7271157167530224E-6</v>
      </c>
      <c r="J139">
        <f t="shared" si="57"/>
        <v>147</v>
      </c>
      <c r="K139">
        <f t="shared" si="67"/>
        <v>518</v>
      </c>
      <c r="L139">
        <f t="shared" si="68"/>
        <v>6.4350064350064344E-7</v>
      </c>
      <c r="M139">
        <f t="shared" si="58"/>
        <v>125</v>
      </c>
      <c r="N139">
        <f t="shared" si="69"/>
        <v>420</v>
      </c>
      <c r="O139">
        <f t="shared" si="70"/>
        <v>7.9365079365079366E-7</v>
      </c>
      <c r="P139">
        <f t="shared" si="59"/>
        <v>99</v>
      </c>
      <c r="Q139">
        <f t="shared" si="71"/>
        <v>294</v>
      </c>
      <c r="R139">
        <f t="shared" si="72"/>
        <v>1.1337868480725623E-6</v>
      </c>
      <c r="S139">
        <f t="shared" si="60"/>
        <v>2050</v>
      </c>
      <c r="T139">
        <f t="shared" si="73"/>
        <v>6080</v>
      </c>
      <c r="U139">
        <f t="shared" si="74"/>
        <v>5.235745614035088E-5</v>
      </c>
    </row>
    <row r="140" spans="1:21">
      <c r="A140">
        <f t="shared" si="54"/>
        <v>512</v>
      </c>
      <c r="B140">
        <f t="shared" si="61"/>
        <v>260612</v>
      </c>
      <c r="C140">
        <f t="shared" si="62"/>
        <v>1.3455507293089599E-6</v>
      </c>
      <c r="D140">
        <f t="shared" si="55"/>
        <v>512</v>
      </c>
      <c r="E140">
        <f t="shared" si="63"/>
        <v>260612</v>
      </c>
      <c r="F140">
        <f t="shared" si="64"/>
        <v>1.2892729421515511E-6</v>
      </c>
      <c r="G140">
        <f t="shared" si="56"/>
        <v>258</v>
      </c>
      <c r="H140">
        <f t="shared" si="65"/>
        <v>385</v>
      </c>
      <c r="I140">
        <f t="shared" si="66"/>
        <v>0</v>
      </c>
      <c r="J140">
        <f t="shared" si="57"/>
        <v>243</v>
      </c>
      <c r="K140">
        <f t="shared" si="67"/>
        <v>882</v>
      </c>
      <c r="L140">
        <f t="shared" si="68"/>
        <v>1.889644746787604E-6</v>
      </c>
      <c r="M140">
        <f t="shared" si="58"/>
        <v>216</v>
      </c>
      <c r="N140">
        <f t="shared" si="69"/>
        <v>750</v>
      </c>
      <c r="O140">
        <f t="shared" si="70"/>
        <v>3.5555555555555555E-6</v>
      </c>
      <c r="P140">
        <f t="shared" si="59"/>
        <v>256</v>
      </c>
      <c r="Q140">
        <f t="shared" si="71"/>
        <v>828</v>
      </c>
      <c r="R140">
        <f t="shared" si="72"/>
        <v>2.0128824476650566E-6</v>
      </c>
      <c r="S140">
        <f t="shared" si="60"/>
        <v>4098</v>
      </c>
      <c r="T140">
        <f t="shared" si="73"/>
        <v>12224</v>
      </c>
      <c r="U140">
        <f t="shared" si="74"/>
        <v>1.0479384816753927E-4</v>
      </c>
    </row>
    <row r="141" spans="1:21">
      <c r="A141">
        <f t="shared" si="54"/>
        <v>1024</v>
      </c>
      <c r="B141">
        <f t="shared" si="61"/>
        <v>1045508</v>
      </c>
      <c r="C141">
        <f t="shared" si="62"/>
        <v>3.8606431833456398E-6</v>
      </c>
      <c r="D141">
        <f t="shared" si="55"/>
        <v>1024</v>
      </c>
      <c r="E141">
        <f t="shared" si="63"/>
        <v>1045508</v>
      </c>
      <c r="F141">
        <f t="shared" si="64"/>
        <v>3.9958246772541831E-6</v>
      </c>
      <c r="G141">
        <f t="shared" si="56"/>
        <v>514</v>
      </c>
      <c r="H141">
        <f t="shared" si="65"/>
        <v>769</v>
      </c>
      <c r="I141">
        <f t="shared" si="66"/>
        <v>2.600780234070221E-6</v>
      </c>
      <c r="J141">
        <f t="shared" si="57"/>
        <v>432</v>
      </c>
      <c r="K141">
        <f t="shared" si="67"/>
        <v>1608</v>
      </c>
      <c r="L141">
        <f t="shared" si="68"/>
        <v>4.1459369817578774E-6</v>
      </c>
      <c r="M141">
        <f t="shared" si="58"/>
        <v>512</v>
      </c>
      <c r="N141">
        <f t="shared" si="69"/>
        <v>1848</v>
      </c>
      <c r="O141">
        <f t="shared" si="70"/>
        <v>5.591630591630592E-6</v>
      </c>
      <c r="P141">
        <f t="shared" si="59"/>
        <v>575</v>
      </c>
      <c r="Q141">
        <f t="shared" si="71"/>
        <v>1950</v>
      </c>
      <c r="R141">
        <f t="shared" si="72"/>
        <v>3.4188034188034189E-6</v>
      </c>
      <c r="S141">
        <f t="shared" si="60"/>
        <v>8194</v>
      </c>
      <c r="T141">
        <f t="shared" si="73"/>
        <v>24512</v>
      </c>
      <c r="U141">
        <f t="shared" si="74"/>
        <v>2.0723183202785034E-4</v>
      </c>
    </row>
    <row r="142" spans="1:21">
      <c r="A142">
        <f t="shared" si="54"/>
        <v>2048</v>
      </c>
      <c r="B142">
        <f t="shared" si="61"/>
        <v>4188164</v>
      </c>
      <c r="C142">
        <f t="shared" si="62"/>
        <v>8.3712895037857462E-6</v>
      </c>
      <c r="D142">
        <f t="shared" si="55"/>
        <v>2048</v>
      </c>
      <c r="E142">
        <f t="shared" si="63"/>
        <v>4188164</v>
      </c>
      <c r="F142">
        <f t="shared" si="64"/>
        <v>8.084529004435674E-6</v>
      </c>
      <c r="G142">
        <f t="shared" si="56"/>
        <v>1026</v>
      </c>
      <c r="H142">
        <f t="shared" si="65"/>
        <v>1537</v>
      </c>
      <c r="I142">
        <f t="shared" si="66"/>
        <v>5.6386900889178063E-6</v>
      </c>
      <c r="J142">
        <f t="shared" si="57"/>
        <v>1024</v>
      </c>
      <c r="K142">
        <f t="shared" si="67"/>
        <v>3888</v>
      </c>
      <c r="L142">
        <f t="shared" si="68"/>
        <v>8.316186556927297E-6</v>
      </c>
      <c r="M142">
        <f t="shared" si="58"/>
        <v>1000</v>
      </c>
      <c r="N142">
        <f t="shared" si="69"/>
        <v>3690</v>
      </c>
      <c r="O142">
        <f t="shared" si="70"/>
        <v>9.3947606142728106E-6</v>
      </c>
      <c r="P142">
        <f t="shared" si="59"/>
        <v>1152</v>
      </c>
      <c r="Q142">
        <f t="shared" si="71"/>
        <v>4026</v>
      </c>
      <c r="R142">
        <f t="shared" si="72"/>
        <v>8.0311309819506544E-6</v>
      </c>
      <c r="S142">
        <f t="shared" si="60"/>
        <v>16386</v>
      </c>
      <c r="T142">
        <f t="shared" si="73"/>
        <v>49088</v>
      </c>
      <c r="U142">
        <f t="shared" si="74"/>
        <v>3.4072821599304652E-4</v>
      </c>
    </row>
    <row r="143" spans="1:21">
      <c r="A143">
        <f t="shared" si="54"/>
        <v>4096</v>
      </c>
      <c r="B143">
        <f t="shared" si="61"/>
        <v>16764932</v>
      </c>
      <c r="C143">
        <f t="shared" si="62"/>
        <v>1.8713884434485032E-5</v>
      </c>
      <c r="D143">
        <f t="shared" si="55"/>
        <v>4096</v>
      </c>
      <c r="E143">
        <f t="shared" si="63"/>
        <v>16764932</v>
      </c>
      <c r="F143">
        <f t="shared" si="64"/>
        <v>1.8128257245540868E-5</v>
      </c>
      <c r="G143">
        <f t="shared" si="56"/>
        <v>2050</v>
      </c>
      <c r="H143">
        <f t="shared" si="65"/>
        <v>3073</v>
      </c>
      <c r="I143">
        <f t="shared" si="66"/>
        <v>1.3125067794771667E-5</v>
      </c>
      <c r="J143">
        <f t="shared" si="57"/>
        <v>2205</v>
      </c>
      <c r="K143">
        <f t="shared" si="67"/>
        <v>8484</v>
      </c>
      <c r="L143">
        <f t="shared" si="68"/>
        <v>1.9173345906019171E-5</v>
      </c>
      <c r="M143">
        <f t="shared" si="58"/>
        <v>2197</v>
      </c>
      <c r="N143">
        <f t="shared" si="69"/>
        <v>8268</v>
      </c>
      <c r="O143">
        <f t="shared" si="70"/>
        <v>2.257700370907918E-5</v>
      </c>
      <c r="P143">
        <f t="shared" si="59"/>
        <v>2205</v>
      </c>
      <c r="Q143">
        <f t="shared" si="71"/>
        <v>7868</v>
      </c>
      <c r="R143">
        <f t="shared" si="72"/>
        <v>2.0674461955600745E-5</v>
      </c>
      <c r="S143">
        <f t="shared" si="60"/>
        <v>32770</v>
      </c>
      <c r="T143">
        <f t="shared" si="73"/>
        <v>98240</v>
      </c>
      <c r="U143">
        <f t="shared" si="74"/>
        <v>9.3779180238870788E-4</v>
      </c>
    </row>
    <row r="144" spans="1:21">
      <c r="G144">
        <f t="shared" si="56"/>
        <v>4098</v>
      </c>
      <c r="H144">
        <f t="shared" si="65"/>
        <v>6145</v>
      </c>
      <c r="I144">
        <f t="shared" si="66"/>
        <v>2.7393544887442367E-5</v>
      </c>
      <c r="J144">
        <f t="shared" si="57"/>
        <v>3920</v>
      </c>
      <c r="K144">
        <f t="shared" si="67"/>
        <v>15232</v>
      </c>
      <c r="L144">
        <f t="shared" si="68"/>
        <v>3.6939775910364144E-5</v>
      </c>
      <c r="M144">
        <f t="shared" si="58"/>
        <v>4096</v>
      </c>
      <c r="N144">
        <f t="shared" si="69"/>
        <v>15600</v>
      </c>
      <c r="O144">
        <f t="shared" si="70"/>
        <v>4.4700854700854697E-5</v>
      </c>
      <c r="P144">
        <f t="shared" si="59"/>
        <v>4096</v>
      </c>
      <c r="Q144">
        <f t="shared" si="71"/>
        <v>14840</v>
      </c>
      <c r="R144">
        <f t="shared" si="72"/>
        <v>3.7915543575920934E-5</v>
      </c>
      <c r="S144">
        <f t="shared" si="60"/>
        <v>65538</v>
      </c>
      <c r="T144">
        <f t="shared" si="73"/>
        <v>196544</v>
      </c>
      <c r="U144">
        <f t="shared" si="74"/>
        <v>1.9608128459785087E-3</v>
      </c>
    </row>
    <row r="145" spans="7:18">
      <c r="G145">
        <f t="shared" si="56"/>
        <v>8194</v>
      </c>
      <c r="H145">
        <f t="shared" si="65"/>
        <v>12289</v>
      </c>
      <c r="I145">
        <f t="shared" si="66"/>
        <v>5.593077820272872E-5</v>
      </c>
      <c r="J145">
        <f t="shared" si="57"/>
        <v>8214</v>
      </c>
      <c r="K145">
        <f t="shared" si="67"/>
        <v>32153</v>
      </c>
      <c r="L145">
        <f t="shared" si="68"/>
        <v>8.7125099783327641E-5</v>
      </c>
      <c r="M145">
        <f t="shared" si="58"/>
        <v>8000</v>
      </c>
      <c r="N145">
        <f t="shared" si="69"/>
        <v>30780</v>
      </c>
      <c r="O145">
        <f t="shared" si="70"/>
        <v>8.9484513753519598E-5</v>
      </c>
      <c r="P145">
        <f t="shared" si="59"/>
        <v>9100</v>
      </c>
      <c r="Q145">
        <f t="shared" si="71"/>
        <v>33660</v>
      </c>
      <c r="R145">
        <f t="shared" si="72"/>
        <v>8.3224400871459699E-5</v>
      </c>
    </row>
    <row r="146" spans="7:18">
      <c r="G146">
        <f t="shared" si="56"/>
        <v>16386</v>
      </c>
      <c r="H146">
        <f t="shared" si="65"/>
        <v>24577</v>
      </c>
      <c r="I146">
        <f t="shared" si="66"/>
        <v>1.1584001302030353E-4</v>
      </c>
      <c r="J146">
        <f t="shared" si="57"/>
        <v>16807</v>
      </c>
      <c r="K146">
        <f t="shared" si="67"/>
        <v>66150</v>
      </c>
      <c r="L146">
        <f t="shared" si="68"/>
        <v>1.3252204585537919E-4</v>
      </c>
      <c r="M146">
        <f t="shared" si="58"/>
        <v>15625</v>
      </c>
      <c r="N146">
        <f t="shared" si="69"/>
        <v>60600</v>
      </c>
      <c r="O146">
        <f t="shared" si="70"/>
        <v>1.9927942794279425E-4</v>
      </c>
      <c r="P146">
        <f t="shared" si="59"/>
        <v>15488</v>
      </c>
      <c r="Q146">
        <f t="shared" si="71"/>
        <v>57717</v>
      </c>
      <c r="R146">
        <f t="shared" si="72"/>
        <v>1.518847710957488E-4</v>
      </c>
    </row>
    <row r="147" spans="7:18">
      <c r="G147">
        <f t="shared" si="56"/>
        <v>32770</v>
      </c>
      <c r="H147">
        <f t="shared" si="65"/>
        <v>49153</v>
      </c>
      <c r="I147">
        <f t="shared" si="66"/>
        <v>2.2825327718213197E-4</v>
      </c>
      <c r="J147">
        <f t="shared" si="57"/>
        <v>32768</v>
      </c>
      <c r="K147">
        <f t="shared" si="67"/>
        <v>129472</v>
      </c>
      <c r="L147">
        <f t="shared" si="68"/>
        <v>4.7873671527434508E-4</v>
      </c>
      <c r="M147">
        <f t="shared" si="58"/>
        <v>32768</v>
      </c>
      <c r="N147">
        <f t="shared" si="69"/>
        <v>127968</v>
      </c>
      <c r="O147">
        <f t="shared" si="70"/>
        <v>7.9392243894306914E-4</v>
      </c>
      <c r="P147">
        <f t="shared" si="59"/>
        <v>30589</v>
      </c>
      <c r="Q147">
        <f t="shared" si="71"/>
        <v>115284</v>
      </c>
      <c r="R147">
        <f t="shared" si="72"/>
        <v>5.3765483501613408E-4</v>
      </c>
    </row>
    <row r="148" spans="7:18">
      <c r="G148">
        <f t="shared" si="56"/>
        <v>65538</v>
      </c>
      <c r="H148">
        <f t="shared" si="65"/>
        <v>98305</v>
      </c>
      <c r="I148">
        <f t="shared" si="66"/>
        <v>7.4108471932590747E-4</v>
      </c>
      <c r="J148">
        <f t="shared" si="57"/>
        <v>63504</v>
      </c>
      <c r="K148">
        <f t="shared" si="67"/>
        <v>251664</v>
      </c>
      <c r="L148">
        <f>L18</f>
        <v>354.1</v>
      </c>
      <c r="M148">
        <f t="shared" si="58"/>
        <v>64000</v>
      </c>
      <c r="N148">
        <f t="shared" si="69"/>
        <v>251160</v>
      </c>
      <c r="O148">
        <f t="shared" si="70"/>
        <v>1.7703017996496258E-3</v>
      </c>
      <c r="P148">
        <f t="shared" si="59"/>
        <v>65536</v>
      </c>
      <c r="Q148">
        <f t="shared" si="71"/>
        <v>249840</v>
      </c>
      <c r="R148">
        <f t="shared" si="72"/>
        <v>1.4173070765289787E-3</v>
      </c>
    </row>
    <row r="149" spans="7:18">
      <c r="G149">
        <f t="shared" si="56"/>
        <v>131074</v>
      </c>
      <c r="H149">
        <f t="shared" si="65"/>
        <v>196609</v>
      </c>
      <c r="I149">
        <f t="shared" si="66"/>
        <v>1.772034850896958E-3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2013-12-03T22:04:31Z</dcterms:modified>
</cp:coreProperties>
</file>