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4100" yWindow="920" windowWidth="22980" windowHeight="13760" activeTab="4"/>
  </bookViews>
  <sheets>
    <sheet name="Brain 1" sheetId="2" r:id="rId1"/>
    <sheet name="Brain 2" sheetId="1" r:id="rId2"/>
    <sheet name="Brain 3" sheetId="3" r:id="rId3"/>
    <sheet name="Brain 4" sheetId="4" r:id="rId4"/>
    <sheet name="Total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3" i="5"/>
  <c r="C4" i="5"/>
  <c r="C5" i="5"/>
  <c r="C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2" i="5"/>
  <c r="D2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E17" i="5"/>
  <c r="E18" i="5"/>
  <c r="E19" i="5"/>
  <c r="E16" i="5"/>
  <c r="A15" i="2"/>
  <c r="A16" i="2"/>
  <c r="B15" i="2"/>
  <c r="B16" i="2"/>
  <c r="C15" i="2"/>
  <c r="C16" i="2"/>
  <c r="D15" i="2"/>
  <c r="D16" i="2"/>
  <c r="E15" i="2"/>
  <c r="E16" i="2"/>
  <c r="F15" i="2"/>
  <c r="F16" i="2"/>
  <c r="G15" i="2"/>
  <c r="G16" i="2"/>
  <c r="H15" i="2"/>
  <c r="H16" i="2"/>
  <c r="I15" i="2"/>
  <c r="I16" i="2"/>
  <c r="J15" i="2"/>
  <c r="J16" i="2"/>
  <c r="K15" i="2"/>
  <c r="K16" i="2"/>
  <c r="L15" i="2"/>
  <c r="L16" i="2"/>
  <c r="M15" i="2"/>
  <c r="M16" i="2"/>
  <c r="N15" i="2"/>
  <c r="N16" i="2"/>
  <c r="O15" i="2"/>
  <c r="O16" i="2"/>
  <c r="P15" i="2"/>
  <c r="P16" i="2"/>
  <c r="Q15" i="2"/>
  <c r="Q16" i="2"/>
  <c r="R15" i="2"/>
  <c r="R16" i="2"/>
  <c r="A32" i="2"/>
  <c r="A33" i="2"/>
  <c r="B32" i="2"/>
  <c r="B33" i="2"/>
  <c r="C32" i="2"/>
  <c r="C33" i="2"/>
  <c r="D32" i="2"/>
  <c r="D33" i="2"/>
  <c r="E32" i="2"/>
  <c r="E33" i="2"/>
  <c r="F32" i="2"/>
  <c r="F33" i="2"/>
  <c r="G32" i="2"/>
  <c r="G33" i="2"/>
  <c r="H32" i="2"/>
  <c r="H33" i="2"/>
  <c r="I32" i="2"/>
  <c r="I33" i="2"/>
  <c r="J32" i="2"/>
  <c r="J33" i="2"/>
  <c r="K32" i="2"/>
  <c r="K33" i="2"/>
  <c r="L32" i="2"/>
  <c r="L33" i="2"/>
  <c r="M32" i="2"/>
  <c r="M33" i="2"/>
  <c r="N32" i="2"/>
  <c r="N33" i="2"/>
  <c r="O32" i="2"/>
  <c r="O33" i="2"/>
  <c r="P32" i="2"/>
  <c r="P33" i="2"/>
  <c r="Q32" i="2"/>
  <c r="Q33" i="2"/>
  <c r="R32" i="2"/>
  <c r="R33" i="2"/>
  <c r="S32" i="2"/>
  <c r="S33" i="2"/>
  <c r="T32" i="2"/>
  <c r="T33" i="2"/>
  <c r="U32" i="2"/>
  <c r="U33" i="2"/>
  <c r="V32" i="2"/>
  <c r="V33" i="2"/>
  <c r="A49" i="2"/>
  <c r="A50" i="2"/>
  <c r="B49" i="2"/>
  <c r="B50" i="2"/>
  <c r="C49" i="2"/>
  <c r="C50" i="2"/>
  <c r="D49" i="2"/>
  <c r="D50" i="2"/>
  <c r="E49" i="2"/>
  <c r="E50" i="2"/>
  <c r="F49" i="2"/>
  <c r="F50" i="2"/>
  <c r="G49" i="2"/>
  <c r="G50" i="2"/>
  <c r="H49" i="2"/>
  <c r="H50" i="2"/>
  <c r="I49" i="2"/>
  <c r="I50" i="2"/>
  <c r="J49" i="2"/>
  <c r="J50" i="2"/>
  <c r="K49" i="2"/>
  <c r="K50" i="2"/>
  <c r="L49" i="2"/>
  <c r="L50" i="2"/>
  <c r="M49" i="2"/>
  <c r="M50" i="2"/>
  <c r="N49" i="2"/>
  <c r="N50" i="2"/>
  <c r="P49" i="2"/>
  <c r="P50" i="2"/>
  <c r="Q49" i="2"/>
  <c r="Q50" i="2"/>
  <c r="R49" i="2"/>
  <c r="R50" i="2"/>
  <c r="S49" i="2"/>
  <c r="S50" i="2"/>
  <c r="T49" i="2"/>
  <c r="T50" i="2"/>
  <c r="U49" i="2"/>
  <c r="U50" i="2"/>
  <c r="BN2" i="5"/>
  <c r="A15" i="1"/>
  <c r="A16" i="1"/>
  <c r="B15" i="1"/>
  <c r="B16" i="1"/>
  <c r="AA3" i="5"/>
  <c r="C15" i="1"/>
  <c r="C16" i="1"/>
  <c r="AB3" i="5"/>
  <c r="D15" i="1"/>
  <c r="D16" i="1"/>
  <c r="E15" i="1"/>
  <c r="E16" i="1"/>
  <c r="AC3" i="5"/>
  <c r="F15" i="1"/>
  <c r="F16" i="1"/>
  <c r="AD3" i="5"/>
  <c r="G15" i="1"/>
  <c r="G16" i="1"/>
  <c r="H15" i="1"/>
  <c r="H16" i="1"/>
  <c r="AE3" i="5"/>
  <c r="I15" i="1"/>
  <c r="I16" i="1"/>
  <c r="J15" i="1"/>
  <c r="J16" i="1"/>
  <c r="AF3" i="5"/>
  <c r="K15" i="1"/>
  <c r="K16" i="1"/>
  <c r="L15" i="1"/>
  <c r="L16" i="1"/>
  <c r="AG3" i="5"/>
  <c r="M15" i="1"/>
  <c r="M16" i="1"/>
  <c r="N15" i="1"/>
  <c r="N16" i="1"/>
  <c r="AH3" i="5"/>
  <c r="O15" i="1"/>
  <c r="O16" i="1"/>
  <c r="P15" i="1"/>
  <c r="P16" i="1"/>
  <c r="AI3" i="5"/>
  <c r="Q15" i="1"/>
  <c r="Q16" i="1"/>
  <c r="R15" i="1"/>
  <c r="R16" i="1"/>
  <c r="AJ3" i="5"/>
  <c r="A32" i="1"/>
  <c r="A33" i="1"/>
  <c r="B32" i="1"/>
  <c r="B33" i="1"/>
  <c r="AK3" i="5"/>
  <c r="C32" i="1"/>
  <c r="C33" i="1"/>
  <c r="AL3" i="5"/>
  <c r="D32" i="1"/>
  <c r="D33" i="1"/>
  <c r="AM3" i="5"/>
  <c r="E32" i="1"/>
  <c r="E33" i="1"/>
  <c r="F32" i="1"/>
  <c r="F33" i="1"/>
  <c r="AN3" i="5"/>
  <c r="G32" i="1"/>
  <c r="G33" i="1"/>
  <c r="H32" i="1"/>
  <c r="H33" i="1"/>
  <c r="AO3" i="5"/>
  <c r="I32" i="1"/>
  <c r="I33" i="1"/>
  <c r="J32" i="1"/>
  <c r="J33" i="1"/>
  <c r="AP3" i="5"/>
  <c r="K32" i="1"/>
  <c r="K33" i="1"/>
  <c r="L32" i="1"/>
  <c r="L33" i="1"/>
  <c r="AQ3" i="5"/>
  <c r="M32" i="1"/>
  <c r="M33" i="1"/>
  <c r="N32" i="1"/>
  <c r="N33" i="1"/>
  <c r="AR3" i="5"/>
  <c r="O32" i="1"/>
  <c r="O33" i="1"/>
  <c r="P32" i="1"/>
  <c r="P33" i="1"/>
  <c r="AS3" i="5"/>
  <c r="Q32" i="1"/>
  <c r="Q33" i="1"/>
  <c r="R32" i="1"/>
  <c r="R33" i="1"/>
  <c r="AT3" i="5"/>
  <c r="S32" i="1"/>
  <c r="S33" i="1"/>
  <c r="T32" i="1"/>
  <c r="T33" i="1"/>
  <c r="AU3" i="5"/>
  <c r="U32" i="1"/>
  <c r="U33" i="1"/>
  <c r="AV3" i="5"/>
  <c r="V32" i="1"/>
  <c r="V33" i="1"/>
  <c r="AW3" i="5"/>
  <c r="A49" i="1"/>
  <c r="A50" i="1"/>
  <c r="AX3" i="5"/>
  <c r="B49" i="1"/>
  <c r="B50" i="1"/>
  <c r="AY3" i="5"/>
  <c r="C49" i="1"/>
  <c r="C50" i="1"/>
  <c r="AZ3" i="5"/>
  <c r="D49" i="1"/>
  <c r="D50" i="1"/>
  <c r="E49" i="1"/>
  <c r="E50" i="1"/>
  <c r="BA3" i="5"/>
  <c r="F49" i="1"/>
  <c r="F50" i="1"/>
  <c r="G49" i="1"/>
  <c r="G50" i="1"/>
  <c r="BB3" i="5"/>
  <c r="H49" i="1"/>
  <c r="H50" i="1"/>
  <c r="I49" i="1"/>
  <c r="I50" i="1"/>
  <c r="BC3" i="5"/>
  <c r="J49" i="1"/>
  <c r="J50" i="1"/>
  <c r="K49" i="1"/>
  <c r="K50" i="1"/>
  <c r="BD3" i="5"/>
  <c r="L49" i="1"/>
  <c r="L50" i="1"/>
  <c r="M49" i="1"/>
  <c r="M50" i="1"/>
  <c r="BE3" i="5"/>
  <c r="N49" i="1"/>
  <c r="N50" i="1"/>
  <c r="BF3" i="5"/>
  <c r="P49" i="1"/>
  <c r="P50" i="1"/>
  <c r="Q49" i="1"/>
  <c r="Q50" i="1"/>
  <c r="BG3" i="5"/>
  <c r="R49" i="1"/>
  <c r="R50" i="1"/>
  <c r="S49" i="1"/>
  <c r="S50" i="1"/>
  <c r="BH3" i="5"/>
  <c r="T49" i="1"/>
  <c r="T50" i="1"/>
  <c r="U49" i="1"/>
  <c r="U50" i="1"/>
  <c r="BI3" i="5"/>
  <c r="B3" i="5"/>
  <c r="BN3" i="5"/>
  <c r="A15" i="3"/>
  <c r="A16" i="3"/>
  <c r="B15" i="3"/>
  <c r="B16" i="3"/>
  <c r="AA4" i="5"/>
  <c r="C15" i="3"/>
  <c r="C16" i="3"/>
  <c r="AB4" i="5"/>
  <c r="D15" i="3"/>
  <c r="D16" i="3"/>
  <c r="E15" i="3"/>
  <c r="E16" i="3"/>
  <c r="AC4" i="5"/>
  <c r="F15" i="3"/>
  <c r="F16" i="3"/>
  <c r="AD4" i="5"/>
  <c r="G15" i="3"/>
  <c r="G16" i="3"/>
  <c r="H15" i="3"/>
  <c r="H16" i="3"/>
  <c r="AE4" i="5"/>
  <c r="I15" i="3"/>
  <c r="I16" i="3"/>
  <c r="J15" i="3"/>
  <c r="J16" i="3"/>
  <c r="AF4" i="5"/>
  <c r="K15" i="3"/>
  <c r="K16" i="3"/>
  <c r="L15" i="3"/>
  <c r="L16" i="3"/>
  <c r="AG4" i="5"/>
  <c r="M15" i="3"/>
  <c r="M16" i="3"/>
  <c r="N15" i="3"/>
  <c r="N16" i="3"/>
  <c r="AH4" i="5"/>
  <c r="O15" i="3"/>
  <c r="O16" i="3"/>
  <c r="P15" i="3"/>
  <c r="P16" i="3"/>
  <c r="AI4" i="5"/>
  <c r="Q15" i="3"/>
  <c r="Q16" i="3"/>
  <c r="R15" i="3"/>
  <c r="R16" i="3"/>
  <c r="AJ4" i="5"/>
  <c r="A32" i="3"/>
  <c r="A33" i="3"/>
  <c r="B32" i="3"/>
  <c r="B33" i="3"/>
  <c r="AK4" i="5"/>
  <c r="C32" i="3"/>
  <c r="C33" i="3"/>
  <c r="AL4" i="5"/>
  <c r="D32" i="3"/>
  <c r="D33" i="3"/>
  <c r="AM4" i="5"/>
  <c r="E32" i="3"/>
  <c r="E33" i="3"/>
  <c r="F32" i="3"/>
  <c r="F33" i="3"/>
  <c r="AN4" i="5"/>
  <c r="G32" i="3"/>
  <c r="G33" i="3"/>
  <c r="H32" i="3"/>
  <c r="H33" i="3"/>
  <c r="AO4" i="5"/>
  <c r="I32" i="3"/>
  <c r="I33" i="3"/>
  <c r="J32" i="3"/>
  <c r="J33" i="3"/>
  <c r="AP4" i="5"/>
  <c r="K32" i="3"/>
  <c r="K33" i="3"/>
  <c r="L32" i="3"/>
  <c r="L33" i="3"/>
  <c r="AQ4" i="5"/>
  <c r="M32" i="3"/>
  <c r="M33" i="3"/>
  <c r="N32" i="3"/>
  <c r="N33" i="3"/>
  <c r="AR4" i="5"/>
  <c r="O32" i="3"/>
  <c r="O33" i="3"/>
  <c r="P32" i="3"/>
  <c r="P33" i="3"/>
  <c r="AS4" i="5"/>
  <c r="Q32" i="3"/>
  <c r="Q33" i="3"/>
  <c r="R32" i="3"/>
  <c r="R33" i="3"/>
  <c r="AT4" i="5"/>
  <c r="S32" i="3"/>
  <c r="S33" i="3"/>
  <c r="T32" i="3"/>
  <c r="T33" i="3"/>
  <c r="AU4" i="5"/>
  <c r="U32" i="3"/>
  <c r="U33" i="3"/>
  <c r="AV4" i="5"/>
  <c r="AW4" i="5"/>
  <c r="A49" i="3"/>
  <c r="A50" i="3"/>
  <c r="AX4" i="5"/>
  <c r="B49" i="3"/>
  <c r="B50" i="3"/>
  <c r="AY4" i="5"/>
  <c r="C49" i="3"/>
  <c r="C50" i="3"/>
  <c r="AZ4" i="5"/>
  <c r="D49" i="3"/>
  <c r="D50" i="3"/>
  <c r="E49" i="3"/>
  <c r="E50" i="3"/>
  <c r="BA4" i="5"/>
  <c r="F49" i="3"/>
  <c r="F50" i="3"/>
  <c r="G49" i="3"/>
  <c r="G50" i="3"/>
  <c r="BB4" i="5"/>
  <c r="H49" i="3"/>
  <c r="H50" i="3"/>
  <c r="I49" i="3"/>
  <c r="I50" i="3"/>
  <c r="BC4" i="5"/>
  <c r="J49" i="3"/>
  <c r="J50" i="3"/>
  <c r="K49" i="3"/>
  <c r="K50" i="3"/>
  <c r="BD4" i="5"/>
  <c r="L49" i="3"/>
  <c r="L50" i="3"/>
  <c r="M49" i="3"/>
  <c r="M50" i="3"/>
  <c r="BE4" i="5"/>
  <c r="N49" i="3"/>
  <c r="N50" i="3"/>
  <c r="BF4" i="5"/>
  <c r="P49" i="3"/>
  <c r="P50" i="3"/>
  <c r="Q49" i="3"/>
  <c r="Q50" i="3"/>
  <c r="BG4" i="5"/>
  <c r="R49" i="3"/>
  <c r="R50" i="3"/>
  <c r="S49" i="3"/>
  <c r="S50" i="3"/>
  <c r="BH4" i="5"/>
  <c r="T49" i="3"/>
  <c r="T50" i="3"/>
  <c r="U49" i="3"/>
  <c r="U50" i="3"/>
  <c r="BI4" i="5"/>
  <c r="B4" i="5"/>
  <c r="BN4" i="5"/>
  <c r="A15" i="4"/>
  <c r="A16" i="4"/>
  <c r="B15" i="4"/>
  <c r="B16" i="4"/>
  <c r="AA5" i="5"/>
  <c r="C15" i="4"/>
  <c r="C16" i="4"/>
  <c r="AB5" i="5"/>
  <c r="D15" i="4"/>
  <c r="D16" i="4"/>
  <c r="E15" i="4"/>
  <c r="E16" i="4"/>
  <c r="AC5" i="5"/>
  <c r="F15" i="4"/>
  <c r="F16" i="4"/>
  <c r="AD5" i="5"/>
  <c r="G15" i="4"/>
  <c r="G16" i="4"/>
  <c r="H15" i="4"/>
  <c r="H16" i="4"/>
  <c r="AE5" i="5"/>
  <c r="I15" i="4"/>
  <c r="I16" i="4"/>
  <c r="J15" i="4"/>
  <c r="J16" i="4"/>
  <c r="AF5" i="5"/>
  <c r="K15" i="4"/>
  <c r="K16" i="4"/>
  <c r="L15" i="4"/>
  <c r="L16" i="4"/>
  <c r="AG5" i="5"/>
  <c r="M15" i="4"/>
  <c r="M16" i="4"/>
  <c r="N15" i="4"/>
  <c r="N16" i="4"/>
  <c r="AH5" i="5"/>
  <c r="O15" i="4"/>
  <c r="O16" i="4"/>
  <c r="P15" i="4"/>
  <c r="P16" i="4"/>
  <c r="AI5" i="5"/>
  <c r="Q15" i="4"/>
  <c r="Q16" i="4"/>
  <c r="R15" i="4"/>
  <c r="R16" i="4"/>
  <c r="AJ5" i="5"/>
  <c r="A32" i="4"/>
  <c r="A33" i="4"/>
  <c r="B32" i="4"/>
  <c r="B33" i="4"/>
  <c r="AK5" i="5"/>
  <c r="C32" i="4"/>
  <c r="C33" i="4"/>
  <c r="AL5" i="5"/>
  <c r="D32" i="4"/>
  <c r="D33" i="4"/>
  <c r="AM5" i="5"/>
  <c r="E32" i="4"/>
  <c r="E33" i="4"/>
  <c r="F32" i="4"/>
  <c r="F33" i="4"/>
  <c r="AN5" i="5"/>
  <c r="G32" i="4"/>
  <c r="G33" i="4"/>
  <c r="H32" i="4"/>
  <c r="H33" i="4"/>
  <c r="AO5" i="5"/>
  <c r="I32" i="4"/>
  <c r="I33" i="4"/>
  <c r="J32" i="4"/>
  <c r="J33" i="4"/>
  <c r="AP5" i="5"/>
  <c r="K32" i="4"/>
  <c r="K33" i="4"/>
  <c r="L32" i="4"/>
  <c r="L33" i="4"/>
  <c r="AQ5" i="5"/>
  <c r="M32" i="4"/>
  <c r="M33" i="4"/>
  <c r="N32" i="4"/>
  <c r="N33" i="4"/>
  <c r="AR5" i="5"/>
  <c r="O32" i="4"/>
  <c r="O33" i="4"/>
  <c r="P32" i="4"/>
  <c r="P33" i="4"/>
  <c r="AS5" i="5"/>
  <c r="Q32" i="4"/>
  <c r="Q33" i="4"/>
  <c r="R32" i="4"/>
  <c r="R33" i="4"/>
  <c r="AT5" i="5"/>
  <c r="S32" i="4"/>
  <c r="S33" i="4"/>
  <c r="T32" i="4"/>
  <c r="T33" i="4"/>
  <c r="AU5" i="5"/>
  <c r="U32" i="4"/>
  <c r="U33" i="4"/>
  <c r="AV5" i="5"/>
  <c r="V32" i="4"/>
  <c r="V33" i="4"/>
  <c r="AW5" i="5"/>
  <c r="A49" i="4"/>
  <c r="A50" i="4"/>
  <c r="AX5" i="5"/>
  <c r="B49" i="4"/>
  <c r="B50" i="4"/>
  <c r="AY5" i="5"/>
  <c r="C49" i="4"/>
  <c r="C50" i="4"/>
  <c r="AZ5" i="5"/>
  <c r="D49" i="4"/>
  <c r="D50" i="4"/>
  <c r="E49" i="4"/>
  <c r="E50" i="4"/>
  <c r="BA5" i="5"/>
  <c r="F49" i="4"/>
  <c r="F50" i="4"/>
  <c r="G49" i="4"/>
  <c r="G50" i="4"/>
  <c r="BB5" i="5"/>
  <c r="H49" i="4"/>
  <c r="H50" i="4"/>
  <c r="I49" i="4"/>
  <c r="I50" i="4"/>
  <c r="BC5" i="5"/>
  <c r="J49" i="4"/>
  <c r="J50" i="4"/>
  <c r="K49" i="4"/>
  <c r="K50" i="4"/>
  <c r="BD5" i="5"/>
  <c r="L49" i="4"/>
  <c r="L50" i="4"/>
  <c r="M49" i="4"/>
  <c r="M50" i="4"/>
  <c r="BE5" i="5"/>
  <c r="N49" i="4"/>
  <c r="N50" i="4"/>
  <c r="BF5" i="5"/>
  <c r="P49" i="4"/>
  <c r="P50" i="4"/>
  <c r="Q49" i="4"/>
  <c r="Q50" i="4"/>
  <c r="BG5" i="5"/>
  <c r="R49" i="4"/>
  <c r="R50" i="4"/>
  <c r="S49" i="4"/>
  <c r="S50" i="4"/>
  <c r="BH5" i="5"/>
  <c r="T49" i="4"/>
  <c r="T50" i="4"/>
  <c r="U49" i="4"/>
  <c r="U50" i="4"/>
  <c r="BI5" i="5"/>
  <c r="B5" i="5"/>
  <c r="BN5" i="5"/>
  <c r="BN7" i="5"/>
  <c r="BO2" i="5"/>
  <c r="D3" i="5"/>
  <c r="BO3" i="5"/>
  <c r="D4" i="5"/>
  <c r="BO4" i="5"/>
  <c r="D5" i="5"/>
  <c r="BO5" i="5"/>
  <c r="BO7" i="5"/>
  <c r="BP2" i="5"/>
  <c r="BP3" i="5"/>
  <c r="BP4" i="5"/>
  <c r="BP5" i="5"/>
  <c r="BP7" i="5"/>
  <c r="BM2" i="5"/>
  <c r="BM3" i="5"/>
  <c r="BM4" i="5"/>
  <c r="BM5" i="5"/>
  <c r="BM7" i="5"/>
  <c r="BN6" i="5"/>
  <c r="BO6" i="5"/>
  <c r="BP6" i="5"/>
  <c r="BM6" i="5"/>
  <c r="Z37" i="5"/>
  <c r="AA37" i="5"/>
  <c r="Y32" i="2"/>
  <c r="X32" i="2"/>
  <c r="Z32" i="2"/>
  <c r="Y32" i="4"/>
  <c r="X32" i="4"/>
  <c r="Z32" i="4"/>
  <c r="W32" i="3"/>
  <c r="V32" i="3"/>
  <c r="X32" i="3"/>
  <c r="Y32" i="1"/>
  <c r="X32" i="1"/>
  <c r="Z32" i="1"/>
  <c r="W37" i="5"/>
  <c r="V37" i="5"/>
  <c r="AI29" i="5"/>
  <c r="AI28" i="5"/>
  <c r="AI27" i="5"/>
  <c r="AI26" i="5"/>
  <c r="AI25" i="5"/>
  <c r="AI24" i="5"/>
  <c r="AE29" i="5"/>
  <c r="AE28" i="5"/>
  <c r="AE27" i="5"/>
  <c r="AE26" i="5"/>
  <c r="AE25" i="5"/>
  <c r="AE24" i="5"/>
  <c r="AA29" i="5"/>
  <c r="AA28" i="5"/>
  <c r="AA27" i="5"/>
  <c r="AA26" i="5"/>
  <c r="AA25" i="5"/>
  <c r="AA24" i="5"/>
  <c r="W25" i="5"/>
  <c r="W26" i="5"/>
  <c r="W27" i="5"/>
  <c r="W28" i="5"/>
  <c r="W29" i="5"/>
  <c r="W24" i="5"/>
  <c r="AL26" i="5"/>
  <c r="AL24" i="5"/>
  <c r="AK29" i="5"/>
  <c r="AL28" i="5"/>
  <c r="AL29" i="5"/>
  <c r="AK25" i="5"/>
  <c r="AL25" i="5"/>
  <c r="AL27" i="5"/>
  <c r="AK24" i="5"/>
  <c r="AK28" i="5"/>
  <c r="AK26" i="5"/>
  <c r="AK27" i="5"/>
  <c r="O49" i="3"/>
  <c r="O50" i="3"/>
  <c r="T15" i="3"/>
  <c r="T16" i="3"/>
  <c r="S15" i="3"/>
  <c r="S16" i="3"/>
  <c r="O49" i="2"/>
  <c r="O50" i="2"/>
  <c r="W32" i="2"/>
  <c r="W33" i="2"/>
  <c r="W32" i="1"/>
  <c r="W33" i="1"/>
  <c r="O49" i="4"/>
  <c r="O50" i="4"/>
  <c r="W32" i="4"/>
  <c r="W33" i="4"/>
  <c r="O49" i="1"/>
  <c r="O50" i="1"/>
  <c r="BE16" i="5"/>
  <c r="AJ14" i="5"/>
  <c r="AE14" i="5"/>
  <c r="AE10" i="5"/>
  <c r="BH8" i="5"/>
  <c r="AI8" i="5"/>
  <c r="AI14" i="5"/>
  <c r="BG16" i="5"/>
  <c r="AT8" i="5"/>
  <c r="AR14" i="5"/>
  <c r="AT14" i="5"/>
  <c r="BH14" i="5"/>
  <c r="AE16" i="5"/>
  <c r="AF14" i="5"/>
  <c r="AF8" i="5"/>
  <c r="AP14" i="5"/>
  <c r="BD14" i="5"/>
  <c r="AJ8" i="5"/>
  <c r="AE8" i="5"/>
  <c r="AQ16" i="5"/>
  <c r="BA16" i="5"/>
  <c r="AZ16" i="5"/>
  <c r="AL16" i="5"/>
  <c r="BB16" i="5"/>
  <c r="AO16" i="5"/>
  <c r="AR16" i="5"/>
  <c r="BC16" i="5"/>
  <c r="AS16" i="5"/>
  <c r="AY16" i="5"/>
  <c r="BH16" i="5"/>
  <c r="AH16" i="5"/>
  <c r="AC16" i="5"/>
  <c r="AA16" i="5"/>
  <c r="AV16" i="5"/>
  <c r="AN16" i="5"/>
  <c r="BD16" i="5"/>
  <c r="AG16" i="5"/>
  <c r="AU16" i="5"/>
  <c r="AB16" i="5"/>
  <c r="AM16" i="5"/>
  <c r="AX16" i="5"/>
  <c r="AF16" i="5"/>
  <c r="AI16" i="5"/>
  <c r="BF16" i="5"/>
  <c r="AT16" i="5"/>
  <c r="AW16" i="5"/>
  <c r="AJ16" i="5"/>
  <c r="AK16" i="5"/>
  <c r="BI16" i="5"/>
  <c r="AD16" i="5"/>
  <c r="AP16" i="5"/>
  <c r="N8" i="5"/>
  <c r="V8" i="5"/>
  <c r="F8" i="5"/>
  <c r="P8" i="5"/>
  <c r="G8" i="5"/>
  <c r="O8" i="5"/>
  <c r="W8" i="5"/>
  <c r="E8" i="5"/>
  <c r="H8" i="5"/>
  <c r="X8" i="5"/>
  <c r="J8" i="5"/>
  <c r="R8" i="5"/>
  <c r="Z8" i="5"/>
  <c r="K8" i="5"/>
  <c r="S8" i="5"/>
  <c r="AQ8" i="5"/>
  <c r="Q8" i="5"/>
  <c r="U8" i="5"/>
  <c r="T8" i="5"/>
  <c r="Y8" i="5"/>
  <c r="I8" i="5"/>
  <c r="AZ8" i="5"/>
  <c r="L8" i="5"/>
  <c r="BA8" i="5"/>
  <c r="M8" i="5"/>
  <c r="BB8" i="5"/>
  <c r="AL8" i="5"/>
  <c r="AG8" i="5"/>
  <c r="BE8" i="5"/>
  <c r="AM8" i="5"/>
  <c r="AO8" i="5"/>
  <c r="AX8" i="5"/>
  <c r="AK8" i="5"/>
  <c r="BI8" i="5"/>
  <c r="BF8" i="5"/>
  <c r="BG8" i="5"/>
  <c r="AS8" i="5"/>
  <c r="BC8" i="5"/>
  <c r="AY8" i="5"/>
  <c r="AH8" i="5"/>
  <c r="AD8" i="5"/>
  <c r="AA8" i="5"/>
  <c r="AB8" i="5"/>
  <c r="AC8" i="5"/>
  <c r="AU8" i="5"/>
  <c r="AV8" i="5"/>
  <c r="AW8" i="5"/>
  <c r="AN8" i="5"/>
  <c r="AZ14" i="5"/>
  <c r="BA14" i="5"/>
  <c r="BB14" i="5"/>
  <c r="AL14" i="5"/>
  <c r="AQ14" i="5"/>
  <c r="AO14" i="5"/>
  <c r="AX14" i="5"/>
  <c r="BF14" i="5"/>
  <c r="BG14" i="5"/>
  <c r="AY14" i="5"/>
  <c r="AH14" i="5"/>
  <c r="AD14" i="5"/>
  <c r="AS14" i="5"/>
  <c r="AB14" i="5"/>
  <c r="AC14" i="5"/>
  <c r="AU14" i="5"/>
  <c r="AA14" i="5"/>
  <c r="AW14" i="5"/>
  <c r="AG14" i="5"/>
  <c r="BE14" i="5"/>
  <c r="AM14" i="5"/>
  <c r="AV14" i="5"/>
  <c r="AK14" i="5"/>
  <c r="BI14" i="5"/>
  <c r="BC14" i="5"/>
  <c r="AN14" i="5"/>
  <c r="F10" i="5"/>
  <c r="N10" i="5"/>
  <c r="V10" i="5"/>
  <c r="E10" i="5"/>
  <c r="P10" i="5"/>
  <c r="Q10" i="5"/>
  <c r="G10" i="5"/>
  <c r="O10" i="5"/>
  <c r="W10" i="5"/>
  <c r="H10" i="5"/>
  <c r="X10" i="5"/>
  <c r="I10" i="5"/>
  <c r="Y10" i="5"/>
  <c r="J10" i="5"/>
  <c r="R10" i="5"/>
  <c r="Z10" i="5"/>
  <c r="K10" i="5"/>
  <c r="S10" i="5"/>
  <c r="BA10" i="5"/>
  <c r="L10" i="5"/>
  <c r="M10" i="5"/>
  <c r="T10" i="5"/>
  <c r="U10" i="5"/>
  <c r="AQ10" i="5"/>
  <c r="AZ10" i="5"/>
  <c r="AL10" i="5"/>
  <c r="BB10" i="5"/>
  <c r="AW10" i="5"/>
  <c r="AJ10" i="5"/>
  <c r="AK10" i="5"/>
  <c r="BI10" i="5"/>
  <c r="AY10" i="5"/>
  <c r="BD10" i="5"/>
  <c r="AO10" i="5"/>
  <c r="BC10" i="5"/>
  <c r="AS10" i="5"/>
  <c r="AV10" i="5"/>
  <c r="AN10" i="5"/>
  <c r="BH10" i="5"/>
  <c r="AG10" i="5"/>
  <c r="AU10" i="5"/>
  <c r="AC10" i="5"/>
  <c r="AX10" i="5"/>
  <c r="AF10" i="5"/>
  <c r="AH10" i="5"/>
  <c r="AR10" i="5"/>
  <c r="AI10" i="5"/>
  <c r="BF10" i="5"/>
  <c r="AT10" i="5"/>
  <c r="AB10" i="5"/>
  <c r="AM10" i="5"/>
  <c r="AD10" i="5"/>
  <c r="AP10" i="5"/>
  <c r="AA10" i="5"/>
  <c r="BD8" i="5"/>
  <c r="AP8" i="5"/>
  <c r="BE10" i="5"/>
  <c r="BG10" i="5"/>
  <c r="AR8" i="5"/>
  <c r="AE15" i="5"/>
  <c r="AA17" i="5"/>
  <c r="AF11" i="5"/>
  <c r="AK15" i="5"/>
  <c r="BH15" i="5"/>
  <c r="AA15" i="5"/>
  <c r="AA19" i="5"/>
  <c r="AF15" i="5"/>
  <c r="AR15" i="5"/>
  <c r="AH15" i="5"/>
  <c r="BG17" i="5"/>
  <c r="AE17" i="5"/>
  <c r="AE18" i="5"/>
  <c r="BH17" i="5"/>
  <c r="BH18" i="5"/>
  <c r="BD17" i="5"/>
  <c r="AJ15" i="5"/>
  <c r="AF17" i="5"/>
  <c r="BC17" i="5"/>
  <c r="AC17" i="5"/>
  <c r="AZ17" i="5"/>
  <c r="AQ17" i="5"/>
  <c r="AL17" i="5"/>
  <c r="BB17" i="5"/>
  <c r="BA17" i="5"/>
  <c r="BE17" i="5"/>
  <c r="AB17" i="5"/>
  <c r="AX17" i="5"/>
  <c r="AM17" i="5"/>
  <c r="AD17" i="5"/>
  <c r="AU17" i="5"/>
  <c r="AR17" i="5"/>
  <c r="AR19" i="5"/>
  <c r="AI17" i="5"/>
  <c r="AG17" i="5"/>
  <c r="BI17" i="5"/>
  <c r="BF17" i="5"/>
  <c r="AO17" i="5"/>
  <c r="AN17" i="5"/>
  <c r="AN15" i="5"/>
  <c r="AN18" i="5"/>
  <c r="AJ17" i="5"/>
  <c r="AH17" i="5"/>
  <c r="AH18" i="5"/>
  <c r="AS17" i="5"/>
  <c r="AV17" i="5"/>
  <c r="AW17" i="5"/>
  <c r="AY17" i="5"/>
  <c r="BC15" i="5"/>
  <c r="BC19" i="5"/>
  <c r="AK17" i="5"/>
  <c r="AK18" i="5"/>
  <c r="BB15" i="5"/>
  <c r="BA15" i="5"/>
  <c r="BA19" i="5"/>
  <c r="AL15" i="5"/>
  <c r="AQ15" i="5"/>
  <c r="AZ15" i="5"/>
  <c r="AW15" i="5"/>
  <c r="AW18" i="5"/>
  <c r="BI15" i="5"/>
  <c r="BF15" i="5"/>
  <c r="AY15" i="5"/>
  <c r="AG15" i="5"/>
  <c r="AG19" i="5"/>
  <c r="BE15" i="5"/>
  <c r="AD15" i="5"/>
  <c r="AV15" i="5"/>
  <c r="AV19" i="5"/>
  <c r="AB15" i="5"/>
  <c r="AB18" i="5"/>
  <c r="AX15" i="5"/>
  <c r="AM15" i="5"/>
  <c r="AU15" i="5"/>
  <c r="AU19" i="5"/>
  <c r="AO15" i="5"/>
  <c r="AC15" i="5"/>
  <c r="AP15" i="5"/>
  <c r="BG15" i="5"/>
  <c r="BG19" i="5"/>
  <c r="AI15" i="5"/>
  <c r="AS15" i="5"/>
  <c r="AT15" i="5"/>
  <c r="AT17" i="5"/>
  <c r="AP17" i="5"/>
  <c r="BD15" i="5"/>
  <c r="AJ9" i="5"/>
  <c r="AP9" i="5"/>
  <c r="AB9" i="5"/>
  <c r="AI9" i="5"/>
  <c r="M9" i="5"/>
  <c r="AZ9" i="5"/>
  <c r="N9" i="5"/>
  <c r="S9" i="5"/>
  <c r="Q9" i="5"/>
  <c r="BB9" i="5"/>
  <c r="U9" i="5"/>
  <c r="AQ9" i="5"/>
  <c r="AT9" i="5"/>
  <c r="AL9" i="5"/>
  <c r="BI9" i="5"/>
  <c r="AD9" i="5"/>
  <c r="L9" i="5"/>
  <c r="AG9" i="5"/>
  <c r="AH9" i="5"/>
  <c r="Z9" i="5"/>
  <c r="AE9" i="5"/>
  <c r="AA9" i="5"/>
  <c r="K9" i="5"/>
  <c r="P9" i="5"/>
  <c r="AU9" i="5"/>
  <c r="F9" i="5"/>
  <c r="AS9" i="5"/>
  <c r="I9" i="5"/>
  <c r="BD9" i="5"/>
  <c r="AY9" i="5"/>
  <c r="J9" i="5"/>
  <c r="AC9" i="5"/>
  <c r="E9" i="5"/>
  <c r="AV9" i="5"/>
  <c r="AO9" i="5"/>
  <c r="BC9" i="5"/>
  <c r="BH9" i="5"/>
  <c r="BF9" i="5"/>
  <c r="AN9" i="5"/>
  <c r="AR9" i="5"/>
  <c r="AK9" i="5"/>
  <c r="Y9" i="5"/>
  <c r="H9" i="5"/>
  <c r="BE9" i="5"/>
  <c r="BG9" i="5"/>
  <c r="AF9" i="5"/>
  <c r="R9" i="5"/>
  <c r="AM9" i="5"/>
  <c r="X9" i="5"/>
  <c r="O9" i="5"/>
  <c r="G9" i="5"/>
  <c r="V9" i="5"/>
  <c r="T9" i="5"/>
  <c r="AW9" i="5"/>
  <c r="BA9" i="5"/>
  <c r="AX9" i="5"/>
  <c r="W9" i="5"/>
  <c r="AA11" i="5"/>
  <c r="AE11" i="5"/>
  <c r="M11" i="5"/>
  <c r="H11" i="5"/>
  <c r="L11" i="5"/>
  <c r="P11" i="5"/>
  <c r="BA11" i="5"/>
  <c r="AU11" i="5"/>
  <c r="AI11" i="5"/>
  <c r="T11" i="5"/>
  <c r="X11" i="5"/>
  <c r="BI11" i="5"/>
  <c r="AY11" i="5"/>
  <c r="S11" i="5"/>
  <c r="J11" i="5"/>
  <c r="I11" i="5"/>
  <c r="G11" i="5"/>
  <c r="F11" i="5"/>
  <c r="BE11" i="5"/>
  <c r="K11" i="5"/>
  <c r="E11" i="5"/>
  <c r="BH11" i="5"/>
  <c r="BG11" i="5"/>
  <c r="BF11" i="5"/>
  <c r="BC11" i="5"/>
  <c r="BB11" i="5"/>
  <c r="AZ11" i="5"/>
  <c r="AW11" i="5"/>
  <c r="AV11" i="5"/>
  <c r="AT11" i="5"/>
  <c r="AR11" i="5"/>
  <c r="AX11" i="5"/>
  <c r="AO11" i="5"/>
  <c r="AN11" i="5"/>
  <c r="AL11" i="5"/>
  <c r="AK11" i="5"/>
  <c r="AJ11" i="5"/>
  <c r="AP11" i="5"/>
  <c r="AM11" i="5"/>
  <c r="AH11" i="5"/>
  <c r="Z11" i="5"/>
  <c r="Y11" i="5"/>
  <c r="W11" i="5"/>
  <c r="V11" i="5"/>
  <c r="U11" i="5"/>
  <c r="AQ11" i="5"/>
  <c r="R11" i="5"/>
  <c r="Q11" i="5"/>
  <c r="O11" i="5"/>
  <c r="N11" i="5"/>
  <c r="BD11" i="5"/>
  <c r="AS11" i="5"/>
  <c r="AB11" i="5"/>
  <c r="AD11" i="5"/>
  <c r="AC11" i="5"/>
  <c r="AG11" i="5"/>
  <c r="AW19" i="5"/>
  <c r="AF19" i="5"/>
  <c r="AO19" i="5"/>
  <c r="AS18" i="5"/>
  <c r="AF18" i="5"/>
  <c r="BH19" i="5"/>
  <c r="AB19" i="5"/>
  <c r="AQ19" i="5"/>
  <c r="AE19" i="5"/>
  <c r="AZ18" i="5"/>
  <c r="BE19" i="5"/>
  <c r="AY19" i="5"/>
  <c r="BF18" i="5"/>
  <c r="AA18" i="5"/>
  <c r="AV18" i="5"/>
  <c r="BE18" i="5"/>
  <c r="AC18" i="5"/>
  <c r="AX19" i="5"/>
  <c r="BI19" i="5"/>
  <c r="AZ19" i="5"/>
  <c r="AL18" i="5"/>
  <c r="AN19" i="5"/>
  <c r="AD18" i="5"/>
  <c r="AQ18" i="5"/>
  <c r="AH19" i="5"/>
  <c r="BI18" i="5"/>
  <c r="AJ19" i="5"/>
  <c r="AK19" i="5"/>
  <c r="AS19" i="5"/>
  <c r="AD19" i="5"/>
  <c r="AR18" i="5"/>
  <c r="BG18" i="5"/>
  <c r="AC19" i="5"/>
  <c r="AL19" i="5"/>
  <c r="BB18" i="5"/>
  <c r="AM19" i="5"/>
  <c r="AP19" i="5"/>
  <c r="AP18" i="5"/>
  <c r="AO18" i="5"/>
  <c r="BA18" i="5"/>
  <c r="AM18" i="5"/>
  <c r="BF19" i="5"/>
  <c r="AY18" i="5"/>
  <c r="AG18" i="5"/>
  <c r="BB19" i="5"/>
  <c r="AX18" i="5"/>
  <c r="AU18" i="5"/>
  <c r="BC18" i="5"/>
  <c r="BD18" i="5"/>
  <c r="BD19" i="5"/>
  <c r="AT18" i="5"/>
  <c r="AT19" i="5"/>
  <c r="AI19" i="5"/>
  <c r="AI18" i="5"/>
  <c r="AJ18" i="5"/>
  <c r="AF12" i="5"/>
  <c r="AF13" i="5"/>
  <c r="O13" i="5"/>
  <c r="O12" i="5"/>
  <c r="Z13" i="5"/>
  <c r="Z12" i="5"/>
  <c r="AO13" i="5"/>
  <c r="AO12" i="5"/>
  <c r="AZ13" i="5"/>
  <c r="AZ12" i="5"/>
  <c r="BE13" i="5"/>
  <c r="BE12" i="5"/>
  <c r="X12" i="5"/>
  <c r="X13" i="5"/>
  <c r="M13" i="5"/>
  <c r="M12" i="5"/>
  <c r="AG13" i="5"/>
  <c r="AG12" i="5"/>
  <c r="Q12" i="5"/>
  <c r="Q13" i="5"/>
  <c r="AH12" i="5"/>
  <c r="AH13" i="5"/>
  <c r="AX12" i="5"/>
  <c r="AX13" i="5"/>
  <c r="BB12" i="5"/>
  <c r="BB13" i="5"/>
  <c r="F12" i="5"/>
  <c r="F13" i="5"/>
  <c r="T12" i="5"/>
  <c r="T13" i="5"/>
  <c r="AE13" i="5"/>
  <c r="AE12" i="5"/>
  <c r="AC13" i="5"/>
  <c r="AC12" i="5"/>
  <c r="R13" i="5"/>
  <c r="R12" i="5"/>
  <c r="AM13" i="5"/>
  <c r="AM12" i="5"/>
  <c r="AR12" i="5"/>
  <c r="AR13" i="5"/>
  <c r="BC12" i="5"/>
  <c r="BC13" i="5"/>
  <c r="G13" i="5"/>
  <c r="G12" i="5"/>
  <c r="AI13" i="5"/>
  <c r="AI12" i="5"/>
  <c r="AA13" i="5"/>
  <c r="AA12" i="5"/>
  <c r="AD13" i="5"/>
  <c r="AD12" i="5"/>
  <c r="AQ13" i="5"/>
  <c r="AQ12" i="5"/>
  <c r="AP12" i="5"/>
  <c r="AP13" i="5"/>
  <c r="AT13" i="5"/>
  <c r="AT12" i="5"/>
  <c r="BF12" i="5"/>
  <c r="BF13" i="5"/>
  <c r="I13" i="5"/>
  <c r="I12" i="5"/>
  <c r="AU13" i="5"/>
  <c r="AU12" i="5"/>
  <c r="AB13" i="5"/>
  <c r="AB12" i="5"/>
  <c r="U12" i="5"/>
  <c r="U13" i="5"/>
  <c r="AJ12" i="5"/>
  <c r="AJ13" i="5"/>
  <c r="AV13" i="5"/>
  <c r="AV12" i="5"/>
  <c r="BG12" i="5"/>
  <c r="BG13" i="5"/>
  <c r="J12" i="5"/>
  <c r="J13" i="5"/>
  <c r="BA12" i="5"/>
  <c r="BA13" i="5"/>
  <c r="AS12" i="5"/>
  <c r="AS13" i="5"/>
  <c r="V13" i="5"/>
  <c r="V12" i="5"/>
  <c r="AK12" i="5"/>
  <c r="AK13" i="5"/>
  <c r="AW12" i="5"/>
  <c r="AW13" i="5"/>
  <c r="BH12" i="5"/>
  <c r="BH13" i="5"/>
  <c r="S13" i="5"/>
  <c r="S12" i="5"/>
  <c r="P12" i="5"/>
  <c r="P13" i="5"/>
  <c r="BD12" i="5"/>
  <c r="BD13" i="5"/>
  <c r="W13" i="5"/>
  <c r="W12" i="5"/>
  <c r="AL12" i="5"/>
  <c r="AL13" i="5"/>
  <c r="E13" i="5"/>
  <c r="E12" i="5"/>
  <c r="AY12" i="5"/>
  <c r="AY13" i="5"/>
  <c r="L13" i="5"/>
  <c r="L12" i="5"/>
  <c r="N13" i="5"/>
  <c r="N12" i="5"/>
  <c r="Y12" i="5"/>
  <c r="Y13" i="5"/>
  <c r="AN12" i="5"/>
  <c r="AN13" i="5"/>
  <c r="K13" i="5"/>
  <c r="K12" i="5"/>
  <c r="BI12" i="5"/>
  <c r="BI13" i="5"/>
  <c r="H13" i="5"/>
  <c r="H12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</calcChain>
</file>

<file path=xl/sharedStrings.xml><?xml version="1.0" encoding="utf-8"?>
<sst xmlns="http://schemas.openxmlformats.org/spreadsheetml/2006/main" count="369" uniqueCount="147">
  <si>
    <t>IPN</t>
    <phoneticPr fontId="1" type="noConversion"/>
  </si>
  <si>
    <t>MR</t>
    <phoneticPr fontId="1" type="noConversion"/>
  </si>
  <si>
    <t>PnO</t>
    <phoneticPr fontId="1" type="noConversion"/>
  </si>
  <si>
    <t>Rli</t>
    <phoneticPr fontId="1" type="noConversion"/>
  </si>
  <si>
    <t>RMg</t>
    <phoneticPr fontId="1" type="noConversion"/>
  </si>
  <si>
    <t>SuM</t>
    <phoneticPr fontId="1" type="noConversion"/>
  </si>
  <si>
    <t>SuMx</t>
    <phoneticPr fontId="1" type="noConversion"/>
  </si>
  <si>
    <t>VTA IF</t>
    <phoneticPr fontId="1" type="noConversion"/>
  </si>
  <si>
    <t>Atg</t>
    <phoneticPr fontId="1" type="noConversion"/>
  </si>
  <si>
    <t>LL (DLL/ILL/VLL)</t>
    <phoneticPr fontId="1" type="noConversion"/>
  </si>
  <si>
    <t>MPL</t>
    <phoneticPr fontId="1" type="noConversion"/>
  </si>
  <si>
    <t>mRt-L</t>
    <phoneticPr fontId="1" type="noConversion"/>
  </si>
  <si>
    <t>PMnR</t>
    <phoneticPr fontId="1" type="noConversion"/>
  </si>
  <si>
    <t>PTg</t>
    <phoneticPr fontId="1" type="noConversion"/>
  </si>
  <si>
    <t>RPC</t>
    <phoneticPr fontId="1" type="noConversion"/>
  </si>
  <si>
    <t>RtTg</t>
    <phoneticPr fontId="1" type="noConversion"/>
  </si>
  <si>
    <t>SNc</t>
    <phoneticPr fontId="1" type="noConversion"/>
  </si>
  <si>
    <t>SNL</t>
    <phoneticPr fontId="1" type="noConversion"/>
  </si>
  <si>
    <t>SNR</t>
    <phoneticPr fontId="1" type="noConversion"/>
  </si>
  <si>
    <t>SPTg</t>
    <phoneticPr fontId="1" type="noConversion"/>
  </si>
  <si>
    <t>SubB</t>
    <phoneticPr fontId="1" type="noConversion"/>
  </si>
  <si>
    <t>VTA PBP</t>
    <phoneticPr fontId="1" type="noConversion"/>
  </si>
  <si>
    <t>VTA PN</t>
    <phoneticPr fontId="1" type="noConversion"/>
  </si>
  <si>
    <t>VTg</t>
    <phoneticPr fontId="1" type="noConversion"/>
  </si>
  <si>
    <t>IC</t>
    <phoneticPr fontId="1" type="noConversion"/>
  </si>
  <si>
    <t>SC</t>
    <phoneticPr fontId="1" type="noConversion"/>
  </si>
  <si>
    <t>PAG</t>
    <phoneticPr fontId="1" type="noConversion"/>
  </si>
  <si>
    <t>pons etc</t>
    <phoneticPr fontId="1" type="noConversion"/>
  </si>
  <si>
    <t>MiTg</t>
    <phoneticPr fontId="1" type="noConversion"/>
  </si>
  <si>
    <t>slide 5 section 2</t>
    <phoneticPr fontId="1" type="noConversion"/>
  </si>
  <si>
    <t>RRF</t>
    <phoneticPr fontId="1" type="noConversion"/>
  </si>
  <si>
    <t>MM</t>
    <phoneticPr fontId="1" type="noConversion"/>
  </si>
  <si>
    <t>Pretectal</t>
    <phoneticPr fontId="1" type="noConversion"/>
  </si>
  <si>
    <t>PSth</t>
    <phoneticPr fontId="1" type="noConversion"/>
  </si>
  <si>
    <t>section 5 top right section</t>
    <phoneticPr fontId="1" type="noConversion"/>
  </si>
  <si>
    <t>Darkschwitz</t>
    <phoneticPr fontId="1" type="noConversion"/>
  </si>
  <si>
    <t>other near ant VTA (RI)</t>
    <phoneticPr fontId="1" type="noConversion"/>
  </si>
  <si>
    <t>%Cortex</t>
  </si>
  <si>
    <t>%NAcMed</t>
  </si>
  <si>
    <t>%NAcLat</t>
  </si>
  <si>
    <t>%NAcCore</t>
  </si>
  <si>
    <t>%DStr</t>
  </si>
  <si>
    <t>%VP</t>
  </si>
  <si>
    <t>%PO</t>
  </si>
  <si>
    <t>%Septum</t>
  </si>
  <si>
    <t>%BNST</t>
  </si>
  <si>
    <t>%EAM</t>
  </si>
  <si>
    <t>%EP</t>
  </si>
  <si>
    <t>%GP</t>
  </si>
  <si>
    <t>%PVN</t>
  </si>
  <si>
    <t>%LHb</t>
  </si>
  <si>
    <t>%MHb</t>
  </si>
  <si>
    <t>%CeA</t>
  </si>
  <si>
    <t>%LH</t>
  </si>
  <si>
    <t>%ZI</t>
  </si>
  <si>
    <t>%DR</t>
  </si>
  <si>
    <t>%LDT</t>
  </si>
  <si>
    <t>%PBN</t>
  </si>
  <si>
    <t>%DCN</t>
  </si>
  <si>
    <t>whole brain</t>
    <phoneticPr fontId="1" type="noConversion"/>
  </si>
  <si>
    <t>Atg</t>
  </si>
  <si>
    <t>IPN</t>
  </si>
  <si>
    <t>LL (DLL/ILL/VLL)</t>
  </si>
  <si>
    <t>MR</t>
  </si>
  <si>
    <t>PMnR</t>
  </si>
  <si>
    <t>PnO</t>
  </si>
  <si>
    <t>MPL</t>
  </si>
  <si>
    <t>MiTg</t>
  </si>
  <si>
    <t>pons etc</t>
  </si>
  <si>
    <t>Total</t>
    <phoneticPr fontId="1" type="noConversion"/>
  </si>
  <si>
    <t>%</t>
    <phoneticPr fontId="1" type="noConversion"/>
  </si>
  <si>
    <t>InC</t>
    <phoneticPr fontId="1" type="noConversion"/>
  </si>
  <si>
    <t>mRt</t>
    <phoneticPr fontId="1" type="noConversion"/>
  </si>
  <si>
    <t>%Atg</t>
    <phoneticPr fontId="1" type="noConversion"/>
  </si>
  <si>
    <t>%IPN</t>
    <phoneticPr fontId="1" type="noConversion"/>
  </si>
  <si>
    <t>%MR</t>
    <phoneticPr fontId="1" type="noConversion"/>
  </si>
  <si>
    <t>%mRt</t>
    <phoneticPr fontId="1" type="noConversion"/>
  </si>
  <si>
    <t>%PMnR</t>
    <phoneticPr fontId="1" type="noConversion"/>
  </si>
  <si>
    <t>%PnO</t>
    <phoneticPr fontId="1" type="noConversion"/>
  </si>
  <si>
    <t>%MPL</t>
    <phoneticPr fontId="1" type="noConversion"/>
  </si>
  <si>
    <t>%MiTg</t>
    <phoneticPr fontId="1" type="noConversion"/>
  </si>
  <si>
    <t xml:space="preserve">%pons </t>
    <phoneticPr fontId="1" type="noConversion"/>
  </si>
  <si>
    <t>%PTg</t>
    <phoneticPr fontId="1" type="noConversion"/>
  </si>
  <si>
    <t>%Rli</t>
    <phoneticPr fontId="1" type="noConversion"/>
  </si>
  <si>
    <t>%RMg</t>
    <phoneticPr fontId="1" type="noConversion"/>
  </si>
  <si>
    <t>%RRF</t>
    <phoneticPr fontId="1" type="noConversion"/>
  </si>
  <si>
    <t>%RtTg</t>
    <phoneticPr fontId="1" type="noConversion"/>
  </si>
  <si>
    <t>%SNc</t>
    <phoneticPr fontId="1" type="noConversion"/>
  </si>
  <si>
    <t>%SNL</t>
    <phoneticPr fontId="1" type="noConversion"/>
  </si>
  <si>
    <t>%SNR</t>
    <phoneticPr fontId="1" type="noConversion"/>
  </si>
  <si>
    <t>%SPTg</t>
    <phoneticPr fontId="1" type="noConversion"/>
  </si>
  <si>
    <t>%SubB</t>
    <phoneticPr fontId="1" type="noConversion"/>
  </si>
  <si>
    <t>%MM</t>
    <phoneticPr fontId="1" type="noConversion"/>
  </si>
  <si>
    <t>%RI</t>
    <phoneticPr fontId="1" type="noConversion"/>
  </si>
  <si>
    <t>%SuM</t>
    <phoneticPr fontId="1" type="noConversion"/>
  </si>
  <si>
    <t>%SuMx</t>
    <phoneticPr fontId="1" type="noConversion"/>
  </si>
  <si>
    <t>%VTA IF</t>
    <phoneticPr fontId="1" type="noConversion"/>
  </si>
  <si>
    <t>%VTA PBP</t>
    <phoneticPr fontId="1" type="noConversion"/>
  </si>
  <si>
    <t>%VTA PN</t>
    <phoneticPr fontId="1" type="noConversion"/>
  </si>
  <si>
    <t>%VTg</t>
    <phoneticPr fontId="1" type="noConversion"/>
  </si>
  <si>
    <t>%IC</t>
    <phoneticPr fontId="1" type="noConversion"/>
  </si>
  <si>
    <t>%SC</t>
    <phoneticPr fontId="1" type="noConversion"/>
  </si>
  <si>
    <t>%RPC</t>
    <phoneticPr fontId="1" type="noConversion"/>
  </si>
  <si>
    <t>region</t>
  </si>
  <si>
    <t>counted # sc</t>
  </si>
  <si>
    <t>total # SC</t>
  </si>
  <si>
    <t>PBP</t>
  </si>
  <si>
    <t>PN</t>
  </si>
  <si>
    <t>IF</t>
  </si>
  <si>
    <t>SNc</t>
  </si>
  <si>
    <t>Rli</t>
  </si>
  <si>
    <t>Other</t>
  </si>
  <si>
    <t>Brain 1</t>
    <phoneticPr fontId="1" type="noConversion"/>
  </si>
  <si>
    <t>Brain 2</t>
    <phoneticPr fontId="1" type="noConversion"/>
  </si>
  <si>
    <t>Brain 3</t>
    <phoneticPr fontId="1" type="noConversion"/>
  </si>
  <si>
    <t>Brain 4</t>
    <phoneticPr fontId="1" type="noConversion"/>
  </si>
  <si>
    <t>Starter cells</t>
    <phoneticPr fontId="1" type="noConversion"/>
  </si>
  <si>
    <t>Starter cell location</t>
    <phoneticPr fontId="1" type="noConversion"/>
  </si>
  <si>
    <t>%</t>
    <phoneticPr fontId="1" type="noConversion"/>
  </si>
  <si>
    <t>%PT</t>
    <phoneticPr fontId="1" type="noConversion"/>
  </si>
  <si>
    <t>% total</t>
    <phoneticPr fontId="1" type="noConversion"/>
  </si>
  <si>
    <t>Stdev</t>
    <phoneticPr fontId="1" type="noConversion"/>
  </si>
  <si>
    <t>% local</t>
    <phoneticPr fontId="1" type="noConversion"/>
  </si>
  <si>
    <t>stdev</t>
    <phoneticPr fontId="1" type="noConversion"/>
  </si>
  <si>
    <t>Total local</t>
    <phoneticPr fontId="1" type="noConversion"/>
  </si>
  <si>
    <t>% total</t>
    <phoneticPr fontId="1" type="noConversion"/>
  </si>
  <si>
    <t>%PAG</t>
    <phoneticPr fontId="1" type="noConversion"/>
  </si>
  <si>
    <t>%PSth</t>
    <phoneticPr fontId="1" type="noConversion"/>
  </si>
  <si>
    <t>%InC</t>
    <phoneticPr fontId="1" type="noConversion"/>
  </si>
  <si>
    <t>%LL</t>
    <phoneticPr fontId="1" type="noConversion"/>
  </si>
  <si>
    <t>Total</t>
    <phoneticPr fontId="1" type="noConversion"/>
  </si>
  <si>
    <t>Local</t>
    <phoneticPr fontId="1" type="noConversion"/>
  </si>
  <si>
    <t>For Tph staining, figuring out % tph by region, so averages of L and R of that region</t>
    <phoneticPr fontId="1" type="noConversion"/>
  </si>
  <si>
    <t>mRT</t>
    <phoneticPr fontId="1" type="noConversion"/>
  </si>
  <si>
    <t>PnO</t>
    <phoneticPr fontId="1" type="noConversion"/>
  </si>
  <si>
    <t>RgTg, ant</t>
    <phoneticPr fontId="1" type="noConversion"/>
  </si>
  <si>
    <t>sum B9</t>
    <phoneticPr fontId="1" type="noConversion"/>
  </si>
  <si>
    <t>%L B9</t>
    <phoneticPr fontId="1" type="noConversion"/>
  </si>
  <si>
    <t># SC uncorrected</t>
    <phoneticPr fontId="1" type="noConversion"/>
  </si>
  <si>
    <t>#SC corrected</t>
    <phoneticPr fontId="1" type="noConversion"/>
  </si>
  <si>
    <t>CI uncorr</t>
    <phoneticPr fontId="1" type="noConversion"/>
  </si>
  <si>
    <t>CI corr</t>
    <phoneticPr fontId="1" type="noConversion"/>
  </si>
  <si>
    <t>CI long range uncorr</t>
    <phoneticPr fontId="1" type="noConversion"/>
  </si>
  <si>
    <t>CI long range corr</t>
    <phoneticPr fontId="1" type="noConversion"/>
  </si>
  <si>
    <t>avg</t>
    <phoneticPr fontId="1" type="noConversion"/>
  </si>
  <si>
    <t>long range</t>
  </si>
  <si>
    <t>%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</si>
</sst>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A2" zoomScale="60" zoomScaleNormal="60" zoomScalePageLayoutView="60" workbookViewId="0">
      <selection activeCell="X32" sqref="X32:Z32"/>
    </sheetView>
  </sheetViews>
  <sheetFormatPr baseColWidth="10" defaultColWidth="8.83203125" defaultRowHeight="14" x14ac:dyDescent="0"/>
  <sheetData>
    <row r="1" spans="1:18">
      <c r="A1" t="s">
        <v>8</v>
      </c>
      <c r="C1" t="s">
        <v>0</v>
      </c>
      <c r="D1" t="s">
        <v>9</v>
      </c>
      <c r="F1" t="s">
        <v>1</v>
      </c>
      <c r="G1" t="s">
        <v>11</v>
      </c>
      <c r="I1" t="s">
        <v>12</v>
      </c>
      <c r="K1" t="s">
        <v>2</v>
      </c>
      <c r="M1" t="s">
        <v>10</v>
      </c>
      <c r="O1" t="s">
        <v>28</v>
      </c>
      <c r="Q1" t="s">
        <v>27</v>
      </c>
    </row>
    <row r="2" spans="1:18">
      <c r="D2">
        <v>9</v>
      </c>
      <c r="F2">
        <v>8</v>
      </c>
      <c r="I2">
        <v>16</v>
      </c>
      <c r="J2">
        <v>12</v>
      </c>
      <c r="K2">
        <v>54</v>
      </c>
      <c r="L2">
        <v>32</v>
      </c>
    </row>
    <row r="3" spans="1:18">
      <c r="A3">
        <v>11</v>
      </c>
      <c r="B3">
        <v>13</v>
      </c>
      <c r="D3">
        <v>30</v>
      </c>
      <c r="E3">
        <v>4</v>
      </c>
      <c r="F3">
        <v>33</v>
      </c>
      <c r="I3">
        <v>20</v>
      </c>
      <c r="J3">
        <v>20</v>
      </c>
      <c r="K3">
        <v>53</v>
      </c>
      <c r="L3">
        <v>18</v>
      </c>
      <c r="O3">
        <v>7</v>
      </c>
      <c r="P3">
        <v>1</v>
      </c>
    </row>
    <row r="4" spans="1:18">
      <c r="A4">
        <v>11</v>
      </c>
      <c r="B4">
        <v>22</v>
      </c>
      <c r="F4">
        <v>17</v>
      </c>
      <c r="G4">
        <v>58</v>
      </c>
      <c r="H4">
        <v>46</v>
      </c>
      <c r="I4">
        <v>6</v>
      </c>
      <c r="J4">
        <v>7</v>
      </c>
      <c r="K4">
        <v>19</v>
      </c>
      <c r="L4">
        <v>12</v>
      </c>
      <c r="P4">
        <v>4</v>
      </c>
    </row>
    <row r="5" spans="1:18">
      <c r="A5">
        <v>5</v>
      </c>
      <c r="B5">
        <v>4</v>
      </c>
      <c r="C5">
        <v>4</v>
      </c>
      <c r="D5">
        <v>2</v>
      </c>
      <c r="E5">
        <v>3</v>
      </c>
      <c r="F5">
        <v>21</v>
      </c>
      <c r="G5">
        <v>72</v>
      </c>
      <c r="H5">
        <v>44</v>
      </c>
      <c r="I5">
        <v>11</v>
      </c>
      <c r="J5">
        <v>5</v>
      </c>
      <c r="K5">
        <v>16</v>
      </c>
      <c r="L5">
        <v>23</v>
      </c>
      <c r="O5">
        <v>1</v>
      </c>
      <c r="P5">
        <v>3</v>
      </c>
    </row>
    <row r="6" spans="1:18">
      <c r="C6">
        <v>6</v>
      </c>
      <c r="G6">
        <v>25</v>
      </c>
      <c r="H6">
        <v>12</v>
      </c>
      <c r="Q6">
        <v>14</v>
      </c>
      <c r="R6">
        <v>15</v>
      </c>
    </row>
    <row r="7" spans="1:18">
      <c r="C7">
        <v>3</v>
      </c>
      <c r="G7">
        <v>16</v>
      </c>
      <c r="H7">
        <v>10</v>
      </c>
      <c r="Q7">
        <v>12</v>
      </c>
      <c r="R7">
        <v>13</v>
      </c>
    </row>
    <row r="8" spans="1:18">
      <c r="C8">
        <v>4</v>
      </c>
      <c r="G8">
        <v>27</v>
      </c>
      <c r="H8">
        <v>5</v>
      </c>
      <c r="Q8">
        <v>17</v>
      </c>
      <c r="R8">
        <v>15</v>
      </c>
    </row>
    <row r="9" spans="1:18">
      <c r="G9">
        <v>36</v>
      </c>
      <c r="H9">
        <v>17</v>
      </c>
      <c r="Q9">
        <v>17</v>
      </c>
      <c r="R9">
        <v>15</v>
      </c>
    </row>
    <row r="10" spans="1:18">
      <c r="G10">
        <v>45</v>
      </c>
      <c r="H10">
        <v>15</v>
      </c>
    </row>
    <row r="15" spans="1:18">
      <c r="A15">
        <f>SUM(A2:A14)</f>
        <v>27</v>
      </c>
      <c r="B15">
        <f t="shared" ref="B15:R15" si="0">SUM(B2:B14)</f>
        <v>39</v>
      </c>
      <c r="C15">
        <f t="shared" si="0"/>
        <v>17</v>
      </c>
      <c r="D15">
        <f t="shared" si="0"/>
        <v>41</v>
      </c>
      <c r="E15">
        <f t="shared" si="0"/>
        <v>7</v>
      </c>
      <c r="F15">
        <f t="shared" si="0"/>
        <v>79</v>
      </c>
      <c r="G15">
        <f t="shared" si="0"/>
        <v>279</v>
      </c>
      <c r="H15">
        <f t="shared" si="0"/>
        <v>149</v>
      </c>
      <c r="I15">
        <f t="shared" si="0"/>
        <v>53</v>
      </c>
      <c r="J15">
        <f t="shared" si="0"/>
        <v>44</v>
      </c>
      <c r="K15">
        <f t="shared" si="0"/>
        <v>142</v>
      </c>
      <c r="L15">
        <f t="shared" si="0"/>
        <v>85</v>
      </c>
      <c r="M15">
        <f t="shared" si="0"/>
        <v>0</v>
      </c>
      <c r="N15">
        <f t="shared" si="0"/>
        <v>0</v>
      </c>
      <c r="O15">
        <f t="shared" si="0"/>
        <v>8</v>
      </c>
      <c r="P15">
        <f t="shared" si="0"/>
        <v>8</v>
      </c>
      <c r="Q15">
        <f t="shared" si="0"/>
        <v>60</v>
      </c>
      <c r="R15">
        <f t="shared" si="0"/>
        <v>58</v>
      </c>
    </row>
    <row r="16" spans="1:18">
      <c r="A16">
        <f>A15*3</f>
        <v>81</v>
      </c>
      <c r="B16">
        <f t="shared" ref="B16:R16" si="1">B15*3</f>
        <v>117</v>
      </c>
      <c r="C16">
        <f t="shared" si="1"/>
        <v>51</v>
      </c>
      <c r="D16">
        <f t="shared" si="1"/>
        <v>123</v>
      </c>
      <c r="E16">
        <f t="shared" si="1"/>
        <v>21</v>
      </c>
      <c r="F16">
        <f t="shared" si="1"/>
        <v>237</v>
      </c>
      <c r="G16">
        <f t="shared" si="1"/>
        <v>837</v>
      </c>
      <c r="H16">
        <f t="shared" si="1"/>
        <v>447</v>
      </c>
      <c r="I16">
        <f t="shared" si="1"/>
        <v>159</v>
      </c>
      <c r="J16">
        <f t="shared" si="1"/>
        <v>132</v>
      </c>
      <c r="K16">
        <f t="shared" si="1"/>
        <v>426</v>
      </c>
      <c r="L16">
        <f t="shared" si="1"/>
        <v>255</v>
      </c>
      <c r="M16">
        <f t="shared" si="1"/>
        <v>0</v>
      </c>
      <c r="N16">
        <f t="shared" si="1"/>
        <v>0</v>
      </c>
      <c r="O16">
        <f t="shared" si="1"/>
        <v>24</v>
      </c>
      <c r="P16">
        <f t="shared" si="1"/>
        <v>24</v>
      </c>
      <c r="Q16">
        <f t="shared" si="1"/>
        <v>180</v>
      </c>
      <c r="R16">
        <f t="shared" si="1"/>
        <v>174</v>
      </c>
    </row>
    <row r="18" spans="1:26">
      <c r="A18" t="s">
        <v>13</v>
      </c>
      <c r="C18" t="s">
        <v>3</v>
      </c>
      <c r="D18" t="s">
        <v>4</v>
      </c>
      <c r="E18" t="s">
        <v>14</v>
      </c>
      <c r="G18" t="s">
        <v>30</v>
      </c>
      <c r="I18" t="s">
        <v>15</v>
      </c>
      <c r="K18" t="s">
        <v>16</v>
      </c>
      <c r="M18" t="s">
        <v>17</v>
      </c>
      <c r="O18" t="s">
        <v>18</v>
      </c>
      <c r="Q18" t="s">
        <v>19</v>
      </c>
      <c r="S18" t="s">
        <v>20</v>
      </c>
      <c r="U18" t="s">
        <v>31</v>
      </c>
      <c r="V18" t="s">
        <v>36</v>
      </c>
    </row>
    <row r="19" spans="1:26">
      <c r="A19">
        <v>43</v>
      </c>
      <c r="B19">
        <v>21</v>
      </c>
      <c r="D19">
        <v>13</v>
      </c>
      <c r="Q19">
        <v>66</v>
      </c>
      <c r="R19">
        <v>17</v>
      </c>
    </row>
    <row r="20" spans="1:26">
      <c r="A20">
        <v>34</v>
      </c>
      <c r="B20">
        <v>13</v>
      </c>
      <c r="D20">
        <v>24</v>
      </c>
      <c r="Q20">
        <v>48</v>
      </c>
      <c r="R20">
        <v>29</v>
      </c>
    </row>
    <row r="21" spans="1:26">
      <c r="A21">
        <v>18</v>
      </c>
      <c r="B21">
        <v>4</v>
      </c>
      <c r="D21">
        <v>19</v>
      </c>
      <c r="G21">
        <v>18</v>
      </c>
      <c r="H21">
        <v>11</v>
      </c>
      <c r="T21">
        <v>3</v>
      </c>
    </row>
    <row r="22" spans="1:26">
      <c r="D22">
        <v>28</v>
      </c>
      <c r="G22">
        <v>15</v>
      </c>
      <c r="H22">
        <v>15</v>
      </c>
    </row>
    <row r="23" spans="1:26">
      <c r="C23">
        <v>14</v>
      </c>
      <c r="D23">
        <v>11</v>
      </c>
      <c r="E23">
        <v>8</v>
      </c>
      <c r="F23">
        <v>15</v>
      </c>
      <c r="G23">
        <v>61</v>
      </c>
      <c r="H23">
        <v>18</v>
      </c>
      <c r="J23">
        <v>1</v>
      </c>
      <c r="K23">
        <v>11</v>
      </c>
      <c r="O23">
        <v>55</v>
      </c>
      <c r="P23">
        <v>8</v>
      </c>
    </row>
    <row r="24" spans="1:26">
      <c r="C24">
        <v>20</v>
      </c>
      <c r="D24">
        <v>2</v>
      </c>
      <c r="E24">
        <v>22</v>
      </c>
      <c r="F24">
        <v>26</v>
      </c>
      <c r="I24">
        <v>1</v>
      </c>
      <c r="J24">
        <v>4</v>
      </c>
      <c r="K24">
        <v>72</v>
      </c>
      <c r="L24">
        <v>20</v>
      </c>
      <c r="M24">
        <v>17</v>
      </c>
      <c r="O24">
        <v>31</v>
      </c>
      <c r="P24">
        <v>18</v>
      </c>
    </row>
    <row r="25" spans="1:26">
      <c r="C25">
        <v>20</v>
      </c>
      <c r="D25">
        <v>15</v>
      </c>
      <c r="E25">
        <v>16</v>
      </c>
      <c r="F25">
        <v>17</v>
      </c>
      <c r="I25">
        <v>5</v>
      </c>
      <c r="J25">
        <v>4</v>
      </c>
      <c r="K25">
        <v>34</v>
      </c>
      <c r="L25">
        <v>11</v>
      </c>
      <c r="M25">
        <v>2</v>
      </c>
      <c r="O25">
        <v>22</v>
      </c>
      <c r="P25">
        <v>14</v>
      </c>
    </row>
    <row r="26" spans="1:26">
      <c r="C26">
        <v>19</v>
      </c>
      <c r="D26">
        <v>29</v>
      </c>
      <c r="E26">
        <v>11</v>
      </c>
      <c r="F26">
        <v>9</v>
      </c>
      <c r="I26">
        <v>4</v>
      </c>
      <c r="J26">
        <v>11</v>
      </c>
      <c r="K26">
        <v>30</v>
      </c>
      <c r="L26">
        <v>13</v>
      </c>
      <c r="O26">
        <v>49</v>
      </c>
      <c r="P26">
        <v>10</v>
      </c>
    </row>
    <row r="27" spans="1:26">
      <c r="C27">
        <v>29</v>
      </c>
      <c r="E27">
        <v>11</v>
      </c>
      <c r="F27">
        <v>7</v>
      </c>
      <c r="I27">
        <v>18</v>
      </c>
      <c r="J27">
        <v>14</v>
      </c>
      <c r="K27">
        <v>20</v>
      </c>
      <c r="L27">
        <v>7</v>
      </c>
      <c r="M27">
        <v>8</v>
      </c>
      <c r="O27">
        <v>24</v>
      </c>
      <c r="P27">
        <v>2</v>
      </c>
    </row>
    <row r="28" spans="1:26">
      <c r="I28">
        <v>13</v>
      </c>
      <c r="J28">
        <v>6</v>
      </c>
      <c r="K28">
        <v>9</v>
      </c>
      <c r="N28">
        <v>1</v>
      </c>
      <c r="O28">
        <v>6</v>
      </c>
      <c r="U28">
        <v>11</v>
      </c>
    </row>
    <row r="29" spans="1:26">
      <c r="U29">
        <v>15</v>
      </c>
      <c r="V29">
        <v>21</v>
      </c>
    </row>
    <row r="30" spans="1:26">
      <c r="U30">
        <v>7</v>
      </c>
      <c r="V30">
        <v>21</v>
      </c>
    </row>
    <row r="32" spans="1:26">
      <c r="A32">
        <f>SUM(A19:A31)</f>
        <v>95</v>
      </c>
      <c r="B32">
        <f t="shared" ref="B32:W32" si="2">SUM(B19:B31)</f>
        <v>38</v>
      </c>
      <c r="C32">
        <f t="shared" si="2"/>
        <v>102</v>
      </c>
      <c r="D32">
        <f t="shared" si="2"/>
        <v>141</v>
      </c>
      <c r="E32">
        <f t="shared" si="2"/>
        <v>68</v>
      </c>
      <c r="F32">
        <f t="shared" si="2"/>
        <v>74</v>
      </c>
      <c r="G32">
        <f t="shared" si="2"/>
        <v>94</v>
      </c>
      <c r="H32">
        <f t="shared" si="2"/>
        <v>44</v>
      </c>
      <c r="I32">
        <f t="shared" si="2"/>
        <v>41</v>
      </c>
      <c r="J32">
        <f t="shared" si="2"/>
        <v>40</v>
      </c>
      <c r="K32">
        <f t="shared" si="2"/>
        <v>176</v>
      </c>
      <c r="L32">
        <f t="shared" si="2"/>
        <v>51</v>
      </c>
      <c r="M32">
        <f t="shared" si="2"/>
        <v>27</v>
      </c>
      <c r="N32">
        <f t="shared" si="2"/>
        <v>1</v>
      </c>
      <c r="O32">
        <f t="shared" si="2"/>
        <v>187</v>
      </c>
      <c r="P32">
        <f t="shared" si="2"/>
        <v>52</v>
      </c>
      <c r="Q32">
        <f t="shared" si="2"/>
        <v>114</v>
      </c>
      <c r="R32">
        <f t="shared" si="2"/>
        <v>46</v>
      </c>
      <c r="S32">
        <f t="shared" si="2"/>
        <v>0</v>
      </c>
      <c r="T32">
        <f t="shared" si="2"/>
        <v>3</v>
      </c>
      <c r="U32">
        <f t="shared" si="2"/>
        <v>33</v>
      </c>
      <c r="V32">
        <f t="shared" si="2"/>
        <v>42</v>
      </c>
      <c r="W32">
        <f t="shared" si="2"/>
        <v>0</v>
      </c>
      <c r="X32">
        <f>SUM(I27:I28)</f>
        <v>31</v>
      </c>
      <c r="Y32">
        <f>SUM(J27:J28)</f>
        <v>20</v>
      </c>
      <c r="Z32">
        <f>Y32/(X32+Y32)</f>
        <v>0.39215686274509803</v>
      </c>
    </row>
    <row r="33" spans="1:23">
      <c r="A33">
        <f>A32*3</f>
        <v>285</v>
      </c>
      <c r="B33">
        <f t="shared" ref="B33:W33" si="3">B32*3</f>
        <v>114</v>
      </c>
      <c r="C33">
        <f t="shared" si="3"/>
        <v>306</v>
      </c>
      <c r="D33">
        <f t="shared" si="3"/>
        <v>423</v>
      </c>
      <c r="E33">
        <f t="shared" si="3"/>
        <v>204</v>
      </c>
      <c r="F33">
        <f t="shared" si="3"/>
        <v>222</v>
      </c>
      <c r="G33">
        <f t="shared" si="3"/>
        <v>282</v>
      </c>
      <c r="H33">
        <f t="shared" si="3"/>
        <v>132</v>
      </c>
      <c r="I33">
        <f t="shared" si="3"/>
        <v>123</v>
      </c>
      <c r="J33">
        <f t="shared" si="3"/>
        <v>120</v>
      </c>
      <c r="K33">
        <f t="shared" si="3"/>
        <v>528</v>
      </c>
      <c r="L33">
        <f t="shared" si="3"/>
        <v>153</v>
      </c>
      <c r="M33">
        <f t="shared" si="3"/>
        <v>81</v>
      </c>
      <c r="N33">
        <f t="shared" si="3"/>
        <v>3</v>
      </c>
      <c r="O33">
        <f t="shared" si="3"/>
        <v>561</v>
      </c>
      <c r="P33">
        <f t="shared" si="3"/>
        <v>156</v>
      </c>
      <c r="Q33">
        <f t="shared" si="3"/>
        <v>342</v>
      </c>
      <c r="R33">
        <f t="shared" si="3"/>
        <v>138</v>
      </c>
      <c r="S33">
        <f t="shared" si="3"/>
        <v>0</v>
      </c>
      <c r="T33">
        <f t="shared" si="3"/>
        <v>9</v>
      </c>
      <c r="U33">
        <f t="shared" si="3"/>
        <v>99</v>
      </c>
      <c r="V33">
        <f t="shared" si="3"/>
        <v>126</v>
      </c>
      <c r="W33">
        <f t="shared" si="3"/>
        <v>0</v>
      </c>
    </row>
    <row r="35" spans="1:23">
      <c r="A35" t="s">
        <v>5</v>
      </c>
      <c r="B35" t="s">
        <v>6</v>
      </c>
      <c r="C35" t="s">
        <v>7</v>
      </c>
      <c r="D35" t="s">
        <v>21</v>
      </c>
      <c r="F35" t="s">
        <v>22</v>
      </c>
      <c r="H35" t="s">
        <v>23</v>
      </c>
      <c r="J35" t="s">
        <v>24</v>
      </c>
      <c r="L35" t="s">
        <v>25</v>
      </c>
      <c r="N35" t="s">
        <v>26</v>
      </c>
      <c r="P35" t="s">
        <v>32</v>
      </c>
      <c r="R35" t="s">
        <v>33</v>
      </c>
      <c r="T35" t="s">
        <v>35</v>
      </c>
    </row>
    <row r="36" spans="1:23">
      <c r="H36">
        <v>3</v>
      </c>
      <c r="I36">
        <v>13</v>
      </c>
      <c r="N36">
        <v>5</v>
      </c>
    </row>
    <row r="37" spans="1:23">
      <c r="N37">
        <v>13</v>
      </c>
    </row>
    <row r="38" spans="1:23">
      <c r="L38">
        <v>6</v>
      </c>
      <c r="M38">
        <v>1</v>
      </c>
      <c r="N38">
        <v>35</v>
      </c>
    </row>
    <row r="39" spans="1:23">
      <c r="L39">
        <v>17</v>
      </c>
      <c r="M39">
        <v>5</v>
      </c>
      <c r="N39">
        <v>24</v>
      </c>
    </row>
    <row r="40" spans="1:23">
      <c r="C40">
        <v>18</v>
      </c>
      <c r="D40">
        <v>37</v>
      </c>
      <c r="E40">
        <v>23</v>
      </c>
      <c r="F40">
        <v>27</v>
      </c>
      <c r="G40">
        <v>16</v>
      </c>
      <c r="L40">
        <v>15</v>
      </c>
      <c r="M40">
        <v>20</v>
      </c>
      <c r="N40">
        <v>30</v>
      </c>
      <c r="T40">
        <v>25</v>
      </c>
      <c r="U40">
        <v>38</v>
      </c>
    </row>
    <row r="41" spans="1:23">
      <c r="C41">
        <v>18</v>
      </c>
      <c r="D41">
        <v>72</v>
      </c>
      <c r="E41">
        <v>46</v>
      </c>
      <c r="F41">
        <v>32</v>
      </c>
      <c r="G41">
        <v>18</v>
      </c>
      <c r="L41">
        <v>13</v>
      </c>
      <c r="M41">
        <v>20</v>
      </c>
      <c r="N41">
        <v>27</v>
      </c>
      <c r="T41">
        <v>27</v>
      </c>
      <c r="U41">
        <v>24</v>
      </c>
    </row>
    <row r="42" spans="1:23">
      <c r="C42">
        <v>20</v>
      </c>
      <c r="D42">
        <v>69</v>
      </c>
      <c r="E42">
        <v>19</v>
      </c>
      <c r="F42">
        <v>53</v>
      </c>
      <c r="G42">
        <v>17</v>
      </c>
      <c r="L42">
        <v>42</v>
      </c>
      <c r="M42">
        <v>31</v>
      </c>
      <c r="N42">
        <v>20</v>
      </c>
      <c r="P42">
        <v>16</v>
      </c>
      <c r="Q42">
        <v>9</v>
      </c>
      <c r="T42">
        <v>13</v>
      </c>
      <c r="U42">
        <v>12</v>
      </c>
    </row>
    <row r="43" spans="1:23">
      <c r="C43">
        <v>19</v>
      </c>
      <c r="D43">
        <v>114</v>
      </c>
      <c r="E43">
        <v>19</v>
      </c>
      <c r="F43">
        <v>64</v>
      </c>
      <c r="G43">
        <v>15</v>
      </c>
      <c r="L43">
        <v>64</v>
      </c>
      <c r="M43">
        <v>15</v>
      </c>
      <c r="N43">
        <v>30</v>
      </c>
      <c r="P43">
        <v>19</v>
      </c>
      <c r="Q43">
        <v>13</v>
      </c>
    </row>
    <row r="44" spans="1:23">
      <c r="A44">
        <v>14</v>
      </c>
      <c r="B44">
        <v>2</v>
      </c>
      <c r="C44">
        <v>18</v>
      </c>
      <c r="D44">
        <v>80</v>
      </c>
      <c r="E44">
        <v>6</v>
      </c>
      <c r="F44">
        <v>15</v>
      </c>
      <c r="G44">
        <v>1</v>
      </c>
      <c r="L44">
        <v>19</v>
      </c>
      <c r="M44">
        <v>3</v>
      </c>
      <c r="N44">
        <v>10</v>
      </c>
      <c r="P44">
        <v>30</v>
      </c>
      <c r="Q44">
        <v>17</v>
      </c>
    </row>
    <row r="45" spans="1:23">
      <c r="A45">
        <v>14</v>
      </c>
      <c r="B45">
        <v>20</v>
      </c>
      <c r="N45">
        <v>5</v>
      </c>
      <c r="P45">
        <v>14</v>
      </c>
      <c r="Q45">
        <v>8</v>
      </c>
      <c r="R45">
        <v>44</v>
      </c>
      <c r="S45">
        <v>8</v>
      </c>
    </row>
    <row r="46" spans="1:23">
      <c r="A46">
        <v>20</v>
      </c>
      <c r="B46">
        <v>14</v>
      </c>
      <c r="N46">
        <v>10</v>
      </c>
      <c r="P46">
        <v>21</v>
      </c>
      <c r="Q46">
        <v>2</v>
      </c>
      <c r="R46">
        <v>72</v>
      </c>
      <c r="S46">
        <v>28</v>
      </c>
    </row>
    <row r="49" spans="1:21">
      <c r="A49">
        <f>SUM(A36:A48)</f>
        <v>48</v>
      </c>
      <c r="B49">
        <f t="shared" ref="B49:U49" si="4">SUM(B36:B48)</f>
        <v>36</v>
      </c>
      <c r="C49">
        <f t="shared" si="4"/>
        <v>93</v>
      </c>
      <c r="D49">
        <f t="shared" si="4"/>
        <v>372</v>
      </c>
      <c r="E49">
        <f t="shared" si="4"/>
        <v>113</v>
      </c>
      <c r="F49">
        <f t="shared" si="4"/>
        <v>191</v>
      </c>
      <c r="G49">
        <f t="shared" si="4"/>
        <v>67</v>
      </c>
      <c r="H49">
        <f t="shared" si="4"/>
        <v>3</v>
      </c>
      <c r="I49">
        <f t="shared" si="4"/>
        <v>13</v>
      </c>
      <c r="J49">
        <f t="shared" si="4"/>
        <v>0</v>
      </c>
      <c r="K49">
        <f t="shared" si="4"/>
        <v>0</v>
      </c>
      <c r="L49">
        <f t="shared" si="4"/>
        <v>176</v>
      </c>
      <c r="M49">
        <f t="shared" si="4"/>
        <v>95</v>
      </c>
      <c r="N49">
        <f t="shared" si="4"/>
        <v>209</v>
      </c>
      <c r="O49">
        <f t="shared" si="4"/>
        <v>0</v>
      </c>
      <c r="P49">
        <f t="shared" si="4"/>
        <v>100</v>
      </c>
      <c r="Q49">
        <f t="shared" si="4"/>
        <v>49</v>
      </c>
      <c r="R49">
        <f t="shared" si="4"/>
        <v>116</v>
      </c>
      <c r="S49">
        <f t="shared" si="4"/>
        <v>36</v>
      </c>
      <c r="T49">
        <f t="shared" si="4"/>
        <v>65</v>
      </c>
      <c r="U49">
        <f t="shared" si="4"/>
        <v>74</v>
      </c>
    </row>
    <row r="50" spans="1:21">
      <c r="A50">
        <f>A49*3</f>
        <v>144</v>
      </c>
      <c r="B50">
        <f t="shared" ref="B50:U50" si="5">B49*3</f>
        <v>108</v>
      </c>
      <c r="C50">
        <f t="shared" si="5"/>
        <v>279</v>
      </c>
      <c r="D50">
        <f t="shared" si="5"/>
        <v>1116</v>
      </c>
      <c r="E50">
        <f t="shared" si="5"/>
        <v>339</v>
      </c>
      <c r="F50">
        <f t="shared" si="5"/>
        <v>573</v>
      </c>
      <c r="G50">
        <f t="shared" si="5"/>
        <v>201</v>
      </c>
      <c r="H50">
        <f t="shared" si="5"/>
        <v>9</v>
      </c>
      <c r="I50">
        <f t="shared" si="5"/>
        <v>39</v>
      </c>
      <c r="J50">
        <f t="shared" si="5"/>
        <v>0</v>
      </c>
      <c r="K50">
        <f t="shared" si="5"/>
        <v>0</v>
      </c>
      <c r="L50">
        <f t="shared" si="5"/>
        <v>528</v>
      </c>
      <c r="M50">
        <f t="shared" si="5"/>
        <v>285</v>
      </c>
      <c r="N50">
        <f t="shared" si="5"/>
        <v>627</v>
      </c>
      <c r="O50">
        <f t="shared" si="5"/>
        <v>0</v>
      </c>
      <c r="P50">
        <f t="shared" si="5"/>
        <v>300</v>
      </c>
      <c r="Q50">
        <f t="shared" si="5"/>
        <v>147</v>
      </c>
      <c r="R50">
        <f t="shared" si="5"/>
        <v>348</v>
      </c>
      <c r="S50">
        <f t="shared" si="5"/>
        <v>108</v>
      </c>
      <c r="T50">
        <f t="shared" si="5"/>
        <v>195</v>
      </c>
      <c r="U50">
        <f t="shared" si="5"/>
        <v>222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60" zoomScaleNormal="60" zoomScalePageLayoutView="60" workbookViewId="0">
      <selection activeCell="Z32" sqref="Z32"/>
    </sheetView>
  </sheetViews>
  <sheetFormatPr baseColWidth="10" defaultColWidth="8.83203125" defaultRowHeight="14" x14ac:dyDescent="0"/>
  <cols>
    <col min="16" max="16" width="9.1640625" customWidth="1"/>
  </cols>
  <sheetData>
    <row r="1" spans="1:18">
      <c r="A1" t="s">
        <v>8</v>
      </c>
      <c r="C1" t="s">
        <v>0</v>
      </c>
      <c r="D1" t="s">
        <v>9</v>
      </c>
      <c r="F1" t="s">
        <v>1</v>
      </c>
      <c r="G1" t="s">
        <v>11</v>
      </c>
      <c r="I1" t="s">
        <v>12</v>
      </c>
      <c r="K1" t="s">
        <v>2</v>
      </c>
      <c r="M1" t="s">
        <v>10</v>
      </c>
      <c r="O1" t="s">
        <v>28</v>
      </c>
      <c r="Q1" t="s">
        <v>27</v>
      </c>
    </row>
    <row r="2" spans="1:18">
      <c r="F2">
        <v>14</v>
      </c>
      <c r="O2">
        <v>0</v>
      </c>
      <c r="P2">
        <v>4</v>
      </c>
      <c r="Q2">
        <v>15</v>
      </c>
      <c r="R2">
        <v>6</v>
      </c>
    </row>
    <row r="3" spans="1:18">
      <c r="A3">
        <v>16</v>
      </c>
      <c r="B3">
        <v>7</v>
      </c>
      <c r="D3">
        <v>2</v>
      </c>
      <c r="F3">
        <v>27</v>
      </c>
      <c r="G3">
        <v>12</v>
      </c>
      <c r="H3">
        <v>15</v>
      </c>
      <c r="I3">
        <v>4</v>
      </c>
      <c r="J3">
        <v>16</v>
      </c>
      <c r="K3">
        <v>4</v>
      </c>
      <c r="M3">
        <v>1</v>
      </c>
      <c r="N3">
        <v>7</v>
      </c>
      <c r="Q3">
        <v>9</v>
      </c>
    </row>
    <row r="4" spans="1:18">
      <c r="A4">
        <v>7</v>
      </c>
      <c r="B4">
        <v>8</v>
      </c>
      <c r="F4">
        <v>24</v>
      </c>
      <c r="G4">
        <v>15</v>
      </c>
      <c r="H4">
        <v>17</v>
      </c>
      <c r="I4">
        <v>11</v>
      </c>
      <c r="J4">
        <v>9</v>
      </c>
      <c r="K4">
        <v>8</v>
      </c>
    </row>
    <row r="5" spans="1:18">
      <c r="A5">
        <v>16</v>
      </c>
      <c r="D5">
        <v>7</v>
      </c>
      <c r="E5">
        <v>1</v>
      </c>
      <c r="F5">
        <v>27</v>
      </c>
      <c r="G5">
        <v>13</v>
      </c>
      <c r="H5">
        <v>3</v>
      </c>
      <c r="I5">
        <v>12</v>
      </c>
      <c r="J5">
        <v>11</v>
      </c>
      <c r="K5">
        <v>4</v>
      </c>
    </row>
    <row r="6" spans="1:18">
      <c r="C6">
        <v>19</v>
      </c>
      <c r="F6" t="s">
        <v>29</v>
      </c>
      <c r="G6">
        <v>12</v>
      </c>
      <c r="H6">
        <v>13</v>
      </c>
    </row>
    <row r="7" spans="1:18">
      <c r="C7">
        <v>15</v>
      </c>
      <c r="H7">
        <v>2</v>
      </c>
    </row>
    <row r="8" spans="1:18">
      <c r="C8">
        <v>11</v>
      </c>
      <c r="G8">
        <v>3</v>
      </c>
      <c r="H8">
        <v>2</v>
      </c>
    </row>
    <row r="9" spans="1:18">
      <c r="C9">
        <v>7</v>
      </c>
      <c r="H9">
        <v>3</v>
      </c>
    </row>
    <row r="15" spans="1:18">
      <c r="A15">
        <f>SUM(A2:A14)</f>
        <v>39</v>
      </c>
      <c r="B15">
        <f t="shared" ref="B15:R15" si="0">SUM(B2:B14)</f>
        <v>15</v>
      </c>
      <c r="C15">
        <f t="shared" si="0"/>
        <v>52</v>
      </c>
      <c r="D15">
        <f t="shared" si="0"/>
        <v>9</v>
      </c>
      <c r="E15">
        <f t="shared" si="0"/>
        <v>1</v>
      </c>
      <c r="F15">
        <f t="shared" si="0"/>
        <v>92</v>
      </c>
      <c r="G15">
        <f t="shared" si="0"/>
        <v>55</v>
      </c>
      <c r="H15">
        <f t="shared" si="0"/>
        <v>55</v>
      </c>
      <c r="I15">
        <f t="shared" si="0"/>
        <v>27</v>
      </c>
      <c r="J15">
        <f t="shared" si="0"/>
        <v>36</v>
      </c>
      <c r="K15">
        <f t="shared" si="0"/>
        <v>16</v>
      </c>
      <c r="L15">
        <f t="shared" ref="L15" si="1">SUM(L2:L14)</f>
        <v>0</v>
      </c>
      <c r="M15">
        <f t="shared" si="0"/>
        <v>1</v>
      </c>
      <c r="N15">
        <f t="shared" si="0"/>
        <v>7</v>
      </c>
      <c r="O15">
        <f t="shared" si="0"/>
        <v>0</v>
      </c>
      <c r="P15">
        <f t="shared" si="0"/>
        <v>4</v>
      </c>
      <c r="Q15">
        <f t="shared" si="0"/>
        <v>24</v>
      </c>
      <c r="R15">
        <f t="shared" si="0"/>
        <v>6</v>
      </c>
    </row>
    <row r="16" spans="1:18">
      <c r="A16">
        <f>A15*3</f>
        <v>117</v>
      </c>
      <c r="B16">
        <f t="shared" ref="B16:R16" si="2">B15*3</f>
        <v>45</v>
      </c>
      <c r="C16">
        <f t="shared" si="2"/>
        <v>156</v>
      </c>
      <c r="D16">
        <f t="shared" si="2"/>
        <v>27</v>
      </c>
      <c r="E16">
        <f t="shared" si="2"/>
        <v>3</v>
      </c>
      <c r="F16">
        <f t="shared" si="2"/>
        <v>276</v>
      </c>
      <c r="G16">
        <f t="shared" si="2"/>
        <v>165</v>
      </c>
      <c r="H16">
        <f t="shared" si="2"/>
        <v>165</v>
      </c>
      <c r="I16">
        <f t="shared" si="2"/>
        <v>81</v>
      </c>
      <c r="J16">
        <f t="shared" si="2"/>
        <v>108</v>
      </c>
      <c r="K16">
        <f t="shared" si="2"/>
        <v>48</v>
      </c>
      <c r="L16">
        <f t="shared" ref="L16" si="3">L15*3</f>
        <v>0</v>
      </c>
      <c r="M16">
        <f t="shared" si="2"/>
        <v>3</v>
      </c>
      <c r="N16">
        <f t="shared" si="2"/>
        <v>21</v>
      </c>
      <c r="O16">
        <f t="shared" si="2"/>
        <v>0</v>
      </c>
      <c r="P16">
        <f t="shared" si="2"/>
        <v>12</v>
      </c>
      <c r="Q16">
        <f t="shared" si="2"/>
        <v>72</v>
      </c>
      <c r="R16">
        <f t="shared" si="2"/>
        <v>18</v>
      </c>
    </row>
    <row r="18" spans="1:26">
      <c r="A18" t="s">
        <v>13</v>
      </c>
      <c r="C18" t="s">
        <v>3</v>
      </c>
      <c r="D18" t="s">
        <v>4</v>
      </c>
      <c r="E18" t="s">
        <v>14</v>
      </c>
      <c r="G18" t="s">
        <v>30</v>
      </c>
      <c r="I18" t="s">
        <v>15</v>
      </c>
      <c r="K18" t="s">
        <v>16</v>
      </c>
      <c r="M18" t="s">
        <v>17</v>
      </c>
      <c r="O18" t="s">
        <v>18</v>
      </c>
      <c r="Q18" t="s">
        <v>19</v>
      </c>
      <c r="S18" t="s">
        <v>20</v>
      </c>
      <c r="U18" t="s">
        <v>31</v>
      </c>
      <c r="V18" t="s">
        <v>36</v>
      </c>
    </row>
    <row r="19" spans="1:26">
      <c r="D19">
        <v>0</v>
      </c>
      <c r="I19">
        <v>2</v>
      </c>
      <c r="J19">
        <v>2</v>
      </c>
    </row>
    <row r="20" spans="1:26">
      <c r="A20">
        <v>1</v>
      </c>
      <c r="D20">
        <v>0</v>
      </c>
      <c r="I20">
        <v>4</v>
      </c>
      <c r="Q20">
        <v>11</v>
      </c>
      <c r="R20">
        <v>12</v>
      </c>
    </row>
    <row r="21" spans="1:26">
      <c r="A21">
        <v>2</v>
      </c>
      <c r="D21">
        <v>2</v>
      </c>
      <c r="I21">
        <v>2</v>
      </c>
      <c r="J21">
        <v>2</v>
      </c>
      <c r="Q21">
        <v>5</v>
      </c>
      <c r="R21">
        <v>8</v>
      </c>
      <c r="U21">
        <v>10</v>
      </c>
    </row>
    <row r="22" spans="1:26">
      <c r="A22">
        <v>15</v>
      </c>
      <c r="B22">
        <v>12</v>
      </c>
      <c r="D22">
        <v>11</v>
      </c>
      <c r="O22">
        <v>3</v>
      </c>
      <c r="P22">
        <v>5</v>
      </c>
      <c r="U22">
        <v>35</v>
      </c>
    </row>
    <row r="23" spans="1:26">
      <c r="A23">
        <v>7</v>
      </c>
      <c r="B23">
        <v>3</v>
      </c>
      <c r="C23">
        <v>35</v>
      </c>
      <c r="D23">
        <v>4</v>
      </c>
      <c r="G23">
        <v>41</v>
      </c>
      <c r="H23">
        <v>4</v>
      </c>
      <c r="K23">
        <v>37</v>
      </c>
      <c r="O23">
        <v>8</v>
      </c>
      <c r="U23">
        <v>8</v>
      </c>
    </row>
    <row r="24" spans="1:26">
      <c r="A24">
        <v>14</v>
      </c>
      <c r="B24">
        <v>11</v>
      </c>
      <c r="C24">
        <v>19</v>
      </c>
      <c r="D24">
        <v>8</v>
      </c>
      <c r="E24">
        <v>7</v>
      </c>
      <c r="F24">
        <v>9</v>
      </c>
      <c r="G24">
        <v>7</v>
      </c>
      <c r="H24">
        <v>8</v>
      </c>
      <c r="K24">
        <v>71</v>
      </c>
      <c r="L24">
        <v>3</v>
      </c>
      <c r="M24">
        <v>1</v>
      </c>
      <c r="O24">
        <v>22</v>
      </c>
      <c r="U24">
        <v>40</v>
      </c>
      <c r="V24">
        <v>4</v>
      </c>
      <c r="W24">
        <v>3</v>
      </c>
    </row>
    <row r="25" spans="1:26">
      <c r="C25">
        <v>10</v>
      </c>
      <c r="D25">
        <v>11</v>
      </c>
      <c r="E25">
        <v>6</v>
      </c>
      <c r="F25">
        <v>20</v>
      </c>
      <c r="K25">
        <v>52</v>
      </c>
      <c r="L25">
        <v>17</v>
      </c>
      <c r="M25">
        <v>1</v>
      </c>
      <c r="N25">
        <v>3</v>
      </c>
      <c r="O25">
        <v>26</v>
      </c>
      <c r="P25">
        <v>1</v>
      </c>
      <c r="V25">
        <v>1</v>
      </c>
    </row>
    <row r="26" spans="1:26">
      <c r="C26">
        <v>16</v>
      </c>
      <c r="D26">
        <v>12</v>
      </c>
      <c r="E26">
        <v>9</v>
      </c>
      <c r="F26">
        <v>36</v>
      </c>
      <c r="K26">
        <v>28</v>
      </c>
      <c r="L26">
        <v>2</v>
      </c>
      <c r="O26">
        <v>14</v>
      </c>
      <c r="P26">
        <v>12</v>
      </c>
    </row>
    <row r="27" spans="1:26">
      <c r="D27">
        <v>5</v>
      </c>
      <c r="E27">
        <v>4</v>
      </c>
      <c r="F27">
        <v>21</v>
      </c>
      <c r="K27">
        <v>1</v>
      </c>
      <c r="L27">
        <v>2</v>
      </c>
      <c r="P27">
        <v>5</v>
      </c>
    </row>
    <row r="28" spans="1:26">
      <c r="E28">
        <v>4</v>
      </c>
      <c r="F28">
        <v>1</v>
      </c>
      <c r="O28">
        <v>1</v>
      </c>
      <c r="P28">
        <v>3</v>
      </c>
    </row>
    <row r="32" spans="1:26">
      <c r="A32">
        <f t="shared" ref="A32:W32" si="4">SUM(A19:A31)</f>
        <v>39</v>
      </c>
      <c r="B32">
        <f t="shared" si="4"/>
        <v>26</v>
      </c>
      <c r="C32">
        <f t="shared" si="4"/>
        <v>80</v>
      </c>
      <c r="D32">
        <f t="shared" si="4"/>
        <v>53</v>
      </c>
      <c r="E32">
        <f t="shared" si="4"/>
        <v>30</v>
      </c>
      <c r="F32">
        <f t="shared" si="4"/>
        <v>87</v>
      </c>
      <c r="G32">
        <f t="shared" si="4"/>
        <v>48</v>
      </c>
      <c r="H32">
        <f t="shared" si="4"/>
        <v>12</v>
      </c>
      <c r="I32">
        <f t="shared" si="4"/>
        <v>8</v>
      </c>
      <c r="J32">
        <f t="shared" si="4"/>
        <v>4</v>
      </c>
      <c r="K32">
        <f t="shared" si="4"/>
        <v>189</v>
      </c>
      <c r="L32">
        <f t="shared" si="4"/>
        <v>24</v>
      </c>
      <c r="M32">
        <f t="shared" si="4"/>
        <v>2</v>
      </c>
      <c r="N32">
        <f t="shared" si="4"/>
        <v>3</v>
      </c>
      <c r="O32">
        <f t="shared" si="4"/>
        <v>74</v>
      </c>
      <c r="P32">
        <f t="shared" si="4"/>
        <v>26</v>
      </c>
      <c r="Q32">
        <f t="shared" si="4"/>
        <v>16</v>
      </c>
      <c r="R32">
        <f t="shared" si="4"/>
        <v>20</v>
      </c>
      <c r="S32">
        <f t="shared" si="4"/>
        <v>0</v>
      </c>
      <c r="T32">
        <f t="shared" si="4"/>
        <v>0</v>
      </c>
      <c r="U32">
        <f t="shared" si="4"/>
        <v>93</v>
      </c>
      <c r="V32">
        <f t="shared" si="4"/>
        <v>5</v>
      </c>
      <c r="W32">
        <f t="shared" si="4"/>
        <v>3</v>
      </c>
      <c r="X32">
        <f>SUM(I20:I21)</f>
        <v>6</v>
      </c>
      <c r="Y32">
        <f>SUM(J20:J21)</f>
        <v>2</v>
      </c>
      <c r="Z32">
        <f>Y32/(X32+Y32)</f>
        <v>0.25</v>
      </c>
    </row>
    <row r="33" spans="1:23">
      <c r="A33">
        <f t="shared" ref="A33:W33" si="5">A32*3</f>
        <v>117</v>
      </c>
      <c r="B33">
        <f t="shared" si="5"/>
        <v>78</v>
      </c>
      <c r="C33">
        <f t="shared" si="5"/>
        <v>240</v>
      </c>
      <c r="D33">
        <f t="shared" si="5"/>
        <v>159</v>
      </c>
      <c r="E33">
        <f t="shared" si="5"/>
        <v>90</v>
      </c>
      <c r="F33">
        <f t="shared" si="5"/>
        <v>261</v>
      </c>
      <c r="G33">
        <f t="shared" si="5"/>
        <v>144</v>
      </c>
      <c r="H33">
        <f t="shared" si="5"/>
        <v>36</v>
      </c>
      <c r="I33">
        <f t="shared" si="5"/>
        <v>24</v>
      </c>
      <c r="J33">
        <f t="shared" si="5"/>
        <v>12</v>
      </c>
      <c r="K33">
        <f t="shared" si="5"/>
        <v>567</v>
      </c>
      <c r="L33">
        <f t="shared" si="5"/>
        <v>72</v>
      </c>
      <c r="M33">
        <f t="shared" si="5"/>
        <v>6</v>
      </c>
      <c r="N33">
        <f t="shared" si="5"/>
        <v>9</v>
      </c>
      <c r="O33">
        <f t="shared" si="5"/>
        <v>222</v>
      </c>
      <c r="P33">
        <f t="shared" si="5"/>
        <v>78</v>
      </c>
      <c r="Q33">
        <f t="shared" si="5"/>
        <v>48</v>
      </c>
      <c r="R33">
        <f t="shared" si="5"/>
        <v>60</v>
      </c>
      <c r="S33">
        <f t="shared" si="5"/>
        <v>0</v>
      </c>
      <c r="T33">
        <f t="shared" si="5"/>
        <v>0</v>
      </c>
      <c r="U33">
        <f t="shared" si="5"/>
        <v>279</v>
      </c>
      <c r="V33">
        <f t="shared" si="5"/>
        <v>15</v>
      </c>
      <c r="W33">
        <f t="shared" si="5"/>
        <v>9</v>
      </c>
    </row>
    <row r="35" spans="1:23">
      <c r="A35" t="s">
        <v>5</v>
      </c>
      <c r="B35" t="s">
        <v>6</v>
      </c>
      <c r="C35" t="s">
        <v>7</v>
      </c>
      <c r="D35" t="s">
        <v>21</v>
      </c>
      <c r="F35" t="s">
        <v>22</v>
      </c>
      <c r="H35" t="s">
        <v>23</v>
      </c>
      <c r="J35" t="s">
        <v>24</v>
      </c>
      <c r="L35" t="s">
        <v>25</v>
      </c>
      <c r="N35" t="s">
        <v>26</v>
      </c>
      <c r="P35" t="s">
        <v>32</v>
      </c>
      <c r="R35" t="s">
        <v>33</v>
      </c>
      <c r="T35" t="s">
        <v>35</v>
      </c>
    </row>
    <row r="36" spans="1:23">
      <c r="H36">
        <v>2</v>
      </c>
      <c r="I36">
        <v>6</v>
      </c>
    </row>
    <row r="37" spans="1:23">
      <c r="H37">
        <v>12</v>
      </c>
      <c r="I37">
        <v>7</v>
      </c>
      <c r="J37">
        <v>1</v>
      </c>
      <c r="N37">
        <v>1</v>
      </c>
    </row>
    <row r="38" spans="1:23">
      <c r="L38">
        <v>2</v>
      </c>
      <c r="N38">
        <v>2</v>
      </c>
    </row>
    <row r="39" spans="1:23">
      <c r="L39">
        <v>2</v>
      </c>
      <c r="M39">
        <v>1</v>
      </c>
      <c r="N39">
        <v>3</v>
      </c>
    </row>
    <row r="40" spans="1:23">
      <c r="D40">
        <v>51</v>
      </c>
      <c r="E40">
        <v>15</v>
      </c>
      <c r="L40">
        <v>1</v>
      </c>
      <c r="N40">
        <v>6</v>
      </c>
    </row>
    <row r="41" spans="1:23">
      <c r="C41">
        <v>54</v>
      </c>
      <c r="D41">
        <v>125</v>
      </c>
      <c r="E41">
        <v>45</v>
      </c>
      <c r="F41">
        <v>71</v>
      </c>
      <c r="G41">
        <v>42</v>
      </c>
      <c r="N41">
        <v>3</v>
      </c>
      <c r="T41">
        <v>8</v>
      </c>
      <c r="U41">
        <v>5</v>
      </c>
    </row>
    <row r="42" spans="1:23">
      <c r="C42">
        <v>30</v>
      </c>
      <c r="D42">
        <v>95</v>
      </c>
      <c r="E42">
        <v>46</v>
      </c>
      <c r="F42">
        <v>106</v>
      </c>
      <c r="G42">
        <v>49</v>
      </c>
      <c r="N42">
        <v>4</v>
      </c>
      <c r="T42">
        <v>6</v>
      </c>
      <c r="U42">
        <v>6</v>
      </c>
    </row>
    <row r="43" spans="1:23">
      <c r="C43">
        <v>39</v>
      </c>
      <c r="D43">
        <v>125</v>
      </c>
      <c r="E43">
        <v>67</v>
      </c>
      <c r="F43">
        <v>131</v>
      </c>
      <c r="G43">
        <v>69</v>
      </c>
      <c r="N43">
        <v>7</v>
      </c>
      <c r="T43">
        <v>1</v>
      </c>
      <c r="U43">
        <v>4</v>
      </c>
    </row>
    <row r="44" spans="1:23">
      <c r="C44">
        <v>39</v>
      </c>
      <c r="D44">
        <v>113</v>
      </c>
      <c r="E44">
        <v>44</v>
      </c>
      <c r="F44">
        <v>23</v>
      </c>
      <c r="G44">
        <v>14</v>
      </c>
      <c r="L44">
        <v>1</v>
      </c>
      <c r="N44">
        <v>21</v>
      </c>
    </row>
    <row r="45" spans="1:23">
      <c r="A45">
        <v>14</v>
      </c>
      <c r="B45">
        <v>19</v>
      </c>
      <c r="D45">
        <v>9</v>
      </c>
      <c r="E45">
        <v>8</v>
      </c>
      <c r="N45">
        <v>3</v>
      </c>
    </row>
    <row r="46" spans="1:23">
      <c r="N46">
        <v>9</v>
      </c>
      <c r="P46">
        <v>3</v>
      </c>
      <c r="Q46">
        <v>4</v>
      </c>
      <c r="R46">
        <v>23</v>
      </c>
    </row>
    <row r="47" spans="1:23">
      <c r="P47">
        <v>4</v>
      </c>
      <c r="Q47">
        <v>12</v>
      </c>
      <c r="R47">
        <v>39</v>
      </c>
      <c r="S47">
        <v>8</v>
      </c>
    </row>
    <row r="49" spans="1:21">
      <c r="A49">
        <f t="shared" ref="A49:S49" si="6">SUM(A36:A48)</f>
        <v>14</v>
      </c>
      <c r="B49">
        <f t="shared" si="6"/>
        <v>19</v>
      </c>
      <c r="C49">
        <f t="shared" si="6"/>
        <v>162</v>
      </c>
      <c r="D49">
        <f t="shared" si="6"/>
        <v>518</v>
      </c>
      <c r="E49">
        <f t="shared" si="6"/>
        <v>225</v>
      </c>
      <c r="F49">
        <f t="shared" si="6"/>
        <v>331</v>
      </c>
      <c r="G49">
        <f t="shared" si="6"/>
        <v>174</v>
      </c>
      <c r="H49">
        <f t="shared" si="6"/>
        <v>14</v>
      </c>
      <c r="I49">
        <f t="shared" si="6"/>
        <v>13</v>
      </c>
      <c r="J49">
        <f t="shared" si="6"/>
        <v>1</v>
      </c>
      <c r="K49">
        <f t="shared" si="6"/>
        <v>0</v>
      </c>
      <c r="L49">
        <f t="shared" si="6"/>
        <v>6</v>
      </c>
      <c r="M49">
        <f t="shared" si="6"/>
        <v>1</v>
      </c>
      <c r="N49">
        <f t="shared" si="6"/>
        <v>59</v>
      </c>
      <c r="O49">
        <f t="shared" si="6"/>
        <v>0</v>
      </c>
      <c r="P49">
        <f t="shared" si="6"/>
        <v>7</v>
      </c>
      <c r="Q49">
        <f t="shared" si="6"/>
        <v>16</v>
      </c>
      <c r="R49">
        <f t="shared" si="6"/>
        <v>62</v>
      </c>
      <c r="S49">
        <f t="shared" si="6"/>
        <v>8</v>
      </c>
      <c r="T49">
        <f t="shared" ref="T49" si="7">SUM(T36:T48)</f>
        <v>15</v>
      </c>
      <c r="U49">
        <f t="shared" ref="U49" si="8">SUM(U36:U48)</f>
        <v>15</v>
      </c>
    </row>
    <row r="50" spans="1:21">
      <c r="A50">
        <f t="shared" ref="A50:S50" si="9">A49*3</f>
        <v>42</v>
      </c>
      <c r="B50">
        <f t="shared" si="9"/>
        <v>57</v>
      </c>
      <c r="C50">
        <f t="shared" si="9"/>
        <v>486</v>
      </c>
      <c r="D50">
        <f t="shared" si="9"/>
        <v>1554</v>
      </c>
      <c r="E50">
        <f t="shared" si="9"/>
        <v>675</v>
      </c>
      <c r="F50">
        <f t="shared" si="9"/>
        <v>993</v>
      </c>
      <c r="G50">
        <f t="shared" si="9"/>
        <v>522</v>
      </c>
      <c r="H50">
        <f t="shared" si="9"/>
        <v>42</v>
      </c>
      <c r="I50">
        <f t="shared" si="9"/>
        <v>39</v>
      </c>
      <c r="J50">
        <f t="shared" si="9"/>
        <v>3</v>
      </c>
      <c r="K50">
        <f t="shared" si="9"/>
        <v>0</v>
      </c>
      <c r="L50">
        <f t="shared" si="9"/>
        <v>18</v>
      </c>
      <c r="M50">
        <f t="shared" si="9"/>
        <v>3</v>
      </c>
      <c r="N50">
        <f t="shared" si="9"/>
        <v>177</v>
      </c>
      <c r="O50">
        <f t="shared" si="9"/>
        <v>0</v>
      </c>
      <c r="P50">
        <f t="shared" si="9"/>
        <v>21</v>
      </c>
      <c r="Q50">
        <f t="shared" si="9"/>
        <v>48</v>
      </c>
      <c r="R50">
        <f t="shared" si="9"/>
        <v>186</v>
      </c>
      <c r="S50">
        <f t="shared" si="9"/>
        <v>24</v>
      </c>
      <c r="T50">
        <f t="shared" ref="T50" si="10">T49*3</f>
        <v>45</v>
      </c>
      <c r="U50">
        <f t="shared" ref="U50" si="11">U49*3</f>
        <v>45</v>
      </c>
    </row>
  </sheetData>
  <phoneticPr fontId="1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zoomScale="50" zoomScaleNormal="50" zoomScalePageLayoutView="50" workbookViewId="0">
      <selection activeCell="X32" sqref="X32"/>
    </sheetView>
  </sheetViews>
  <sheetFormatPr baseColWidth="10" defaultColWidth="8.83203125" defaultRowHeight="14" x14ac:dyDescent="0"/>
  <sheetData>
    <row r="1" spans="1:20">
      <c r="A1" t="s">
        <v>8</v>
      </c>
      <c r="C1" t="s">
        <v>0</v>
      </c>
      <c r="D1" t="s">
        <v>9</v>
      </c>
      <c r="F1" t="s">
        <v>1</v>
      </c>
      <c r="G1" t="s">
        <v>11</v>
      </c>
      <c r="I1" t="s">
        <v>12</v>
      </c>
      <c r="K1" t="s">
        <v>2</v>
      </c>
      <c r="M1" t="s">
        <v>10</v>
      </c>
      <c r="O1" t="s">
        <v>28</v>
      </c>
      <c r="Q1" t="s">
        <v>27</v>
      </c>
      <c r="S1" t="s">
        <v>36</v>
      </c>
    </row>
    <row r="2" spans="1:20">
      <c r="F2">
        <v>31</v>
      </c>
      <c r="I2">
        <v>9</v>
      </c>
      <c r="J2">
        <v>17</v>
      </c>
      <c r="K2">
        <v>37</v>
      </c>
      <c r="L2">
        <v>16</v>
      </c>
    </row>
    <row r="3" spans="1:20">
      <c r="A3">
        <v>21</v>
      </c>
      <c r="B3">
        <v>11</v>
      </c>
      <c r="D3">
        <v>2</v>
      </c>
      <c r="F3">
        <v>37</v>
      </c>
      <c r="G3">
        <v>33</v>
      </c>
      <c r="H3">
        <v>25</v>
      </c>
      <c r="I3">
        <v>13</v>
      </c>
      <c r="J3">
        <v>20</v>
      </c>
      <c r="K3">
        <v>17</v>
      </c>
      <c r="L3">
        <v>22</v>
      </c>
    </row>
    <row r="4" spans="1:20">
      <c r="A4">
        <v>40</v>
      </c>
      <c r="B4">
        <v>22</v>
      </c>
      <c r="F4">
        <v>43</v>
      </c>
      <c r="G4">
        <v>62</v>
      </c>
      <c r="H4">
        <v>36</v>
      </c>
      <c r="I4">
        <v>26</v>
      </c>
      <c r="J4">
        <v>26</v>
      </c>
      <c r="K4">
        <v>24</v>
      </c>
      <c r="L4">
        <v>13</v>
      </c>
      <c r="P4">
        <v>4</v>
      </c>
    </row>
    <row r="5" spans="1:20">
      <c r="A5">
        <v>31</v>
      </c>
      <c r="B5">
        <v>21</v>
      </c>
      <c r="C5">
        <v>36</v>
      </c>
      <c r="D5">
        <v>13</v>
      </c>
      <c r="E5">
        <v>6</v>
      </c>
      <c r="F5">
        <v>34</v>
      </c>
      <c r="G5">
        <v>51</v>
      </c>
      <c r="H5">
        <v>20</v>
      </c>
      <c r="I5">
        <v>22</v>
      </c>
      <c r="J5">
        <v>32</v>
      </c>
      <c r="K5">
        <v>22</v>
      </c>
      <c r="L5">
        <v>14</v>
      </c>
      <c r="O5">
        <v>3</v>
      </c>
      <c r="P5">
        <v>3</v>
      </c>
    </row>
    <row r="6" spans="1:20">
      <c r="C6">
        <v>67</v>
      </c>
      <c r="G6">
        <v>4</v>
      </c>
      <c r="H6">
        <v>10</v>
      </c>
    </row>
    <row r="7" spans="1:20">
      <c r="C7">
        <v>54</v>
      </c>
      <c r="G7">
        <v>17</v>
      </c>
      <c r="H7">
        <v>5</v>
      </c>
      <c r="Q7">
        <v>8</v>
      </c>
      <c r="R7">
        <v>12</v>
      </c>
    </row>
    <row r="8" spans="1:20">
      <c r="C8">
        <v>49</v>
      </c>
      <c r="G8">
        <v>17</v>
      </c>
      <c r="H8">
        <v>10</v>
      </c>
      <c r="Q8">
        <v>9</v>
      </c>
      <c r="R8">
        <v>9</v>
      </c>
    </row>
    <row r="9" spans="1:20">
      <c r="C9">
        <v>29</v>
      </c>
      <c r="G9">
        <v>14</v>
      </c>
      <c r="H9">
        <v>7</v>
      </c>
      <c r="Q9">
        <v>10</v>
      </c>
      <c r="R9">
        <v>16</v>
      </c>
    </row>
    <row r="10" spans="1:20">
      <c r="C10">
        <v>24</v>
      </c>
      <c r="G10">
        <v>24</v>
      </c>
      <c r="H10">
        <v>17</v>
      </c>
    </row>
    <row r="11" spans="1:20">
      <c r="G11">
        <v>5</v>
      </c>
      <c r="H11">
        <v>4</v>
      </c>
    </row>
    <row r="12" spans="1:20">
      <c r="G12">
        <v>11</v>
      </c>
      <c r="H12">
        <v>6</v>
      </c>
    </row>
    <row r="13" spans="1:20">
      <c r="S13">
        <v>15</v>
      </c>
    </row>
    <row r="15" spans="1:20">
      <c r="A15">
        <f>SUM(A2:A14)</f>
        <v>92</v>
      </c>
      <c r="B15">
        <f t="shared" ref="B15:R15" si="0">SUM(B2:B14)</f>
        <v>54</v>
      </c>
      <c r="C15">
        <f t="shared" si="0"/>
        <v>259</v>
      </c>
      <c r="D15">
        <f t="shared" si="0"/>
        <v>15</v>
      </c>
      <c r="E15">
        <f t="shared" si="0"/>
        <v>6</v>
      </c>
      <c r="F15">
        <f t="shared" si="0"/>
        <v>145</v>
      </c>
      <c r="G15">
        <f t="shared" si="0"/>
        <v>238</v>
      </c>
      <c r="H15">
        <f t="shared" si="0"/>
        <v>140</v>
      </c>
      <c r="I15">
        <f>SUM(I5:I14)</f>
        <v>22</v>
      </c>
      <c r="J15">
        <f>SUM(J5:J14)</f>
        <v>32</v>
      </c>
      <c r="K15">
        <f t="shared" si="0"/>
        <v>100</v>
      </c>
      <c r="L15">
        <f t="shared" si="0"/>
        <v>65</v>
      </c>
      <c r="M15">
        <f t="shared" si="0"/>
        <v>0</v>
      </c>
      <c r="N15">
        <f t="shared" si="0"/>
        <v>0</v>
      </c>
      <c r="O15">
        <f t="shared" si="0"/>
        <v>3</v>
      </c>
      <c r="P15">
        <f t="shared" si="0"/>
        <v>7</v>
      </c>
      <c r="Q15">
        <f t="shared" si="0"/>
        <v>27</v>
      </c>
      <c r="R15">
        <f t="shared" si="0"/>
        <v>37</v>
      </c>
      <c r="S15">
        <f>SUM(S2:S14)</f>
        <v>15</v>
      </c>
      <c r="T15">
        <f>SUM(T2:T14)</f>
        <v>0</v>
      </c>
    </row>
    <row r="16" spans="1:20">
      <c r="A16">
        <f>A15*3</f>
        <v>276</v>
      </c>
      <c r="B16">
        <f t="shared" ref="B16:R16" si="1">B15*3</f>
        <v>162</v>
      </c>
      <c r="C16">
        <f t="shared" si="1"/>
        <v>777</v>
      </c>
      <c r="D16">
        <f t="shared" si="1"/>
        <v>45</v>
      </c>
      <c r="E16">
        <f t="shared" si="1"/>
        <v>18</v>
      </c>
      <c r="F16">
        <f t="shared" si="1"/>
        <v>435</v>
      </c>
      <c r="G16">
        <f t="shared" si="1"/>
        <v>714</v>
      </c>
      <c r="H16">
        <f t="shared" si="1"/>
        <v>420</v>
      </c>
      <c r="I16">
        <f t="shared" si="1"/>
        <v>66</v>
      </c>
      <c r="J16">
        <f t="shared" si="1"/>
        <v>96</v>
      </c>
      <c r="K16">
        <f t="shared" si="1"/>
        <v>300</v>
      </c>
      <c r="L16">
        <f t="shared" si="1"/>
        <v>195</v>
      </c>
      <c r="M16">
        <f t="shared" si="1"/>
        <v>0</v>
      </c>
      <c r="N16">
        <f t="shared" si="1"/>
        <v>0</v>
      </c>
      <c r="O16">
        <f t="shared" si="1"/>
        <v>9</v>
      </c>
      <c r="P16">
        <f t="shared" si="1"/>
        <v>21</v>
      </c>
      <c r="Q16">
        <f t="shared" si="1"/>
        <v>81</v>
      </c>
      <c r="R16">
        <f t="shared" si="1"/>
        <v>111</v>
      </c>
      <c r="S16">
        <f>S15*3</f>
        <v>45</v>
      </c>
      <c r="T16">
        <f>T15*3</f>
        <v>0</v>
      </c>
    </row>
    <row r="18" spans="1:24">
      <c r="A18" t="s">
        <v>13</v>
      </c>
      <c r="C18" t="s">
        <v>3</v>
      </c>
      <c r="D18" t="s">
        <v>4</v>
      </c>
      <c r="E18" t="s">
        <v>14</v>
      </c>
      <c r="G18" t="s">
        <v>30</v>
      </c>
      <c r="I18" t="s">
        <v>15</v>
      </c>
      <c r="K18" t="s">
        <v>16</v>
      </c>
      <c r="M18" t="s">
        <v>17</v>
      </c>
      <c r="O18" t="s">
        <v>18</v>
      </c>
      <c r="Q18" t="s">
        <v>19</v>
      </c>
      <c r="S18" t="s">
        <v>20</v>
      </c>
      <c r="U18" t="s">
        <v>31</v>
      </c>
    </row>
    <row r="19" spans="1:24">
      <c r="A19">
        <v>54</v>
      </c>
      <c r="B19">
        <v>10</v>
      </c>
      <c r="D19">
        <v>3</v>
      </c>
      <c r="Q19">
        <v>56</v>
      </c>
      <c r="R19">
        <v>22</v>
      </c>
    </row>
    <row r="20" spans="1:24">
      <c r="A20">
        <v>43</v>
      </c>
      <c r="B20">
        <v>29</v>
      </c>
      <c r="D20">
        <v>2</v>
      </c>
      <c r="Q20">
        <v>76</v>
      </c>
      <c r="R20">
        <v>33</v>
      </c>
    </row>
    <row r="21" spans="1:24">
      <c r="A21">
        <v>57</v>
      </c>
      <c r="B21">
        <v>16</v>
      </c>
      <c r="D21">
        <v>9</v>
      </c>
      <c r="G21">
        <v>11</v>
      </c>
    </row>
    <row r="22" spans="1:24">
      <c r="A22">
        <v>53</v>
      </c>
      <c r="B22">
        <v>13</v>
      </c>
      <c r="D22">
        <v>7</v>
      </c>
      <c r="G22">
        <v>21</v>
      </c>
      <c r="H22">
        <v>4</v>
      </c>
    </row>
    <row r="23" spans="1:24">
      <c r="C23">
        <v>28</v>
      </c>
      <c r="D23">
        <v>22</v>
      </c>
      <c r="E23">
        <v>9</v>
      </c>
      <c r="F23">
        <v>5</v>
      </c>
      <c r="G23">
        <v>63</v>
      </c>
      <c r="H23">
        <v>19</v>
      </c>
      <c r="O23">
        <v>52</v>
      </c>
      <c r="P23">
        <v>41</v>
      </c>
      <c r="S23">
        <v>2</v>
      </c>
    </row>
    <row r="24" spans="1:24">
      <c r="C24">
        <v>11</v>
      </c>
      <c r="D24">
        <v>33</v>
      </c>
      <c r="E24">
        <v>8</v>
      </c>
      <c r="F24">
        <v>6</v>
      </c>
      <c r="G24">
        <v>30</v>
      </c>
      <c r="H24">
        <v>9</v>
      </c>
      <c r="I24">
        <v>1</v>
      </c>
      <c r="J24">
        <v>11</v>
      </c>
      <c r="K24">
        <v>9</v>
      </c>
      <c r="L24">
        <v>3</v>
      </c>
      <c r="M24">
        <v>19</v>
      </c>
      <c r="N24">
        <v>9</v>
      </c>
      <c r="O24">
        <v>45</v>
      </c>
      <c r="P24">
        <v>17</v>
      </c>
    </row>
    <row r="25" spans="1:24">
      <c r="C25">
        <v>18</v>
      </c>
      <c r="D25">
        <v>27</v>
      </c>
      <c r="E25">
        <v>14</v>
      </c>
      <c r="F25">
        <v>12</v>
      </c>
      <c r="I25">
        <v>1</v>
      </c>
      <c r="J25">
        <v>3</v>
      </c>
      <c r="K25">
        <v>23</v>
      </c>
      <c r="L25">
        <v>12</v>
      </c>
      <c r="M25">
        <v>18</v>
      </c>
      <c r="N25">
        <v>1</v>
      </c>
      <c r="O25">
        <v>46</v>
      </c>
      <c r="P25">
        <v>28</v>
      </c>
      <c r="T25">
        <v>1</v>
      </c>
    </row>
    <row r="26" spans="1:24">
      <c r="C26">
        <v>10</v>
      </c>
      <c r="D26">
        <v>23</v>
      </c>
      <c r="E26">
        <v>8</v>
      </c>
      <c r="F26">
        <v>4</v>
      </c>
      <c r="I26">
        <v>1</v>
      </c>
      <c r="J26">
        <v>4</v>
      </c>
      <c r="K26">
        <v>72</v>
      </c>
      <c r="L26">
        <v>30</v>
      </c>
      <c r="M26">
        <v>6</v>
      </c>
      <c r="O26">
        <v>26</v>
      </c>
      <c r="P26">
        <v>5</v>
      </c>
    </row>
    <row r="27" spans="1:24">
      <c r="C27">
        <v>9</v>
      </c>
      <c r="D27">
        <v>10</v>
      </c>
      <c r="E27">
        <v>16</v>
      </c>
      <c r="F27">
        <v>9</v>
      </c>
      <c r="J27">
        <v>6</v>
      </c>
      <c r="K27">
        <v>62</v>
      </c>
      <c r="L27">
        <v>24</v>
      </c>
      <c r="M27">
        <v>3</v>
      </c>
      <c r="O27">
        <v>28</v>
      </c>
      <c r="P27">
        <v>9</v>
      </c>
    </row>
    <row r="28" spans="1:24">
      <c r="C28">
        <v>16</v>
      </c>
      <c r="E28">
        <v>8</v>
      </c>
      <c r="F28">
        <v>7</v>
      </c>
      <c r="I28">
        <v>8</v>
      </c>
      <c r="J28">
        <v>10</v>
      </c>
      <c r="K28">
        <v>21</v>
      </c>
      <c r="L28">
        <v>12</v>
      </c>
      <c r="O28">
        <v>25</v>
      </c>
      <c r="P28">
        <v>7</v>
      </c>
      <c r="U28">
        <v>20</v>
      </c>
    </row>
    <row r="29" spans="1:24">
      <c r="C29">
        <v>17</v>
      </c>
      <c r="E29">
        <v>6</v>
      </c>
      <c r="F29">
        <v>1</v>
      </c>
      <c r="I29">
        <v>1</v>
      </c>
      <c r="J29">
        <v>4</v>
      </c>
      <c r="K29">
        <v>69</v>
      </c>
      <c r="L29">
        <v>6</v>
      </c>
      <c r="O29">
        <v>36</v>
      </c>
      <c r="P29">
        <v>17</v>
      </c>
      <c r="U29">
        <v>43</v>
      </c>
    </row>
    <row r="32" spans="1:24">
      <c r="A32">
        <f>SUM(A19:A31)</f>
        <v>207</v>
      </c>
      <c r="B32">
        <f t="shared" ref="B32:U32" si="2">SUM(B19:B31)</f>
        <v>68</v>
      </c>
      <c r="C32">
        <f t="shared" si="2"/>
        <v>109</v>
      </c>
      <c r="D32">
        <f t="shared" si="2"/>
        <v>136</v>
      </c>
      <c r="E32">
        <f t="shared" si="2"/>
        <v>69</v>
      </c>
      <c r="F32">
        <f t="shared" si="2"/>
        <v>44</v>
      </c>
      <c r="G32">
        <f t="shared" si="2"/>
        <v>125</v>
      </c>
      <c r="H32">
        <f t="shared" si="2"/>
        <v>32</v>
      </c>
      <c r="I32">
        <f t="shared" si="2"/>
        <v>12</v>
      </c>
      <c r="J32">
        <f t="shared" si="2"/>
        <v>38</v>
      </c>
      <c r="K32">
        <f t="shared" si="2"/>
        <v>256</v>
      </c>
      <c r="L32">
        <f t="shared" si="2"/>
        <v>87</v>
      </c>
      <c r="M32">
        <f t="shared" si="2"/>
        <v>46</v>
      </c>
      <c r="N32">
        <f t="shared" si="2"/>
        <v>10</v>
      </c>
      <c r="O32">
        <f t="shared" si="2"/>
        <v>258</v>
      </c>
      <c r="P32">
        <f t="shared" si="2"/>
        <v>124</v>
      </c>
      <c r="Q32">
        <f t="shared" si="2"/>
        <v>132</v>
      </c>
      <c r="R32">
        <f t="shared" si="2"/>
        <v>55</v>
      </c>
      <c r="S32">
        <f t="shared" si="2"/>
        <v>2</v>
      </c>
      <c r="T32">
        <f t="shared" si="2"/>
        <v>1</v>
      </c>
      <c r="U32">
        <f t="shared" si="2"/>
        <v>63</v>
      </c>
      <c r="V32">
        <f>SUM(I28:I29)</f>
        <v>9</v>
      </c>
      <c r="W32">
        <f>SUM(J28:J29)</f>
        <v>14</v>
      </c>
      <c r="X32">
        <f>W32/(V32+W32)</f>
        <v>0.60869565217391308</v>
      </c>
    </row>
    <row r="33" spans="1:21">
      <c r="A33">
        <f>A32*3</f>
        <v>621</v>
      </c>
      <c r="B33">
        <f t="shared" ref="B33:U33" si="3">B32*3</f>
        <v>204</v>
      </c>
      <c r="C33">
        <f t="shared" si="3"/>
        <v>327</v>
      </c>
      <c r="D33">
        <f t="shared" si="3"/>
        <v>408</v>
      </c>
      <c r="E33">
        <f t="shared" si="3"/>
        <v>207</v>
      </c>
      <c r="F33">
        <f t="shared" si="3"/>
        <v>132</v>
      </c>
      <c r="G33">
        <f t="shared" si="3"/>
        <v>375</v>
      </c>
      <c r="H33">
        <f t="shared" si="3"/>
        <v>96</v>
      </c>
      <c r="I33">
        <f t="shared" si="3"/>
        <v>36</v>
      </c>
      <c r="J33">
        <f t="shared" si="3"/>
        <v>114</v>
      </c>
      <c r="K33">
        <f t="shared" si="3"/>
        <v>768</v>
      </c>
      <c r="L33">
        <f t="shared" si="3"/>
        <v>261</v>
      </c>
      <c r="M33">
        <f t="shared" si="3"/>
        <v>138</v>
      </c>
      <c r="N33">
        <f t="shared" si="3"/>
        <v>30</v>
      </c>
      <c r="O33">
        <f t="shared" si="3"/>
        <v>774</v>
      </c>
      <c r="P33">
        <f t="shared" si="3"/>
        <v>372</v>
      </c>
      <c r="Q33">
        <f t="shared" si="3"/>
        <v>396</v>
      </c>
      <c r="R33">
        <f t="shared" si="3"/>
        <v>165</v>
      </c>
      <c r="S33">
        <f t="shared" si="3"/>
        <v>6</v>
      </c>
      <c r="T33">
        <f t="shared" si="3"/>
        <v>3</v>
      </c>
      <c r="U33">
        <f t="shared" si="3"/>
        <v>189</v>
      </c>
    </row>
    <row r="35" spans="1:21">
      <c r="A35" t="s">
        <v>5</v>
      </c>
      <c r="B35" t="s">
        <v>6</v>
      </c>
      <c r="C35" t="s">
        <v>7</v>
      </c>
      <c r="D35" t="s">
        <v>21</v>
      </c>
      <c r="F35" t="s">
        <v>22</v>
      </c>
      <c r="H35" t="s">
        <v>23</v>
      </c>
      <c r="J35" t="s">
        <v>24</v>
      </c>
      <c r="L35" t="s">
        <v>25</v>
      </c>
      <c r="N35" t="s">
        <v>26</v>
      </c>
      <c r="P35" t="s">
        <v>32</v>
      </c>
      <c r="R35" t="s">
        <v>33</v>
      </c>
      <c r="T35" t="s">
        <v>71</v>
      </c>
    </row>
    <row r="36" spans="1:21">
      <c r="H36">
        <v>15</v>
      </c>
      <c r="I36">
        <v>15</v>
      </c>
      <c r="N36">
        <v>20</v>
      </c>
    </row>
    <row r="37" spans="1:21">
      <c r="L37">
        <v>1</v>
      </c>
      <c r="N37">
        <v>8</v>
      </c>
    </row>
    <row r="38" spans="1:21">
      <c r="J38">
        <v>1</v>
      </c>
      <c r="N38">
        <v>27</v>
      </c>
    </row>
    <row r="39" spans="1:21">
      <c r="L39">
        <v>14</v>
      </c>
      <c r="M39">
        <v>6</v>
      </c>
      <c r="N39">
        <v>16</v>
      </c>
    </row>
    <row r="40" spans="1:21">
      <c r="D40">
        <v>40</v>
      </c>
      <c r="E40">
        <v>21</v>
      </c>
      <c r="F40">
        <v>38</v>
      </c>
      <c r="G40">
        <v>30</v>
      </c>
      <c r="L40">
        <v>25</v>
      </c>
      <c r="M40">
        <v>13</v>
      </c>
      <c r="N40">
        <v>31</v>
      </c>
      <c r="T40">
        <v>27</v>
      </c>
      <c r="U40">
        <v>29</v>
      </c>
    </row>
    <row r="41" spans="1:21">
      <c r="C41">
        <v>16</v>
      </c>
      <c r="D41">
        <v>47</v>
      </c>
      <c r="E41">
        <v>39</v>
      </c>
      <c r="F41">
        <v>56</v>
      </c>
      <c r="G41">
        <v>42</v>
      </c>
      <c r="L41">
        <v>21</v>
      </c>
      <c r="M41">
        <v>14</v>
      </c>
      <c r="N41">
        <v>32</v>
      </c>
      <c r="T41">
        <v>34</v>
      </c>
      <c r="U41">
        <v>16</v>
      </c>
    </row>
    <row r="42" spans="1:21">
      <c r="C42">
        <v>21</v>
      </c>
      <c r="D42">
        <v>74</v>
      </c>
      <c r="E42">
        <v>25</v>
      </c>
      <c r="F42">
        <v>42</v>
      </c>
      <c r="G42">
        <v>46</v>
      </c>
      <c r="L42">
        <v>25</v>
      </c>
      <c r="M42">
        <v>16</v>
      </c>
      <c r="N42">
        <v>42</v>
      </c>
      <c r="T42">
        <v>33</v>
      </c>
      <c r="U42">
        <v>29</v>
      </c>
    </row>
    <row r="43" spans="1:21">
      <c r="C43">
        <v>43</v>
      </c>
      <c r="D43">
        <v>140</v>
      </c>
      <c r="E43">
        <v>42</v>
      </c>
      <c r="F43">
        <v>45</v>
      </c>
      <c r="G43">
        <v>24</v>
      </c>
      <c r="L43">
        <v>22</v>
      </c>
      <c r="M43">
        <v>11</v>
      </c>
      <c r="N43">
        <v>31</v>
      </c>
      <c r="P43">
        <v>13</v>
      </c>
      <c r="Q43">
        <v>10</v>
      </c>
      <c r="T43">
        <v>17</v>
      </c>
      <c r="U43">
        <v>6</v>
      </c>
    </row>
    <row r="44" spans="1:21">
      <c r="C44">
        <v>24</v>
      </c>
      <c r="D44">
        <v>129</v>
      </c>
      <c r="E44">
        <v>46</v>
      </c>
      <c r="F44">
        <v>87</v>
      </c>
      <c r="G44">
        <v>30</v>
      </c>
      <c r="L44">
        <v>21</v>
      </c>
      <c r="M44">
        <v>7</v>
      </c>
      <c r="N44">
        <v>30</v>
      </c>
      <c r="P44">
        <v>12</v>
      </c>
      <c r="Q44">
        <v>8</v>
      </c>
    </row>
    <row r="45" spans="1:21">
      <c r="C45">
        <v>25</v>
      </c>
      <c r="D45">
        <v>133</v>
      </c>
      <c r="E45">
        <v>15</v>
      </c>
      <c r="F45">
        <v>47</v>
      </c>
      <c r="G45">
        <v>10</v>
      </c>
      <c r="L45">
        <v>9</v>
      </c>
      <c r="M45">
        <v>3</v>
      </c>
      <c r="N45">
        <v>14</v>
      </c>
      <c r="P45">
        <v>6</v>
      </c>
      <c r="Q45">
        <v>4</v>
      </c>
    </row>
    <row r="46" spans="1:21">
      <c r="C46">
        <v>33</v>
      </c>
      <c r="D46">
        <v>16</v>
      </c>
      <c r="E46">
        <v>110</v>
      </c>
      <c r="F46">
        <v>33</v>
      </c>
      <c r="G46">
        <v>5</v>
      </c>
      <c r="L46">
        <v>5</v>
      </c>
      <c r="M46">
        <v>3</v>
      </c>
      <c r="N46">
        <v>11</v>
      </c>
      <c r="P46">
        <v>5</v>
      </c>
    </row>
    <row r="47" spans="1:21">
      <c r="A47">
        <v>16</v>
      </c>
      <c r="B47">
        <v>21</v>
      </c>
      <c r="N47">
        <v>6</v>
      </c>
      <c r="P47">
        <v>4</v>
      </c>
      <c r="R47">
        <v>62</v>
      </c>
      <c r="S47">
        <v>4</v>
      </c>
    </row>
    <row r="49" spans="1:21">
      <c r="A49">
        <f>SUM(A36:A48)</f>
        <v>16</v>
      </c>
      <c r="B49">
        <f t="shared" ref="B49:U49" si="4">SUM(B36:B48)</f>
        <v>21</v>
      </c>
      <c r="C49">
        <f t="shared" si="4"/>
        <v>162</v>
      </c>
      <c r="D49">
        <f t="shared" si="4"/>
        <v>579</v>
      </c>
      <c r="E49">
        <f t="shared" si="4"/>
        <v>298</v>
      </c>
      <c r="F49">
        <f t="shared" si="4"/>
        <v>348</v>
      </c>
      <c r="G49">
        <f t="shared" si="4"/>
        <v>187</v>
      </c>
      <c r="H49">
        <f t="shared" si="4"/>
        <v>15</v>
      </c>
      <c r="I49">
        <f t="shared" si="4"/>
        <v>15</v>
      </c>
      <c r="J49">
        <f t="shared" si="4"/>
        <v>1</v>
      </c>
      <c r="K49">
        <f t="shared" si="4"/>
        <v>0</v>
      </c>
      <c r="L49">
        <f t="shared" si="4"/>
        <v>143</v>
      </c>
      <c r="M49">
        <f t="shared" si="4"/>
        <v>73</v>
      </c>
      <c r="N49">
        <f t="shared" si="4"/>
        <v>268</v>
      </c>
      <c r="O49">
        <f t="shared" si="4"/>
        <v>0</v>
      </c>
      <c r="P49">
        <f t="shared" si="4"/>
        <v>40</v>
      </c>
      <c r="Q49">
        <f t="shared" si="4"/>
        <v>22</v>
      </c>
      <c r="R49">
        <f t="shared" si="4"/>
        <v>62</v>
      </c>
      <c r="S49">
        <f t="shared" si="4"/>
        <v>4</v>
      </c>
      <c r="T49">
        <f t="shared" si="4"/>
        <v>111</v>
      </c>
      <c r="U49">
        <f t="shared" si="4"/>
        <v>80</v>
      </c>
    </row>
    <row r="50" spans="1:21">
      <c r="A50">
        <f>A49*3</f>
        <v>48</v>
      </c>
      <c r="B50">
        <f t="shared" ref="B50:U50" si="5">B49*3</f>
        <v>63</v>
      </c>
      <c r="C50">
        <f t="shared" si="5"/>
        <v>486</v>
      </c>
      <c r="D50">
        <f t="shared" si="5"/>
        <v>1737</v>
      </c>
      <c r="E50">
        <f t="shared" si="5"/>
        <v>894</v>
      </c>
      <c r="F50">
        <f t="shared" si="5"/>
        <v>1044</v>
      </c>
      <c r="G50">
        <f t="shared" si="5"/>
        <v>561</v>
      </c>
      <c r="H50">
        <f t="shared" si="5"/>
        <v>45</v>
      </c>
      <c r="I50">
        <f t="shared" si="5"/>
        <v>45</v>
      </c>
      <c r="J50">
        <f t="shared" si="5"/>
        <v>3</v>
      </c>
      <c r="K50">
        <f t="shared" si="5"/>
        <v>0</v>
      </c>
      <c r="L50">
        <f t="shared" si="5"/>
        <v>429</v>
      </c>
      <c r="M50">
        <f t="shared" si="5"/>
        <v>219</v>
      </c>
      <c r="N50">
        <f t="shared" si="5"/>
        <v>804</v>
      </c>
      <c r="O50">
        <f t="shared" si="5"/>
        <v>0</v>
      </c>
      <c r="P50">
        <f t="shared" si="5"/>
        <v>120</v>
      </c>
      <c r="Q50">
        <f t="shared" si="5"/>
        <v>66</v>
      </c>
      <c r="R50">
        <f t="shared" si="5"/>
        <v>186</v>
      </c>
      <c r="S50">
        <f t="shared" si="5"/>
        <v>12</v>
      </c>
      <c r="T50">
        <f t="shared" si="5"/>
        <v>333</v>
      </c>
      <c r="U50">
        <f t="shared" si="5"/>
        <v>240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60" zoomScaleNormal="60" zoomScalePageLayoutView="60" workbookViewId="0">
      <selection activeCell="Z32" sqref="Z32"/>
    </sheetView>
  </sheetViews>
  <sheetFormatPr baseColWidth="10" defaultColWidth="8.83203125" defaultRowHeight="14" x14ac:dyDescent="0"/>
  <sheetData>
    <row r="1" spans="1:18">
      <c r="A1" t="s">
        <v>8</v>
      </c>
      <c r="C1" t="s">
        <v>0</v>
      </c>
      <c r="D1" t="s">
        <v>9</v>
      </c>
      <c r="F1" t="s">
        <v>1</v>
      </c>
      <c r="G1" t="s">
        <v>11</v>
      </c>
      <c r="I1" t="s">
        <v>12</v>
      </c>
      <c r="K1" t="s">
        <v>2</v>
      </c>
      <c r="M1" t="s">
        <v>10</v>
      </c>
      <c r="O1" t="s">
        <v>28</v>
      </c>
      <c r="Q1" t="s">
        <v>27</v>
      </c>
    </row>
    <row r="2" spans="1:18">
      <c r="Q2">
        <v>7</v>
      </c>
      <c r="R2">
        <v>14</v>
      </c>
    </row>
    <row r="3" spans="1:18">
      <c r="Q3">
        <v>13</v>
      </c>
      <c r="R3">
        <v>15</v>
      </c>
    </row>
    <row r="4" spans="1:18">
      <c r="Q4">
        <v>4</v>
      </c>
      <c r="R4">
        <v>10</v>
      </c>
    </row>
    <row r="5" spans="1:18">
      <c r="F5">
        <v>11</v>
      </c>
      <c r="I5">
        <v>5</v>
      </c>
      <c r="J5">
        <v>6</v>
      </c>
      <c r="K5">
        <v>4</v>
      </c>
      <c r="L5">
        <v>7</v>
      </c>
    </row>
    <row r="6" spans="1:18">
      <c r="F6">
        <v>5</v>
      </c>
      <c r="G6">
        <v>33</v>
      </c>
      <c r="H6">
        <v>28</v>
      </c>
      <c r="I6">
        <v>5</v>
      </c>
      <c r="J6">
        <v>4</v>
      </c>
      <c r="K6">
        <v>13</v>
      </c>
      <c r="L6">
        <v>5</v>
      </c>
    </row>
    <row r="7" spans="1:18">
      <c r="A7">
        <v>20</v>
      </c>
      <c r="B7">
        <v>6</v>
      </c>
      <c r="C7">
        <v>7</v>
      </c>
      <c r="F7">
        <v>7</v>
      </c>
      <c r="G7">
        <v>48</v>
      </c>
      <c r="H7">
        <v>17</v>
      </c>
      <c r="I7">
        <v>5</v>
      </c>
      <c r="J7">
        <v>3</v>
      </c>
      <c r="K7">
        <v>17</v>
      </c>
      <c r="L7">
        <v>2</v>
      </c>
      <c r="N7">
        <v>2</v>
      </c>
    </row>
    <row r="8" spans="1:18">
      <c r="C8">
        <v>2</v>
      </c>
      <c r="G8">
        <v>5</v>
      </c>
      <c r="H8">
        <v>1</v>
      </c>
    </row>
    <row r="9" spans="1:18">
      <c r="C9">
        <v>6</v>
      </c>
      <c r="G9">
        <v>13</v>
      </c>
      <c r="H9">
        <v>5</v>
      </c>
    </row>
    <row r="10" spans="1:18">
      <c r="G10">
        <v>18</v>
      </c>
      <c r="H10">
        <v>8</v>
      </c>
    </row>
    <row r="11" spans="1:18">
      <c r="G11">
        <v>43</v>
      </c>
      <c r="H11">
        <v>18</v>
      </c>
    </row>
    <row r="12" spans="1:18">
      <c r="G12">
        <v>22</v>
      </c>
      <c r="H12">
        <v>7</v>
      </c>
    </row>
    <row r="13" spans="1:18">
      <c r="G13">
        <v>20</v>
      </c>
      <c r="H13">
        <v>8</v>
      </c>
    </row>
    <row r="15" spans="1:18">
      <c r="A15">
        <f>SUM(A2:A14)</f>
        <v>20</v>
      </c>
      <c r="B15">
        <f t="shared" ref="B15:K15" si="0">SUM(B2:B14)</f>
        <v>6</v>
      </c>
      <c r="C15">
        <f t="shared" si="0"/>
        <v>15</v>
      </c>
      <c r="D15">
        <f t="shared" si="0"/>
        <v>0</v>
      </c>
      <c r="E15">
        <f t="shared" si="0"/>
        <v>0</v>
      </c>
      <c r="F15">
        <f t="shared" si="0"/>
        <v>23</v>
      </c>
      <c r="G15">
        <f t="shared" si="0"/>
        <v>202</v>
      </c>
      <c r="H15">
        <f t="shared" si="0"/>
        <v>92</v>
      </c>
      <c r="I15">
        <f>SUM(I5:I14)</f>
        <v>15</v>
      </c>
      <c r="J15">
        <f>SUM(J5:J14)</f>
        <v>13</v>
      </c>
      <c r="K15">
        <f t="shared" si="0"/>
        <v>34</v>
      </c>
      <c r="L15">
        <f t="shared" ref="L15:R15" si="1">SUM(L2:L14)</f>
        <v>14</v>
      </c>
      <c r="M15">
        <f t="shared" si="1"/>
        <v>0</v>
      </c>
      <c r="N15">
        <f t="shared" si="1"/>
        <v>2</v>
      </c>
      <c r="O15">
        <f t="shared" si="1"/>
        <v>0</v>
      </c>
      <c r="P15">
        <f t="shared" si="1"/>
        <v>0</v>
      </c>
      <c r="Q15">
        <f t="shared" si="1"/>
        <v>24</v>
      </c>
      <c r="R15">
        <f t="shared" si="1"/>
        <v>39</v>
      </c>
    </row>
    <row r="16" spans="1:18">
      <c r="A16">
        <f>A15*3</f>
        <v>60</v>
      </c>
      <c r="B16">
        <f t="shared" ref="B16:K16" si="2">B15*3</f>
        <v>18</v>
      </c>
      <c r="C16">
        <f t="shared" si="2"/>
        <v>45</v>
      </c>
      <c r="D16">
        <f t="shared" si="2"/>
        <v>0</v>
      </c>
      <c r="E16">
        <f t="shared" si="2"/>
        <v>0</v>
      </c>
      <c r="F16">
        <f t="shared" si="2"/>
        <v>69</v>
      </c>
      <c r="G16">
        <f t="shared" si="2"/>
        <v>606</v>
      </c>
      <c r="H16">
        <f t="shared" si="2"/>
        <v>276</v>
      </c>
      <c r="I16">
        <f t="shared" si="2"/>
        <v>45</v>
      </c>
      <c r="J16">
        <f t="shared" si="2"/>
        <v>39</v>
      </c>
      <c r="K16">
        <f t="shared" si="2"/>
        <v>102</v>
      </c>
      <c r="L16">
        <f t="shared" ref="L16:R16" si="3">L15*3</f>
        <v>42</v>
      </c>
      <c r="M16">
        <f t="shared" si="3"/>
        <v>0</v>
      </c>
      <c r="N16">
        <f t="shared" si="3"/>
        <v>6</v>
      </c>
      <c r="O16">
        <f t="shared" si="3"/>
        <v>0</v>
      </c>
      <c r="P16">
        <f t="shared" si="3"/>
        <v>0</v>
      </c>
      <c r="Q16">
        <f t="shared" si="3"/>
        <v>72</v>
      </c>
      <c r="R16">
        <f t="shared" si="3"/>
        <v>117</v>
      </c>
    </row>
    <row r="18" spans="1:26">
      <c r="A18" t="s">
        <v>13</v>
      </c>
      <c r="C18" t="s">
        <v>3</v>
      </c>
      <c r="D18" t="s">
        <v>4</v>
      </c>
      <c r="E18" t="s">
        <v>14</v>
      </c>
      <c r="G18" t="s">
        <v>30</v>
      </c>
      <c r="I18" t="s">
        <v>15</v>
      </c>
      <c r="K18" t="s">
        <v>16</v>
      </c>
      <c r="M18" t="s">
        <v>17</v>
      </c>
      <c r="O18" t="s">
        <v>18</v>
      </c>
      <c r="Q18" t="s">
        <v>19</v>
      </c>
      <c r="S18" t="s">
        <v>20</v>
      </c>
      <c r="U18" t="s">
        <v>31</v>
      </c>
      <c r="V18" t="s">
        <v>36</v>
      </c>
    </row>
    <row r="19" spans="1:26">
      <c r="D19">
        <v>3</v>
      </c>
    </row>
    <row r="20" spans="1:26">
      <c r="D20">
        <v>4</v>
      </c>
      <c r="I20">
        <v>1</v>
      </c>
    </row>
    <row r="21" spans="1:26">
      <c r="D21">
        <v>4</v>
      </c>
      <c r="I21">
        <v>2</v>
      </c>
      <c r="J21">
        <v>2</v>
      </c>
    </row>
    <row r="22" spans="1:26">
      <c r="D22">
        <v>11</v>
      </c>
      <c r="I22">
        <v>4</v>
      </c>
      <c r="J22">
        <v>3</v>
      </c>
      <c r="Q22">
        <v>17</v>
      </c>
      <c r="R22">
        <v>10</v>
      </c>
    </row>
    <row r="23" spans="1:26">
      <c r="D23">
        <v>11</v>
      </c>
      <c r="I23">
        <v>2</v>
      </c>
      <c r="J23">
        <v>1</v>
      </c>
      <c r="Q23">
        <v>52</v>
      </c>
      <c r="R23">
        <v>13</v>
      </c>
    </row>
    <row r="24" spans="1:26">
      <c r="A24">
        <v>23</v>
      </c>
      <c r="B24">
        <v>9</v>
      </c>
      <c r="C24">
        <v>17</v>
      </c>
      <c r="D24">
        <v>13</v>
      </c>
      <c r="E24">
        <v>15</v>
      </c>
      <c r="F24">
        <v>9</v>
      </c>
      <c r="G24">
        <v>39</v>
      </c>
      <c r="H24">
        <v>18</v>
      </c>
      <c r="O24">
        <v>21</v>
      </c>
      <c r="P24">
        <v>6</v>
      </c>
      <c r="T24">
        <v>1</v>
      </c>
    </row>
    <row r="25" spans="1:26">
      <c r="A25">
        <v>5</v>
      </c>
      <c r="B25">
        <v>8</v>
      </c>
      <c r="C25">
        <v>2</v>
      </c>
      <c r="D25">
        <v>2</v>
      </c>
      <c r="E25">
        <v>18</v>
      </c>
      <c r="F25">
        <v>7</v>
      </c>
      <c r="K25">
        <v>36</v>
      </c>
      <c r="L25">
        <v>11</v>
      </c>
      <c r="M25">
        <v>3</v>
      </c>
      <c r="N25">
        <v>1</v>
      </c>
      <c r="O25">
        <v>6</v>
      </c>
      <c r="P25">
        <v>6</v>
      </c>
    </row>
    <row r="26" spans="1:26">
      <c r="C26">
        <v>11</v>
      </c>
      <c r="D26">
        <v>7</v>
      </c>
      <c r="E26">
        <v>20</v>
      </c>
      <c r="F26">
        <v>10</v>
      </c>
      <c r="K26">
        <v>51</v>
      </c>
      <c r="L26">
        <v>15</v>
      </c>
      <c r="N26">
        <v>1</v>
      </c>
      <c r="O26">
        <v>23</v>
      </c>
      <c r="P26">
        <v>4</v>
      </c>
    </row>
    <row r="27" spans="1:26">
      <c r="C27">
        <v>17</v>
      </c>
      <c r="D27">
        <v>3</v>
      </c>
      <c r="E27">
        <v>14</v>
      </c>
      <c r="F27">
        <v>9</v>
      </c>
      <c r="K27">
        <v>30</v>
      </c>
      <c r="L27">
        <v>13</v>
      </c>
      <c r="M27">
        <v>11</v>
      </c>
      <c r="N27">
        <v>2</v>
      </c>
      <c r="O27">
        <v>53</v>
      </c>
      <c r="P27">
        <v>6</v>
      </c>
      <c r="U27">
        <v>4</v>
      </c>
    </row>
    <row r="28" spans="1:26">
      <c r="C28">
        <v>16</v>
      </c>
      <c r="D28">
        <v>3</v>
      </c>
      <c r="E28">
        <v>16</v>
      </c>
      <c r="F28">
        <v>3</v>
      </c>
      <c r="K28">
        <v>66</v>
      </c>
      <c r="L28">
        <v>14</v>
      </c>
      <c r="M28">
        <v>6</v>
      </c>
      <c r="O28">
        <v>36</v>
      </c>
      <c r="P28">
        <v>5</v>
      </c>
      <c r="U28">
        <v>1</v>
      </c>
    </row>
    <row r="29" spans="1:26">
      <c r="K29">
        <v>40</v>
      </c>
      <c r="L29">
        <v>1</v>
      </c>
      <c r="M29">
        <v>1</v>
      </c>
      <c r="N29">
        <v>3</v>
      </c>
      <c r="O29">
        <v>26</v>
      </c>
      <c r="U29">
        <v>3</v>
      </c>
      <c r="V29">
        <v>56</v>
      </c>
    </row>
    <row r="30" spans="1:26">
      <c r="U30">
        <v>33</v>
      </c>
      <c r="V30">
        <v>86</v>
      </c>
      <c r="W30">
        <v>1</v>
      </c>
    </row>
    <row r="32" spans="1:26">
      <c r="A32">
        <f>SUM(A19:A31)</f>
        <v>28</v>
      </c>
      <c r="B32">
        <f t="shared" ref="B32:W32" si="4">SUM(B19:B31)</f>
        <v>17</v>
      </c>
      <c r="C32">
        <f t="shared" si="4"/>
        <v>63</v>
      </c>
      <c r="D32">
        <f t="shared" si="4"/>
        <v>61</v>
      </c>
      <c r="E32">
        <f t="shared" si="4"/>
        <v>83</v>
      </c>
      <c r="F32">
        <f t="shared" si="4"/>
        <v>38</v>
      </c>
      <c r="G32">
        <f t="shared" si="4"/>
        <v>39</v>
      </c>
      <c r="H32">
        <f t="shared" si="4"/>
        <v>18</v>
      </c>
      <c r="I32">
        <f t="shared" si="4"/>
        <v>9</v>
      </c>
      <c r="J32">
        <f t="shared" si="4"/>
        <v>6</v>
      </c>
      <c r="K32">
        <f t="shared" si="4"/>
        <v>223</v>
      </c>
      <c r="L32">
        <f t="shared" si="4"/>
        <v>54</v>
      </c>
      <c r="M32">
        <f t="shared" si="4"/>
        <v>21</v>
      </c>
      <c r="N32">
        <f t="shared" si="4"/>
        <v>7</v>
      </c>
      <c r="O32">
        <f t="shared" si="4"/>
        <v>165</v>
      </c>
      <c r="P32">
        <f t="shared" si="4"/>
        <v>27</v>
      </c>
      <c r="Q32">
        <f t="shared" si="4"/>
        <v>69</v>
      </c>
      <c r="R32">
        <f t="shared" si="4"/>
        <v>23</v>
      </c>
      <c r="S32">
        <f t="shared" si="4"/>
        <v>0</v>
      </c>
      <c r="T32">
        <f t="shared" si="4"/>
        <v>1</v>
      </c>
      <c r="U32">
        <f t="shared" si="4"/>
        <v>41</v>
      </c>
      <c r="V32">
        <f t="shared" si="4"/>
        <v>142</v>
      </c>
      <c r="W32">
        <f t="shared" si="4"/>
        <v>1</v>
      </c>
      <c r="X32">
        <f>SUM(I22:I23)</f>
        <v>6</v>
      </c>
      <c r="Y32">
        <f>SUM(J22:J23)</f>
        <v>4</v>
      </c>
      <c r="Z32">
        <f>Y32/(X32+Y32)</f>
        <v>0.4</v>
      </c>
    </row>
    <row r="33" spans="1:23">
      <c r="A33">
        <f>A32*3</f>
        <v>84</v>
      </c>
      <c r="B33">
        <f t="shared" ref="B33:W33" si="5">B32*3</f>
        <v>51</v>
      </c>
      <c r="C33">
        <f t="shared" si="5"/>
        <v>189</v>
      </c>
      <c r="D33">
        <f t="shared" si="5"/>
        <v>183</v>
      </c>
      <c r="E33">
        <f t="shared" si="5"/>
        <v>249</v>
      </c>
      <c r="F33">
        <f t="shared" si="5"/>
        <v>114</v>
      </c>
      <c r="G33">
        <f t="shared" si="5"/>
        <v>117</v>
      </c>
      <c r="H33">
        <f t="shared" si="5"/>
        <v>54</v>
      </c>
      <c r="I33">
        <f t="shared" si="5"/>
        <v>27</v>
      </c>
      <c r="J33">
        <f t="shared" si="5"/>
        <v>18</v>
      </c>
      <c r="K33">
        <f t="shared" si="5"/>
        <v>669</v>
      </c>
      <c r="L33">
        <f t="shared" si="5"/>
        <v>162</v>
      </c>
      <c r="M33">
        <f t="shared" si="5"/>
        <v>63</v>
      </c>
      <c r="N33">
        <f t="shared" si="5"/>
        <v>21</v>
      </c>
      <c r="O33">
        <f t="shared" si="5"/>
        <v>495</v>
      </c>
      <c r="P33">
        <f t="shared" si="5"/>
        <v>81</v>
      </c>
      <c r="Q33">
        <f t="shared" si="5"/>
        <v>207</v>
      </c>
      <c r="R33">
        <f t="shared" si="5"/>
        <v>69</v>
      </c>
      <c r="S33">
        <f t="shared" si="5"/>
        <v>0</v>
      </c>
      <c r="T33">
        <f t="shared" si="5"/>
        <v>3</v>
      </c>
      <c r="U33">
        <f t="shared" si="5"/>
        <v>123</v>
      </c>
      <c r="V33">
        <f t="shared" si="5"/>
        <v>426</v>
      </c>
      <c r="W33">
        <f t="shared" si="5"/>
        <v>3</v>
      </c>
    </row>
    <row r="35" spans="1:23">
      <c r="A35" t="s">
        <v>5</v>
      </c>
      <c r="B35" t="s">
        <v>6</v>
      </c>
      <c r="C35" t="s">
        <v>7</v>
      </c>
      <c r="D35" t="s">
        <v>21</v>
      </c>
      <c r="F35" t="s">
        <v>22</v>
      </c>
      <c r="H35" t="s">
        <v>23</v>
      </c>
      <c r="J35" t="s">
        <v>24</v>
      </c>
      <c r="L35" t="s">
        <v>25</v>
      </c>
      <c r="N35" t="s">
        <v>26</v>
      </c>
      <c r="P35" t="s">
        <v>32</v>
      </c>
      <c r="R35" t="s">
        <v>33</v>
      </c>
      <c r="T35" t="s">
        <v>71</v>
      </c>
    </row>
    <row r="36" spans="1:23">
      <c r="H36">
        <v>4</v>
      </c>
      <c r="I36">
        <v>6</v>
      </c>
    </row>
    <row r="37" spans="1:23">
      <c r="H37">
        <v>2</v>
      </c>
      <c r="I37">
        <v>3</v>
      </c>
    </row>
    <row r="38" spans="1:23">
      <c r="K38">
        <v>1</v>
      </c>
      <c r="L38">
        <v>1</v>
      </c>
      <c r="N38">
        <v>8</v>
      </c>
    </row>
    <row r="39" spans="1:23">
      <c r="D39">
        <v>24</v>
      </c>
      <c r="E39">
        <v>19</v>
      </c>
      <c r="F39">
        <v>22</v>
      </c>
      <c r="G39">
        <v>15</v>
      </c>
      <c r="K39">
        <v>1</v>
      </c>
      <c r="L39">
        <v>1</v>
      </c>
      <c r="N39">
        <v>19</v>
      </c>
      <c r="T39">
        <v>25</v>
      </c>
      <c r="U39">
        <v>17</v>
      </c>
    </row>
    <row r="40" spans="1:23">
      <c r="D40">
        <v>89</v>
      </c>
      <c r="E40">
        <v>12</v>
      </c>
      <c r="F40">
        <v>16</v>
      </c>
      <c r="G40">
        <v>6</v>
      </c>
      <c r="N40">
        <v>16</v>
      </c>
      <c r="O40" t="s">
        <v>34</v>
      </c>
      <c r="T40">
        <v>25</v>
      </c>
      <c r="U40">
        <v>15</v>
      </c>
    </row>
    <row r="41" spans="1:23">
      <c r="C41">
        <v>10</v>
      </c>
      <c r="D41">
        <v>89</v>
      </c>
      <c r="E41">
        <v>15</v>
      </c>
      <c r="F41">
        <v>27</v>
      </c>
      <c r="G41">
        <v>8</v>
      </c>
      <c r="L41">
        <v>6</v>
      </c>
      <c r="N41">
        <v>19</v>
      </c>
      <c r="P41">
        <v>15</v>
      </c>
      <c r="Q41">
        <v>6</v>
      </c>
      <c r="T41">
        <v>18</v>
      </c>
      <c r="U41">
        <v>20</v>
      </c>
    </row>
    <row r="42" spans="1:23">
      <c r="C42">
        <v>6</v>
      </c>
      <c r="D42">
        <v>163</v>
      </c>
      <c r="E42">
        <v>17</v>
      </c>
      <c r="F42">
        <v>62</v>
      </c>
      <c r="G42">
        <v>5</v>
      </c>
      <c r="L42">
        <v>3</v>
      </c>
      <c r="M42">
        <v>2</v>
      </c>
      <c r="N42">
        <v>20</v>
      </c>
      <c r="P42">
        <v>36</v>
      </c>
      <c r="Q42">
        <v>9</v>
      </c>
    </row>
    <row r="43" spans="1:23">
      <c r="C43">
        <v>8</v>
      </c>
      <c r="D43">
        <v>140</v>
      </c>
      <c r="E43">
        <v>6</v>
      </c>
      <c r="F43">
        <v>28</v>
      </c>
      <c r="L43">
        <v>2</v>
      </c>
      <c r="M43">
        <v>1</v>
      </c>
      <c r="N43">
        <v>9</v>
      </c>
      <c r="P43">
        <v>50</v>
      </c>
      <c r="Q43">
        <v>15</v>
      </c>
    </row>
    <row r="44" spans="1:23">
      <c r="A44">
        <v>3</v>
      </c>
      <c r="B44">
        <v>21</v>
      </c>
      <c r="D44">
        <v>25</v>
      </c>
      <c r="E44">
        <v>6</v>
      </c>
      <c r="L44">
        <v>1</v>
      </c>
      <c r="N44">
        <v>16</v>
      </c>
      <c r="P44">
        <v>38</v>
      </c>
      <c r="Q44">
        <v>11</v>
      </c>
      <c r="R44">
        <v>12</v>
      </c>
      <c r="S44">
        <v>5</v>
      </c>
    </row>
    <row r="45" spans="1:23">
      <c r="N45">
        <v>10</v>
      </c>
      <c r="P45">
        <v>12</v>
      </c>
      <c r="Q45">
        <v>2</v>
      </c>
      <c r="R45">
        <v>46</v>
      </c>
      <c r="S45">
        <v>21</v>
      </c>
    </row>
    <row r="49" spans="1:21">
      <c r="A49">
        <f>SUM(A36:A48)</f>
        <v>3</v>
      </c>
      <c r="B49">
        <f t="shared" ref="B49:S49" si="6">SUM(B36:B48)</f>
        <v>21</v>
      </c>
      <c r="C49">
        <f t="shared" si="6"/>
        <v>24</v>
      </c>
      <c r="D49">
        <f t="shared" si="6"/>
        <v>530</v>
      </c>
      <c r="E49">
        <f t="shared" si="6"/>
        <v>75</v>
      </c>
      <c r="F49">
        <f t="shared" si="6"/>
        <v>155</v>
      </c>
      <c r="G49">
        <f t="shared" si="6"/>
        <v>34</v>
      </c>
      <c r="H49">
        <f t="shared" si="6"/>
        <v>6</v>
      </c>
      <c r="I49">
        <f t="shared" si="6"/>
        <v>9</v>
      </c>
      <c r="J49">
        <f t="shared" si="6"/>
        <v>0</v>
      </c>
      <c r="K49">
        <f t="shared" si="6"/>
        <v>2</v>
      </c>
      <c r="L49">
        <f t="shared" si="6"/>
        <v>14</v>
      </c>
      <c r="M49">
        <f t="shared" si="6"/>
        <v>3</v>
      </c>
      <c r="N49">
        <f t="shared" si="6"/>
        <v>117</v>
      </c>
      <c r="O49">
        <f t="shared" si="6"/>
        <v>0</v>
      </c>
      <c r="P49">
        <f t="shared" si="6"/>
        <v>151</v>
      </c>
      <c r="Q49">
        <f t="shared" si="6"/>
        <v>43</v>
      </c>
      <c r="R49">
        <f t="shared" si="6"/>
        <v>58</v>
      </c>
      <c r="S49">
        <f t="shared" si="6"/>
        <v>26</v>
      </c>
      <c r="T49">
        <f t="shared" ref="T49:U49" si="7">SUM(T36:T48)</f>
        <v>68</v>
      </c>
      <c r="U49">
        <f t="shared" si="7"/>
        <v>52</v>
      </c>
    </row>
    <row r="50" spans="1:21">
      <c r="A50">
        <f>A49*3</f>
        <v>9</v>
      </c>
      <c r="B50">
        <f t="shared" ref="B50:S50" si="8">B49*3</f>
        <v>63</v>
      </c>
      <c r="C50">
        <f t="shared" si="8"/>
        <v>72</v>
      </c>
      <c r="D50">
        <f t="shared" si="8"/>
        <v>1590</v>
      </c>
      <c r="E50">
        <f t="shared" si="8"/>
        <v>225</v>
      </c>
      <c r="F50">
        <f t="shared" si="8"/>
        <v>465</v>
      </c>
      <c r="G50">
        <f t="shared" si="8"/>
        <v>102</v>
      </c>
      <c r="H50">
        <f t="shared" si="8"/>
        <v>18</v>
      </c>
      <c r="I50">
        <f t="shared" si="8"/>
        <v>27</v>
      </c>
      <c r="J50">
        <f t="shared" si="8"/>
        <v>0</v>
      </c>
      <c r="K50">
        <f t="shared" si="8"/>
        <v>6</v>
      </c>
      <c r="L50">
        <f t="shared" si="8"/>
        <v>42</v>
      </c>
      <c r="M50">
        <f t="shared" si="8"/>
        <v>9</v>
      </c>
      <c r="N50">
        <f t="shared" si="8"/>
        <v>351</v>
      </c>
      <c r="O50">
        <f t="shared" si="8"/>
        <v>0</v>
      </c>
      <c r="P50">
        <f t="shared" si="8"/>
        <v>453</v>
      </c>
      <c r="Q50">
        <f t="shared" si="8"/>
        <v>129</v>
      </c>
      <c r="R50">
        <f t="shared" si="8"/>
        <v>174</v>
      </c>
      <c r="S50">
        <f t="shared" si="8"/>
        <v>78</v>
      </c>
      <c r="T50">
        <f t="shared" ref="T50:U50" si="9">T49*3</f>
        <v>204</v>
      </c>
      <c r="U50">
        <f t="shared" si="9"/>
        <v>156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1"/>
  <sheetViews>
    <sheetView tabSelected="1" topLeftCell="C1" zoomScale="70" zoomScaleNormal="70" zoomScalePageLayoutView="70" workbookViewId="0">
      <selection activeCell="C6" sqref="C6"/>
    </sheetView>
  </sheetViews>
  <sheetFormatPr baseColWidth="10" defaultColWidth="8.83203125" defaultRowHeight="14" x14ac:dyDescent="0"/>
  <sheetData>
    <row r="1" spans="1:68">
      <c r="A1" t="s">
        <v>59</v>
      </c>
      <c r="B1" t="s">
        <v>69</v>
      </c>
      <c r="C1" t="s">
        <v>146</v>
      </c>
      <c r="D1" t="s">
        <v>124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60</v>
      </c>
      <c r="AB1" t="s">
        <v>61</v>
      </c>
      <c r="AC1" t="s">
        <v>62</v>
      </c>
      <c r="AD1" t="s">
        <v>63</v>
      </c>
      <c r="AE1" t="s">
        <v>72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13</v>
      </c>
      <c r="AL1" t="s">
        <v>3</v>
      </c>
      <c r="AM1" t="s">
        <v>4</v>
      </c>
      <c r="AN1" t="s">
        <v>14</v>
      </c>
      <c r="AO1" t="s">
        <v>30</v>
      </c>
      <c r="AP1" t="s">
        <v>15</v>
      </c>
      <c r="AQ1" t="s">
        <v>16</v>
      </c>
      <c r="AR1" t="s">
        <v>17</v>
      </c>
      <c r="AS1" t="s">
        <v>18</v>
      </c>
      <c r="AT1" t="s">
        <v>19</v>
      </c>
      <c r="AU1" t="s">
        <v>20</v>
      </c>
      <c r="AV1" t="s">
        <v>31</v>
      </c>
      <c r="AW1" t="s">
        <v>36</v>
      </c>
      <c r="AX1" t="s">
        <v>5</v>
      </c>
      <c r="AY1" t="s">
        <v>6</v>
      </c>
      <c r="AZ1" t="s">
        <v>7</v>
      </c>
      <c r="BA1" t="s">
        <v>21</v>
      </c>
      <c r="BB1" t="s">
        <v>22</v>
      </c>
      <c r="BC1" t="s">
        <v>23</v>
      </c>
      <c r="BD1" t="s">
        <v>24</v>
      </c>
      <c r="BE1" t="s">
        <v>25</v>
      </c>
      <c r="BF1" t="s">
        <v>26</v>
      </c>
      <c r="BG1" t="s">
        <v>32</v>
      </c>
      <c r="BH1" t="s">
        <v>33</v>
      </c>
      <c r="BI1" t="s">
        <v>71</v>
      </c>
      <c r="BK1" t="s">
        <v>138</v>
      </c>
      <c r="BL1" t="s">
        <v>139</v>
      </c>
      <c r="BM1" t="s">
        <v>140</v>
      </c>
      <c r="BN1" t="s">
        <v>141</v>
      </c>
      <c r="BO1" t="s">
        <v>142</v>
      </c>
      <c r="BP1" t="s">
        <v>143</v>
      </c>
    </row>
    <row r="2" spans="1:68">
      <c r="A2">
        <v>1</v>
      </c>
      <c r="B2">
        <f>SUM(E2:BI2)</f>
        <v>28099</v>
      </c>
      <c r="C2">
        <f>D2/B2*100</f>
        <v>41.862699740204278</v>
      </c>
      <c r="D2">
        <f>SUM(AA2:BI2)</f>
        <v>11763</v>
      </c>
      <c r="E2">
        <v>702</v>
      </c>
      <c r="F2">
        <v>705</v>
      </c>
      <c r="G2">
        <v>756</v>
      </c>
      <c r="H2">
        <v>711</v>
      </c>
      <c r="I2">
        <v>921</v>
      </c>
      <c r="J2">
        <v>1365</v>
      </c>
      <c r="K2">
        <v>693</v>
      </c>
      <c r="L2">
        <v>45</v>
      </c>
      <c r="M2">
        <v>138</v>
      </c>
      <c r="N2">
        <v>978</v>
      </c>
      <c r="O2">
        <v>135</v>
      </c>
      <c r="P2">
        <v>945</v>
      </c>
      <c r="Q2">
        <v>198</v>
      </c>
      <c r="R2">
        <v>738</v>
      </c>
      <c r="S2">
        <v>138</v>
      </c>
      <c r="T2">
        <v>576</v>
      </c>
      <c r="U2">
        <v>1539</v>
      </c>
      <c r="V2">
        <v>834</v>
      </c>
      <c r="W2">
        <v>2001</v>
      </c>
      <c r="X2">
        <v>454</v>
      </c>
      <c r="Y2">
        <v>1464</v>
      </c>
      <c r="Z2">
        <v>300</v>
      </c>
      <c r="AA2">
        <f>SUM('Brain 1'!A16:B16)</f>
        <v>198</v>
      </c>
      <c r="AB2">
        <f>'Brain 1'!C16</f>
        <v>51</v>
      </c>
      <c r="AC2">
        <f>SUM('Brain 1'!D16:E16)</f>
        <v>144</v>
      </c>
      <c r="AD2">
        <f>'Brain 1'!F16</f>
        <v>237</v>
      </c>
      <c r="AE2">
        <f>SUM('Brain 1'!G16:H16)</f>
        <v>1284</v>
      </c>
      <c r="AF2">
        <f>SUM('Brain 1'!I16:J16)</f>
        <v>291</v>
      </c>
      <c r="AG2">
        <f>SUM('Brain 1'!K16:L16)</f>
        <v>681</v>
      </c>
      <c r="AH2">
        <f>SUM('Brain 1'!M16:N16)</f>
        <v>0</v>
      </c>
      <c r="AI2">
        <f>SUM('Brain 1'!O16:P16)</f>
        <v>48</v>
      </c>
      <c r="AJ2">
        <f>SUM('Brain 1'!Q16:R16)</f>
        <v>354</v>
      </c>
      <c r="AK2">
        <f>SUM('Brain 1'!A33:B33)</f>
        <v>399</v>
      </c>
      <c r="AL2">
        <f>'Brain 1'!C33-V28</f>
        <v>288</v>
      </c>
      <c r="AM2">
        <f>'Brain 1'!D33</f>
        <v>423</v>
      </c>
      <c r="AN2">
        <f>SUM('Brain 1'!E33:F33)</f>
        <v>426</v>
      </c>
      <c r="AO2">
        <f>SUM('Brain 1'!G33:H33)</f>
        <v>414</v>
      </c>
      <c r="AP2">
        <f>SUM('Brain 1'!I33:J33)</f>
        <v>243</v>
      </c>
      <c r="AQ2">
        <f>SUM('Brain 1'!K33:L33)-V27</f>
        <v>559</v>
      </c>
      <c r="AR2">
        <f>SUM('Brain 1'!M33:N33)</f>
        <v>84</v>
      </c>
      <c r="AS2">
        <f>SUM('Brain 1'!O33:P33)</f>
        <v>717</v>
      </c>
      <c r="AT2">
        <f>SUM('Brain 1'!Q33:R33)</f>
        <v>480</v>
      </c>
      <c r="AU2">
        <f>SUM('Brain 1'!S33:T33)</f>
        <v>9</v>
      </c>
      <c r="AV2">
        <f>'Brain 1'!U33</f>
        <v>99</v>
      </c>
      <c r="AW2">
        <f>SUM('Brain 1'!V33)</f>
        <v>126</v>
      </c>
      <c r="AX2">
        <f>'Brain 1'!A50</f>
        <v>144</v>
      </c>
      <c r="AY2">
        <f>'Brain 1'!B50</f>
        <v>108</v>
      </c>
      <c r="AZ2">
        <f>'Brain 1'!C50-V26</f>
        <v>197</v>
      </c>
      <c r="BA2">
        <f>SUM('Brain 1'!D50:E50)-V24</f>
        <v>457</v>
      </c>
      <c r="BB2">
        <f>SUM('Brain 1'!F50:G50)-V25</f>
        <v>494</v>
      </c>
      <c r="BC2">
        <f>SUM('Brain 1'!H50:I50)</f>
        <v>48</v>
      </c>
      <c r="BD2">
        <f>SUM('Brain 1'!J50:K50)</f>
        <v>0</v>
      </c>
      <c r="BE2">
        <f>SUM('Brain 1'!L50:M50)</f>
        <v>813</v>
      </c>
      <c r="BF2">
        <f>'Brain 1'!N50</f>
        <v>627</v>
      </c>
      <c r="BG2">
        <f>SUM('Brain 1'!P50:Q50)</f>
        <v>447</v>
      </c>
      <c r="BH2">
        <f>SUM('Brain 1'!R50:S50)</f>
        <v>456</v>
      </c>
      <c r="BI2">
        <f>SUM('Brain 1'!T50:U50)</f>
        <v>417</v>
      </c>
      <c r="BK2">
        <v>678</v>
      </c>
      <c r="BL2">
        <v>575</v>
      </c>
      <c r="BM2">
        <f>B2/BK2</f>
        <v>41.443952802359881</v>
      </c>
      <c r="BN2">
        <f>B2/BL2</f>
        <v>48.867826086956519</v>
      </c>
      <c r="BO2">
        <f>(B2-D2)/BK2</f>
        <v>24.09439528023599</v>
      </c>
      <c r="BP2">
        <f>(B2-D2)/BL2</f>
        <v>28.410434782608696</v>
      </c>
    </row>
    <row r="3" spans="1:68">
      <c r="A3">
        <v>2</v>
      </c>
      <c r="B3">
        <f>SUM(E3:BI3)</f>
        <v>13786</v>
      </c>
      <c r="C3">
        <f t="shared" ref="C3:C5" si="0">D3/B3*100</f>
        <v>52.83621064848397</v>
      </c>
      <c r="D3">
        <f t="shared" ref="D3:D5" si="1">SUM(AA3:BI3)</f>
        <v>7284</v>
      </c>
      <c r="E3">
        <v>183</v>
      </c>
      <c r="F3">
        <v>609</v>
      </c>
      <c r="G3">
        <v>60</v>
      </c>
      <c r="H3">
        <v>249</v>
      </c>
      <c r="I3">
        <v>159</v>
      </c>
      <c r="J3">
        <v>654</v>
      </c>
      <c r="K3">
        <v>330</v>
      </c>
      <c r="L3">
        <v>69</v>
      </c>
      <c r="M3">
        <v>189</v>
      </c>
      <c r="N3">
        <v>312</v>
      </c>
      <c r="O3">
        <v>9</v>
      </c>
      <c r="P3">
        <v>87</v>
      </c>
      <c r="Q3">
        <v>198</v>
      </c>
      <c r="R3">
        <v>342</v>
      </c>
      <c r="S3">
        <v>168</v>
      </c>
      <c r="T3">
        <v>150</v>
      </c>
      <c r="U3">
        <v>936</v>
      </c>
      <c r="V3">
        <v>144</v>
      </c>
      <c r="W3">
        <v>1110</v>
      </c>
      <c r="X3">
        <v>202</v>
      </c>
      <c r="Y3">
        <v>333</v>
      </c>
      <c r="Z3">
        <v>9</v>
      </c>
      <c r="AA3">
        <f>SUM('Brain 2'!A16:B16)</f>
        <v>162</v>
      </c>
      <c r="AB3">
        <f>'Brain 2'!C16</f>
        <v>156</v>
      </c>
      <c r="AC3">
        <f>SUM('Brain 2'!D16:E16)</f>
        <v>30</v>
      </c>
      <c r="AD3">
        <f>'Brain 2'!F16</f>
        <v>276</v>
      </c>
      <c r="AE3">
        <f>SUM('Brain 2'!G16:H16)</f>
        <v>330</v>
      </c>
      <c r="AF3">
        <f>SUM('Brain 2'!I16:J16)</f>
        <v>189</v>
      </c>
      <c r="AG3">
        <f>SUM('Brain 2'!K16:L16)</f>
        <v>48</v>
      </c>
      <c r="AH3">
        <f>SUM('Brain 2'!M16:N16)</f>
        <v>24</v>
      </c>
      <c r="AI3">
        <f>SUM('Brain 2'!O16:P16)</f>
        <v>12</v>
      </c>
      <c r="AJ3">
        <f>SUM('Brain 2'!Q16:R16)</f>
        <v>90</v>
      </c>
      <c r="AK3">
        <f>SUM('Brain 2'!A33:B33)</f>
        <v>195</v>
      </c>
      <c r="AL3">
        <f>'Brain 2'!C33-Z28</f>
        <v>164</v>
      </c>
      <c r="AM3">
        <f>'Brain 2'!D33</f>
        <v>159</v>
      </c>
      <c r="AN3">
        <f>SUM('Brain 2'!E33:F33)</f>
        <v>351</v>
      </c>
      <c r="AO3">
        <f>SUM('Brain 2'!G33:H33)</f>
        <v>180</v>
      </c>
      <c r="AP3">
        <f>SUM('Brain 2'!I33:J33)</f>
        <v>36</v>
      </c>
      <c r="AQ3">
        <f>SUM('Brain 2'!K33:L33)-Z27</f>
        <v>601</v>
      </c>
      <c r="AR3">
        <f>SUM('Brain 2'!M33:N33)</f>
        <v>15</v>
      </c>
      <c r="AS3">
        <f>SUM('Brain 2'!O33:P33)</f>
        <v>300</v>
      </c>
      <c r="AT3">
        <f>SUM('Brain 2'!Q33:R33)</f>
        <v>108</v>
      </c>
      <c r="AU3">
        <f>SUM('Brain 2'!S33:T33)</f>
        <v>0</v>
      </c>
      <c r="AV3">
        <f>'Brain 2'!U33</f>
        <v>279</v>
      </c>
      <c r="AW3">
        <f>SUM('Brain 2'!V33)</f>
        <v>15</v>
      </c>
      <c r="AX3">
        <f>'Brain 2'!A50</f>
        <v>42</v>
      </c>
      <c r="AY3">
        <f>'Brain 2'!B50</f>
        <v>57</v>
      </c>
      <c r="AZ3">
        <f>'Brain 2'!C50-Z26</f>
        <v>399</v>
      </c>
      <c r="BA3">
        <f>SUM('Brain 2'!D50:E50)-Z24</f>
        <v>1596</v>
      </c>
      <c r="BB3">
        <f>SUM('Brain 2'!F50:G50)-Z25</f>
        <v>819</v>
      </c>
      <c r="BC3">
        <f>SUM('Brain 2'!H50:I50)</f>
        <v>81</v>
      </c>
      <c r="BD3">
        <f>SUM('Brain 2'!J50:K50)</f>
        <v>3</v>
      </c>
      <c r="BE3">
        <f>SUM('Brain 2'!L50:M50)</f>
        <v>21</v>
      </c>
      <c r="BF3">
        <f>'Brain 2'!N50</f>
        <v>177</v>
      </c>
      <c r="BG3">
        <f>SUM('Brain 2'!P50:Q50)</f>
        <v>69</v>
      </c>
      <c r="BH3">
        <f>SUM('Brain 2'!R50:S50)</f>
        <v>210</v>
      </c>
      <c r="BI3">
        <f>SUM('Brain 2'!T50:U50)</f>
        <v>90</v>
      </c>
      <c r="BK3">
        <v>692</v>
      </c>
      <c r="BL3">
        <v>573</v>
      </c>
      <c r="BM3">
        <f t="shared" ref="BM3:BM5" si="2">B3/BK3</f>
        <v>19.921965317919074</v>
      </c>
      <c r="BN3">
        <f t="shared" ref="BN3:BN5" si="3">B3/BL3</f>
        <v>24.059336823734728</v>
      </c>
      <c r="BO3">
        <f t="shared" ref="BO3:BO5" si="4">(B3-D3)/BK3</f>
        <v>9.395953757225433</v>
      </c>
      <c r="BP3">
        <f t="shared" ref="BP3:BP5" si="5">(B3-D3)/BL3</f>
        <v>11.347294938917976</v>
      </c>
    </row>
    <row r="4" spans="1:68">
      <c r="A4">
        <v>3</v>
      </c>
      <c r="B4">
        <f>SUM(E4:BI4)</f>
        <v>33769</v>
      </c>
      <c r="C4">
        <f t="shared" si="0"/>
        <v>42.544937664722084</v>
      </c>
      <c r="D4">
        <f t="shared" si="1"/>
        <v>14367</v>
      </c>
      <c r="E4">
        <v>762</v>
      </c>
      <c r="F4">
        <v>1560</v>
      </c>
      <c r="G4">
        <v>480</v>
      </c>
      <c r="H4">
        <v>990</v>
      </c>
      <c r="I4">
        <v>1692</v>
      </c>
      <c r="J4">
        <v>1440</v>
      </c>
      <c r="K4">
        <v>870</v>
      </c>
      <c r="L4">
        <v>285</v>
      </c>
      <c r="M4">
        <v>438</v>
      </c>
      <c r="N4">
        <v>639</v>
      </c>
      <c r="O4">
        <v>18</v>
      </c>
      <c r="P4">
        <v>729</v>
      </c>
      <c r="Q4">
        <v>327</v>
      </c>
      <c r="R4">
        <v>999</v>
      </c>
      <c r="S4">
        <v>945</v>
      </c>
      <c r="T4">
        <v>495</v>
      </c>
      <c r="U4">
        <v>1992</v>
      </c>
      <c r="V4">
        <v>666</v>
      </c>
      <c r="W4">
        <v>2313</v>
      </c>
      <c r="X4">
        <v>706</v>
      </c>
      <c r="Y4">
        <v>918</v>
      </c>
      <c r="Z4">
        <v>138</v>
      </c>
      <c r="AA4">
        <f>SUM('Brain 3'!A16:B16)</f>
        <v>438</v>
      </c>
      <c r="AB4">
        <f>'Brain 3'!C16</f>
        <v>777</v>
      </c>
      <c r="AC4">
        <f>SUM('Brain 3'!D16:E16)</f>
        <v>63</v>
      </c>
      <c r="AD4">
        <f>'Brain 3'!F16</f>
        <v>435</v>
      </c>
      <c r="AE4">
        <f>SUM('Brain 3'!G16:H16)</f>
        <v>1134</v>
      </c>
      <c r="AF4">
        <f>SUM('Brain 3'!I16:J16)</f>
        <v>162</v>
      </c>
      <c r="AG4">
        <f>SUM('Brain 3'!K16:L16)</f>
        <v>495</v>
      </c>
      <c r="AH4">
        <f>SUM('Brain 3'!M16:N16)</f>
        <v>0</v>
      </c>
      <c r="AI4">
        <f>SUM('Brain 3'!O16:P16)</f>
        <v>30</v>
      </c>
      <c r="AJ4">
        <f>SUM('Brain 3'!Q16:R16)</f>
        <v>192</v>
      </c>
      <c r="AK4">
        <f>SUM('Brain 3'!A33:B33)</f>
        <v>825</v>
      </c>
      <c r="AL4">
        <f>'Brain 3'!C33-AD28</f>
        <v>271</v>
      </c>
      <c r="AM4">
        <f>'Brain 3'!D33</f>
        <v>408</v>
      </c>
      <c r="AN4">
        <f>SUM('Brain 3'!E33:F33)</f>
        <v>339</v>
      </c>
      <c r="AO4">
        <f>SUM('Brain 3'!G33:H33)</f>
        <v>471</v>
      </c>
      <c r="AP4">
        <f>SUM('Brain 3'!I33:J33)</f>
        <v>150</v>
      </c>
      <c r="AQ4">
        <f>SUM('Brain 3'!K33:L33)-AD27</f>
        <v>925</v>
      </c>
      <c r="AR4">
        <f>SUM('Brain 3'!M33:N33)</f>
        <v>168</v>
      </c>
      <c r="AS4">
        <f>SUM('Brain 3'!O33:P33)</f>
        <v>1146</v>
      </c>
      <c r="AT4">
        <f>SUM('Brain 3'!Q33:R33)</f>
        <v>561</v>
      </c>
      <c r="AU4">
        <f>SUM('Brain 3'!S33:T33)</f>
        <v>9</v>
      </c>
      <c r="AV4">
        <f>'Brain 3'!U33</f>
        <v>189</v>
      </c>
      <c r="AW4">
        <f>SUM('Brain 3'!V33)</f>
        <v>0</v>
      </c>
      <c r="AX4">
        <f>'Brain 3'!A50</f>
        <v>48</v>
      </c>
      <c r="AY4">
        <f>'Brain 3'!B50</f>
        <v>63</v>
      </c>
      <c r="AZ4">
        <f>'Brain 3'!C50-AD26</f>
        <v>317</v>
      </c>
      <c r="BA4">
        <f>SUM('Brain 3'!D50:E50)-AD24</f>
        <v>1171</v>
      </c>
      <c r="BB4">
        <f>SUM('Brain 3'!F50:G50)-AD25</f>
        <v>1078</v>
      </c>
      <c r="BC4">
        <f>SUM('Brain 3'!H50:I50)</f>
        <v>90</v>
      </c>
      <c r="BD4">
        <f>SUM('Brain 3'!J50:K50)</f>
        <v>3</v>
      </c>
      <c r="BE4">
        <f>SUM('Brain 3'!L50:M50)</f>
        <v>648</v>
      </c>
      <c r="BF4">
        <f>'Brain 3'!N50</f>
        <v>804</v>
      </c>
      <c r="BG4">
        <f>SUM('Brain 3'!P50:Q50)</f>
        <v>186</v>
      </c>
      <c r="BH4">
        <f>SUM('Brain 3'!R50:S50)</f>
        <v>198</v>
      </c>
      <c r="BI4">
        <f>SUM('Brain 3'!T50:U50)</f>
        <v>573</v>
      </c>
      <c r="BK4">
        <v>1060</v>
      </c>
      <c r="BL4">
        <v>956</v>
      </c>
      <c r="BM4">
        <f t="shared" si="2"/>
        <v>31.857547169811319</v>
      </c>
      <c r="BN4">
        <f t="shared" si="3"/>
        <v>35.323221757322173</v>
      </c>
      <c r="BO4">
        <f t="shared" si="4"/>
        <v>18.30377358490566</v>
      </c>
      <c r="BP4">
        <f t="shared" si="5"/>
        <v>20.294979079497907</v>
      </c>
    </row>
    <row r="5" spans="1:68">
      <c r="A5">
        <v>4</v>
      </c>
      <c r="B5">
        <f>SUM(E5:BI5)</f>
        <v>17024</v>
      </c>
      <c r="C5">
        <f t="shared" si="0"/>
        <v>48.055686090225564</v>
      </c>
      <c r="D5">
        <f t="shared" si="1"/>
        <v>8181</v>
      </c>
      <c r="E5">
        <v>513</v>
      </c>
      <c r="F5">
        <v>381</v>
      </c>
      <c r="G5">
        <v>366</v>
      </c>
      <c r="H5">
        <v>195</v>
      </c>
      <c r="I5">
        <v>813</v>
      </c>
      <c r="J5">
        <v>555</v>
      </c>
      <c r="K5">
        <v>39</v>
      </c>
      <c r="L5">
        <v>33</v>
      </c>
      <c r="M5">
        <v>297</v>
      </c>
      <c r="N5">
        <v>567</v>
      </c>
      <c r="O5">
        <v>66</v>
      </c>
      <c r="P5">
        <v>432</v>
      </c>
      <c r="Q5">
        <v>198</v>
      </c>
      <c r="R5">
        <v>225</v>
      </c>
      <c r="S5">
        <v>54</v>
      </c>
      <c r="T5">
        <v>459</v>
      </c>
      <c r="U5">
        <v>912</v>
      </c>
      <c r="V5">
        <v>525</v>
      </c>
      <c r="W5">
        <v>936</v>
      </c>
      <c r="X5">
        <v>200</v>
      </c>
      <c r="Y5">
        <v>861</v>
      </c>
      <c r="Z5">
        <v>216</v>
      </c>
      <c r="AA5">
        <f>SUM('Brain 4'!A16:B16)</f>
        <v>78</v>
      </c>
      <c r="AB5">
        <f>'Brain 4'!C16</f>
        <v>45</v>
      </c>
      <c r="AC5">
        <f>SUM('Brain 4'!D16:E16)</f>
        <v>0</v>
      </c>
      <c r="AD5">
        <f>'Brain 4'!F16</f>
        <v>69</v>
      </c>
      <c r="AE5">
        <f>SUM('Brain 4'!G16:H16)</f>
        <v>882</v>
      </c>
      <c r="AF5">
        <f>SUM('Brain 4'!I16:J16)</f>
        <v>84</v>
      </c>
      <c r="AG5">
        <f>SUM('Brain 4'!K16:L16)</f>
        <v>144</v>
      </c>
      <c r="AH5">
        <f>SUM('Brain 4'!M16:N16)</f>
        <v>6</v>
      </c>
      <c r="AI5">
        <f>SUM('Brain 4'!O16:P16)</f>
        <v>0</v>
      </c>
      <c r="AJ5">
        <f>SUM('Brain 4'!Q16:R16)</f>
        <v>189</v>
      </c>
      <c r="AK5">
        <f>SUM('Brain 4'!A33:B33)</f>
        <v>135</v>
      </c>
      <c r="AL5">
        <f>'Brain 4'!C33-AH28</f>
        <v>189</v>
      </c>
      <c r="AM5">
        <f>'Brain 4'!D33</f>
        <v>183</v>
      </c>
      <c r="AN5">
        <f>SUM('Brain 4'!E33:F33)</f>
        <v>363</v>
      </c>
      <c r="AO5">
        <f>SUM('Brain 4'!G33:H33)</f>
        <v>171</v>
      </c>
      <c r="AP5">
        <f>SUM('Brain 4'!I33:J33)</f>
        <v>45</v>
      </c>
      <c r="AQ5">
        <f>SUM('Brain 4'!K33:L33)-AH27</f>
        <v>695</v>
      </c>
      <c r="AR5">
        <f>SUM('Brain 4'!M33:N33)</f>
        <v>84</v>
      </c>
      <c r="AS5">
        <f>SUM('Brain 4'!O33:P33)</f>
        <v>576</v>
      </c>
      <c r="AT5">
        <f>SUM('Brain 4'!Q33:R33)</f>
        <v>276</v>
      </c>
      <c r="AU5">
        <f>SUM('Brain 4'!S33:T33)</f>
        <v>3</v>
      </c>
      <c r="AV5">
        <f>'Brain 4'!U33</f>
        <v>123</v>
      </c>
      <c r="AW5">
        <f>SUM('Brain 4'!V33)</f>
        <v>426</v>
      </c>
      <c r="AX5">
        <f>'Brain 4'!A50</f>
        <v>9</v>
      </c>
      <c r="AY5">
        <f>'Brain 4'!B50</f>
        <v>63</v>
      </c>
      <c r="AZ5">
        <f>'Brain 4'!C50-AH26</f>
        <v>70</v>
      </c>
      <c r="BA5">
        <f>SUM('Brain 4'!D50:E50)-AH24</f>
        <v>1248</v>
      </c>
      <c r="BB5">
        <f>SUM('Brain 4'!F50:G50)-AH25</f>
        <v>378</v>
      </c>
      <c r="BC5">
        <f>SUM('Brain 4'!H50:I50)</f>
        <v>45</v>
      </c>
      <c r="BD5">
        <f>SUM('Brain 4'!J50:K50)</f>
        <v>6</v>
      </c>
      <c r="BE5">
        <f>SUM('Brain 4'!L50:M50)</f>
        <v>51</v>
      </c>
      <c r="BF5">
        <f>'Brain 4'!N50</f>
        <v>351</v>
      </c>
      <c r="BG5">
        <f>SUM('Brain 4'!P50:Q50)</f>
        <v>582</v>
      </c>
      <c r="BH5">
        <f>SUM('Brain 4'!R50:S50)</f>
        <v>252</v>
      </c>
      <c r="BI5">
        <f>SUM('Brain 4'!T50:U50)</f>
        <v>360</v>
      </c>
      <c r="BK5">
        <v>384</v>
      </c>
      <c r="BL5">
        <v>360</v>
      </c>
      <c r="BM5">
        <f t="shared" si="2"/>
        <v>44.333333333333336</v>
      </c>
      <c r="BN5">
        <f t="shared" si="3"/>
        <v>47.288888888888891</v>
      </c>
      <c r="BO5">
        <f t="shared" si="4"/>
        <v>23.028645833333332</v>
      </c>
      <c r="BP5">
        <f t="shared" si="5"/>
        <v>24.56388888888889</v>
      </c>
    </row>
    <row r="6" spans="1:68">
      <c r="C6">
        <f>AVERAGE(C2:C5)</f>
        <v>46.324883535908967</v>
      </c>
      <c r="BJ6" t="s">
        <v>144</v>
      </c>
      <c r="BM6">
        <f>AVERAGE(BM2:BM5)</f>
        <v>34.389199655855904</v>
      </c>
      <c r="BN6">
        <f t="shared" ref="BN6:BP6" si="6">AVERAGE(BN2:BN5)</f>
        <v>38.884818389225579</v>
      </c>
      <c r="BO6">
        <f t="shared" si="6"/>
        <v>18.705692113925103</v>
      </c>
      <c r="BP6">
        <f t="shared" si="6"/>
        <v>21.154149422478369</v>
      </c>
    </row>
    <row r="7" spans="1:68">
      <c r="A7" t="s">
        <v>70</v>
      </c>
      <c r="BM7">
        <f>STDEV(BM2:BM5)/2</f>
        <v>5.5103347618552316</v>
      </c>
      <c r="BN7">
        <f t="shared" ref="BN7:BP7" si="7">STDEV(BN2:BN5)/2</f>
        <v>5.793449734206737</v>
      </c>
      <c r="BO7">
        <f t="shared" si="7"/>
        <v>3.3486168469101907</v>
      </c>
      <c r="BP7">
        <f t="shared" si="7"/>
        <v>3.6650667228626799</v>
      </c>
    </row>
    <row r="8" spans="1:68">
      <c r="A8">
        <v>1</v>
      </c>
      <c r="B8" t="s">
        <v>125</v>
      </c>
      <c r="E8">
        <f>(E2/$B$2) * 100</f>
        <v>2.4983095483825046</v>
      </c>
      <c r="F8">
        <f>(F2/$B$2) * 100</f>
        <v>2.5089860849140537</v>
      </c>
      <c r="G8">
        <f t="shared" ref="G8:BI8" si="8">(G2/$B$2) * 100</f>
        <v>2.6904872059503897</v>
      </c>
      <c r="H8">
        <f t="shared" si="8"/>
        <v>2.5303391579771519</v>
      </c>
      <c r="I8">
        <f t="shared" si="8"/>
        <v>3.2776967151855936</v>
      </c>
      <c r="J8">
        <f t="shared" si="8"/>
        <v>4.8578241218548701</v>
      </c>
      <c r="K8">
        <f t="shared" si="8"/>
        <v>2.4662799387878573</v>
      </c>
      <c r="L8">
        <f t="shared" si="8"/>
        <v>0.16014804797323748</v>
      </c>
      <c r="M8">
        <f t="shared" si="8"/>
        <v>0.49112068045126156</v>
      </c>
      <c r="N8">
        <f t="shared" si="8"/>
        <v>3.4805509092850282</v>
      </c>
      <c r="O8">
        <f t="shared" si="8"/>
        <v>0.48044414391971246</v>
      </c>
      <c r="P8">
        <f t="shared" si="8"/>
        <v>3.3631090074379872</v>
      </c>
      <c r="Q8">
        <f t="shared" si="8"/>
        <v>0.70465141108224494</v>
      </c>
      <c r="R8">
        <f t="shared" si="8"/>
        <v>2.6264279867610947</v>
      </c>
      <c r="S8">
        <f t="shared" si="8"/>
        <v>0.49112068045126156</v>
      </c>
      <c r="T8">
        <f t="shared" si="8"/>
        <v>2.0498950140574399</v>
      </c>
      <c r="U8">
        <f t="shared" si="8"/>
        <v>5.4770632406847222</v>
      </c>
      <c r="V8">
        <f t="shared" si="8"/>
        <v>2.968077155770668</v>
      </c>
      <c r="W8">
        <f t="shared" si="8"/>
        <v>7.1212498665432928</v>
      </c>
      <c r="X8">
        <f t="shared" si="8"/>
        <v>1.6157158617744403</v>
      </c>
      <c r="Y8">
        <f t="shared" si="8"/>
        <v>5.210149827395993</v>
      </c>
      <c r="Z8">
        <f t="shared" si="8"/>
        <v>1.0676536531549166</v>
      </c>
      <c r="AA8">
        <f t="shared" si="8"/>
        <v>0.70465141108224494</v>
      </c>
      <c r="AB8">
        <f t="shared" si="8"/>
        <v>0.18150112103633581</v>
      </c>
      <c r="AC8">
        <f t="shared" si="8"/>
        <v>0.51247375351435998</v>
      </c>
      <c r="AD8">
        <f t="shared" si="8"/>
        <v>0.84344638599238397</v>
      </c>
      <c r="AE8">
        <f t="shared" si="8"/>
        <v>4.5695576355030427</v>
      </c>
      <c r="AF8">
        <f t="shared" si="8"/>
        <v>1.035624043560269</v>
      </c>
      <c r="AG8">
        <f t="shared" si="8"/>
        <v>2.4235737926616605</v>
      </c>
      <c r="AH8">
        <f t="shared" si="8"/>
        <v>0</v>
      </c>
      <c r="AI8">
        <f t="shared" si="8"/>
        <v>0.17082458450478666</v>
      </c>
      <c r="AJ8">
        <f t="shared" si="8"/>
        <v>1.2598313107228014</v>
      </c>
      <c r="AK8">
        <f t="shared" si="8"/>
        <v>1.419979358696039</v>
      </c>
      <c r="AL8">
        <f t="shared" si="8"/>
        <v>1.02494750702872</v>
      </c>
      <c r="AM8">
        <f t="shared" si="8"/>
        <v>1.5053916509484324</v>
      </c>
      <c r="AN8">
        <f t="shared" si="8"/>
        <v>1.5160681874799815</v>
      </c>
      <c r="AO8">
        <f t="shared" si="8"/>
        <v>1.4733620413537849</v>
      </c>
      <c r="AP8">
        <f t="shared" si="8"/>
        <v>0.8647994590554825</v>
      </c>
      <c r="AQ8">
        <f t="shared" si="8"/>
        <v>1.9893946403786611</v>
      </c>
      <c r="AR8">
        <f t="shared" si="8"/>
        <v>0.2989430228833766</v>
      </c>
      <c r="AS8">
        <f t="shared" si="8"/>
        <v>2.5516922310402506</v>
      </c>
      <c r="AT8">
        <f t="shared" si="8"/>
        <v>1.7082458450478664</v>
      </c>
      <c r="AU8">
        <f t="shared" si="8"/>
        <v>3.2029609594647498E-2</v>
      </c>
      <c r="AV8">
        <f t="shared" si="8"/>
        <v>0.35232570554112247</v>
      </c>
      <c r="AW8">
        <f t="shared" si="8"/>
        <v>0.44841453432506495</v>
      </c>
      <c r="AX8">
        <f t="shared" si="8"/>
        <v>0.51247375351435998</v>
      </c>
      <c r="AY8">
        <f t="shared" si="8"/>
        <v>0.38435531513576993</v>
      </c>
      <c r="AZ8">
        <f t="shared" si="8"/>
        <v>0.7010925655717285</v>
      </c>
      <c r="BA8">
        <f t="shared" si="8"/>
        <v>1.6263923983059896</v>
      </c>
      <c r="BB8">
        <f t="shared" si="8"/>
        <v>1.7580696821950959</v>
      </c>
      <c r="BC8">
        <f t="shared" si="8"/>
        <v>0.17082458450478666</v>
      </c>
      <c r="BD8">
        <f t="shared" si="8"/>
        <v>0</v>
      </c>
      <c r="BE8">
        <f t="shared" si="8"/>
        <v>2.8933414000498239</v>
      </c>
      <c r="BF8">
        <f t="shared" si="8"/>
        <v>2.2313961350937754</v>
      </c>
      <c r="BG8">
        <f t="shared" si="8"/>
        <v>1.5908039432008259</v>
      </c>
      <c r="BH8">
        <f t="shared" si="8"/>
        <v>1.6228335527954731</v>
      </c>
      <c r="BI8">
        <f t="shared" si="8"/>
        <v>1.484038577885334</v>
      </c>
    </row>
    <row r="9" spans="1:68">
      <c r="A9">
        <v>2</v>
      </c>
      <c r="B9" t="s">
        <v>125</v>
      </c>
      <c r="E9">
        <f>(E3/$B$3) * 100</f>
        <v>1.3274336283185841</v>
      </c>
      <c r="F9">
        <f t="shared" ref="F9:BI9" si="9">(F3/$B$3) * 100</f>
        <v>4.4175250253880751</v>
      </c>
      <c r="G9">
        <f t="shared" si="9"/>
        <v>0.43522414043232266</v>
      </c>
      <c r="H9">
        <f t="shared" si="9"/>
        <v>1.8061801827941391</v>
      </c>
      <c r="I9">
        <f t="shared" si="9"/>
        <v>1.1533439721456551</v>
      </c>
      <c r="J9">
        <f t="shared" si="9"/>
        <v>4.7439431307123172</v>
      </c>
      <c r="K9">
        <f t="shared" si="9"/>
        <v>2.3937327723777746</v>
      </c>
      <c r="L9">
        <f t="shared" si="9"/>
        <v>0.50050776149717113</v>
      </c>
      <c r="M9">
        <f t="shared" si="9"/>
        <v>1.3709560423618163</v>
      </c>
      <c r="N9">
        <f t="shared" si="9"/>
        <v>2.2631655302480778</v>
      </c>
      <c r="O9">
        <f t="shared" si="9"/>
        <v>6.5283621064848391E-2</v>
      </c>
      <c r="P9">
        <f t="shared" si="9"/>
        <v>0.63107500362686786</v>
      </c>
      <c r="Q9">
        <f t="shared" si="9"/>
        <v>1.4362396634266648</v>
      </c>
      <c r="R9">
        <f t="shared" si="9"/>
        <v>2.480777600464239</v>
      </c>
      <c r="S9">
        <f t="shared" si="9"/>
        <v>1.2186275932105033</v>
      </c>
      <c r="T9">
        <f t="shared" si="9"/>
        <v>1.0880603510808067</v>
      </c>
      <c r="U9">
        <f t="shared" si="9"/>
        <v>6.7894965907442328</v>
      </c>
      <c r="V9">
        <f t="shared" si="9"/>
        <v>1.0445379370375742</v>
      </c>
      <c r="W9">
        <f t="shared" si="9"/>
        <v>8.0516465979979692</v>
      </c>
      <c r="X9">
        <f t="shared" si="9"/>
        <v>1.4652546061221527</v>
      </c>
      <c r="Y9">
        <f t="shared" si="9"/>
        <v>2.4154939793993906</v>
      </c>
      <c r="Z9">
        <f t="shared" si="9"/>
        <v>6.5283621064848391E-2</v>
      </c>
      <c r="AA9">
        <f t="shared" si="9"/>
        <v>1.1751051791672711</v>
      </c>
      <c r="AB9">
        <f t="shared" si="9"/>
        <v>1.1315827651240389</v>
      </c>
      <c r="AC9">
        <f t="shared" si="9"/>
        <v>0.21761207021616133</v>
      </c>
      <c r="AD9">
        <f t="shared" si="9"/>
        <v>2.0020310459886845</v>
      </c>
      <c r="AE9">
        <f t="shared" si="9"/>
        <v>2.3937327723777746</v>
      </c>
      <c r="AF9">
        <f t="shared" si="9"/>
        <v>1.3709560423618163</v>
      </c>
      <c r="AG9">
        <f t="shared" si="9"/>
        <v>0.34817931234585808</v>
      </c>
      <c r="AH9">
        <f t="shared" si="9"/>
        <v>0.17408965617292904</v>
      </c>
      <c r="AI9">
        <f t="shared" si="9"/>
        <v>8.7044828086464521E-2</v>
      </c>
      <c r="AJ9">
        <f t="shared" si="9"/>
        <v>0.65283621064848396</v>
      </c>
      <c r="AK9">
        <f t="shared" si="9"/>
        <v>1.4144784564050485</v>
      </c>
      <c r="AL9">
        <f t="shared" si="9"/>
        <v>1.1896126505150153</v>
      </c>
      <c r="AM9">
        <f t="shared" si="9"/>
        <v>1.1533439721456551</v>
      </c>
      <c r="AN9">
        <f t="shared" si="9"/>
        <v>2.5460612215290874</v>
      </c>
      <c r="AO9">
        <f t="shared" si="9"/>
        <v>1.3056724212969679</v>
      </c>
      <c r="AP9">
        <f t="shared" si="9"/>
        <v>0.26113448425939356</v>
      </c>
      <c r="AQ9">
        <f t="shared" si="9"/>
        <v>4.3594951399970983</v>
      </c>
      <c r="AR9">
        <f t="shared" si="9"/>
        <v>0.10880603510808066</v>
      </c>
      <c r="AS9">
        <f t="shared" si="9"/>
        <v>2.1761207021616134</v>
      </c>
      <c r="AT9">
        <f t="shared" si="9"/>
        <v>0.7834034527781808</v>
      </c>
      <c r="AU9">
        <f t="shared" si="9"/>
        <v>0</v>
      </c>
      <c r="AV9">
        <f t="shared" si="9"/>
        <v>2.0237922530103001</v>
      </c>
      <c r="AW9">
        <f t="shared" si="9"/>
        <v>0.10880603510808066</v>
      </c>
      <c r="AX9">
        <f t="shared" si="9"/>
        <v>0.30465689830262582</v>
      </c>
      <c r="AY9">
        <f t="shared" si="9"/>
        <v>0.4134629334107065</v>
      </c>
      <c r="AZ9">
        <f t="shared" si="9"/>
        <v>2.8942405338749455</v>
      </c>
      <c r="BA9">
        <f t="shared" si="9"/>
        <v>11.576962135499782</v>
      </c>
      <c r="BB9">
        <f t="shared" si="9"/>
        <v>5.9408095169012043</v>
      </c>
      <c r="BC9">
        <f t="shared" si="9"/>
        <v>0.58755258958363554</v>
      </c>
      <c r="BD9">
        <f t="shared" si="9"/>
        <v>2.176120702161613E-2</v>
      </c>
      <c r="BE9">
        <f t="shared" si="9"/>
        <v>0.15232844915131291</v>
      </c>
      <c r="BF9">
        <f t="shared" si="9"/>
        <v>1.2839112142753519</v>
      </c>
      <c r="BG9">
        <f t="shared" si="9"/>
        <v>0.50050776149717113</v>
      </c>
      <c r="BH9">
        <f t="shared" si="9"/>
        <v>1.5232844915131292</v>
      </c>
      <c r="BI9">
        <f t="shared" si="9"/>
        <v>0.65283621064848396</v>
      </c>
    </row>
    <row r="10" spans="1:68">
      <c r="A10">
        <v>3</v>
      </c>
      <c r="B10" t="s">
        <v>125</v>
      </c>
      <c r="E10">
        <f>(E4/$B$4) * 100</f>
        <v>2.2565074476590956</v>
      </c>
      <c r="F10">
        <f t="shared" ref="F10:BI10" si="10">(F4/$B$4) * 100</f>
        <v>4.6196215463887</v>
      </c>
      <c r="G10">
        <f t="shared" si="10"/>
        <v>1.4214220142734462</v>
      </c>
      <c r="H10">
        <f t="shared" si="10"/>
        <v>2.9316829044389823</v>
      </c>
      <c r="I10">
        <f t="shared" si="10"/>
        <v>5.0105126003138976</v>
      </c>
      <c r="J10">
        <f t="shared" si="10"/>
        <v>4.2642660428203385</v>
      </c>
      <c r="K10">
        <f t="shared" si="10"/>
        <v>2.5763274008706207</v>
      </c>
      <c r="L10">
        <f t="shared" si="10"/>
        <v>0.84396932097485866</v>
      </c>
      <c r="M10">
        <f t="shared" si="10"/>
        <v>1.2970475880245196</v>
      </c>
      <c r="N10">
        <f t="shared" si="10"/>
        <v>1.8922680565015251</v>
      </c>
      <c r="O10">
        <f t="shared" si="10"/>
        <v>5.3303325535254228E-2</v>
      </c>
      <c r="P10">
        <f t="shared" si="10"/>
        <v>2.158784684177796</v>
      </c>
      <c r="Q10">
        <f t="shared" si="10"/>
        <v>0.96834374722378513</v>
      </c>
      <c r="R10">
        <f t="shared" si="10"/>
        <v>2.9583345672066099</v>
      </c>
      <c r="S10">
        <f t="shared" si="10"/>
        <v>2.7984245906008471</v>
      </c>
      <c r="T10">
        <f t="shared" si="10"/>
        <v>1.4658414522194911</v>
      </c>
      <c r="U10">
        <f t="shared" si="10"/>
        <v>5.8989013592348014</v>
      </c>
      <c r="V10">
        <f t="shared" si="10"/>
        <v>1.9722230448044065</v>
      </c>
      <c r="W10">
        <f t="shared" si="10"/>
        <v>6.849477331280168</v>
      </c>
      <c r="X10">
        <f t="shared" si="10"/>
        <v>2.0906748793271936</v>
      </c>
      <c r="Y10">
        <f t="shared" si="10"/>
        <v>2.718469602297966</v>
      </c>
      <c r="Z10">
        <f t="shared" si="10"/>
        <v>0.40865882910361573</v>
      </c>
      <c r="AA10">
        <f t="shared" si="10"/>
        <v>1.2970475880245196</v>
      </c>
      <c r="AB10">
        <f t="shared" si="10"/>
        <v>2.3009268856051408</v>
      </c>
      <c r="AC10">
        <f t="shared" si="10"/>
        <v>0.18656163937338979</v>
      </c>
      <c r="AD10">
        <f t="shared" si="10"/>
        <v>1.2881637004353104</v>
      </c>
      <c r="AE10">
        <f t="shared" si="10"/>
        <v>3.3581095087210162</v>
      </c>
      <c r="AF10">
        <f t="shared" si="10"/>
        <v>0.47972992981728801</v>
      </c>
      <c r="AG10">
        <f t="shared" si="10"/>
        <v>1.4658414522194911</v>
      </c>
      <c r="AH10">
        <f t="shared" si="10"/>
        <v>0</v>
      </c>
      <c r="AI10">
        <f t="shared" si="10"/>
        <v>8.8838875892090385E-2</v>
      </c>
      <c r="AJ10">
        <f t="shared" si="10"/>
        <v>0.5685688057093784</v>
      </c>
      <c r="AK10">
        <f t="shared" si="10"/>
        <v>2.4430690870324856</v>
      </c>
      <c r="AL10">
        <f t="shared" si="10"/>
        <v>0.80251117889188306</v>
      </c>
      <c r="AM10">
        <f t="shared" si="10"/>
        <v>1.2082087121324292</v>
      </c>
      <c r="AN10">
        <f t="shared" si="10"/>
        <v>1.0038792975806212</v>
      </c>
      <c r="AO10">
        <f t="shared" si="10"/>
        <v>1.394770351505819</v>
      </c>
      <c r="AP10">
        <f t="shared" si="10"/>
        <v>0.44419437946045187</v>
      </c>
      <c r="AQ10">
        <f t="shared" si="10"/>
        <v>2.7391986733394531</v>
      </c>
      <c r="AR10">
        <f t="shared" si="10"/>
        <v>0.49749770499570611</v>
      </c>
      <c r="AS10">
        <f t="shared" si="10"/>
        <v>3.3936450590778522</v>
      </c>
      <c r="AT10">
        <f t="shared" si="10"/>
        <v>1.6612869791820899</v>
      </c>
      <c r="AU10">
        <f t="shared" si="10"/>
        <v>2.6651662767627114E-2</v>
      </c>
      <c r="AV10">
        <f t="shared" si="10"/>
        <v>0.55968491812016929</v>
      </c>
      <c r="AW10">
        <f t="shared" si="10"/>
        <v>0</v>
      </c>
      <c r="AX10">
        <f t="shared" si="10"/>
        <v>0.1421422014273446</v>
      </c>
      <c r="AY10">
        <f t="shared" si="10"/>
        <v>0.18656163937338979</v>
      </c>
      <c r="AZ10">
        <f t="shared" si="10"/>
        <v>0.93873078859308834</v>
      </c>
      <c r="BA10">
        <f t="shared" si="10"/>
        <v>3.4676774556545942</v>
      </c>
      <c r="BB10">
        <f t="shared" si="10"/>
        <v>3.1922769403891138</v>
      </c>
      <c r="BC10">
        <f t="shared" si="10"/>
        <v>0.26651662767627116</v>
      </c>
      <c r="BD10">
        <f t="shared" si="10"/>
        <v>8.8838875892090375E-3</v>
      </c>
      <c r="BE10">
        <f t="shared" si="10"/>
        <v>1.9189197192691521</v>
      </c>
      <c r="BF10">
        <f t="shared" si="10"/>
        <v>2.3808818739080224</v>
      </c>
      <c r="BG10">
        <f t="shared" si="10"/>
        <v>0.55080103053096041</v>
      </c>
      <c r="BH10">
        <f t="shared" si="10"/>
        <v>0.5863365808877965</v>
      </c>
      <c r="BI10">
        <f t="shared" si="10"/>
        <v>1.6968225295389261</v>
      </c>
    </row>
    <row r="11" spans="1:68">
      <c r="A11">
        <v>4</v>
      </c>
      <c r="B11" t="s">
        <v>125</v>
      </c>
      <c r="E11">
        <f>(E5/$B$5) * 100</f>
        <v>3.0133928571428572</v>
      </c>
      <c r="F11">
        <f t="shared" ref="F11:BI11" si="11">(F5/$B$5) * 100</f>
        <v>2.2380169172932329</v>
      </c>
      <c r="G11">
        <f t="shared" si="11"/>
        <v>2.1499060150375939</v>
      </c>
      <c r="H11">
        <f t="shared" si="11"/>
        <v>1.1454417293233083</v>
      </c>
      <c r="I11">
        <f t="shared" si="11"/>
        <v>4.7756109022556394</v>
      </c>
      <c r="J11">
        <f t="shared" si="11"/>
        <v>3.2601033834586466</v>
      </c>
      <c r="K11">
        <f t="shared" si="11"/>
        <v>0.22908834586466165</v>
      </c>
      <c r="L11">
        <f t="shared" si="11"/>
        <v>0.19384398496240601</v>
      </c>
      <c r="M11">
        <f t="shared" si="11"/>
        <v>1.7445958646616542</v>
      </c>
      <c r="N11">
        <f t="shared" si="11"/>
        <v>3.3305921052631584</v>
      </c>
      <c r="O11">
        <f t="shared" si="11"/>
        <v>0.38768796992481203</v>
      </c>
      <c r="P11">
        <f t="shared" si="11"/>
        <v>2.5375939849624061</v>
      </c>
      <c r="Q11">
        <f t="shared" si="11"/>
        <v>1.1630639097744362</v>
      </c>
      <c r="R11">
        <f t="shared" si="11"/>
        <v>1.3216635338345863</v>
      </c>
      <c r="S11">
        <f t="shared" si="11"/>
        <v>0.31719924812030076</v>
      </c>
      <c r="T11">
        <f t="shared" si="11"/>
        <v>2.6961936090225564</v>
      </c>
      <c r="U11">
        <f t="shared" si="11"/>
        <v>5.3571428571428568</v>
      </c>
      <c r="V11">
        <f t="shared" si="11"/>
        <v>3.0838815789473681</v>
      </c>
      <c r="W11">
        <f t="shared" si="11"/>
        <v>5.4981203007518795</v>
      </c>
      <c r="X11">
        <f t="shared" si="11"/>
        <v>1.1748120300751879</v>
      </c>
      <c r="Y11">
        <f t="shared" si="11"/>
        <v>5.0575657894736841</v>
      </c>
      <c r="Z11">
        <f t="shared" si="11"/>
        <v>1.268796992481203</v>
      </c>
      <c r="AA11">
        <f t="shared" si="11"/>
        <v>0.45817669172932329</v>
      </c>
      <c r="AB11">
        <f t="shared" si="11"/>
        <v>0.26433270676691728</v>
      </c>
      <c r="AC11">
        <f t="shared" si="11"/>
        <v>0</v>
      </c>
      <c r="AD11">
        <f t="shared" si="11"/>
        <v>0.40531015037593987</v>
      </c>
      <c r="AE11">
        <f t="shared" si="11"/>
        <v>5.1809210526315788</v>
      </c>
      <c r="AF11">
        <f t="shared" si="11"/>
        <v>0.49342105263157893</v>
      </c>
      <c r="AG11">
        <f t="shared" si="11"/>
        <v>0.84586466165413532</v>
      </c>
      <c r="AH11">
        <f t="shared" si="11"/>
        <v>3.5244360902255634E-2</v>
      </c>
      <c r="AI11">
        <f t="shared" si="11"/>
        <v>0</v>
      </c>
      <c r="AJ11">
        <f t="shared" si="11"/>
        <v>1.1101973684210527</v>
      </c>
      <c r="AK11">
        <f t="shared" si="11"/>
        <v>0.79299812030075201</v>
      </c>
      <c r="AL11">
        <f t="shared" si="11"/>
        <v>1.1101973684210527</v>
      </c>
      <c r="AM11">
        <f t="shared" si="11"/>
        <v>1.074953007518797</v>
      </c>
      <c r="AN11">
        <f t="shared" si="11"/>
        <v>2.1322838345864659</v>
      </c>
      <c r="AO11">
        <f t="shared" si="11"/>
        <v>1.0044642857142858</v>
      </c>
      <c r="AP11">
        <f t="shared" si="11"/>
        <v>0.26433270676691728</v>
      </c>
      <c r="AQ11">
        <f t="shared" si="11"/>
        <v>4.0824718045112789</v>
      </c>
      <c r="AR11">
        <f t="shared" si="11"/>
        <v>0.49342105263157893</v>
      </c>
      <c r="AS11">
        <f t="shared" si="11"/>
        <v>3.3834586466165413</v>
      </c>
      <c r="AT11">
        <f t="shared" si="11"/>
        <v>1.6212406015037595</v>
      </c>
      <c r="AU11">
        <f t="shared" si="11"/>
        <v>1.7622180451127817E-2</v>
      </c>
      <c r="AV11">
        <f t="shared" si="11"/>
        <v>0.72250939849624063</v>
      </c>
      <c r="AW11">
        <f t="shared" si="11"/>
        <v>2.5023496240601504</v>
      </c>
      <c r="AX11">
        <f t="shared" si="11"/>
        <v>5.2866541353383457E-2</v>
      </c>
      <c r="AY11">
        <f t="shared" si="11"/>
        <v>0.37006578947368418</v>
      </c>
      <c r="AZ11">
        <f t="shared" si="11"/>
        <v>0.41118421052631576</v>
      </c>
      <c r="BA11">
        <f t="shared" si="11"/>
        <v>7.3308270676691727</v>
      </c>
      <c r="BB11">
        <f t="shared" si="11"/>
        <v>2.2203947368421053</v>
      </c>
      <c r="BC11">
        <f t="shared" si="11"/>
        <v>0.26433270676691728</v>
      </c>
      <c r="BD11">
        <f t="shared" si="11"/>
        <v>3.5244360902255634E-2</v>
      </c>
      <c r="BE11">
        <f t="shared" si="11"/>
        <v>0.29957706766917291</v>
      </c>
      <c r="BF11">
        <f t="shared" si="11"/>
        <v>2.0617951127819549</v>
      </c>
      <c r="BG11">
        <f t="shared" si="11"/>
        <v>3.4187030075187965</v>
      </c>
      <c r="BH11">
        <f t="shared" si="11"/>
        <v>1.4802631578947367</v>
      </c>
      <c r="BI11">
        <f t="shared" si="11"/>
        <v>2.1146616541353382</v>
      </c>
    </row>
    <row r="12" spans="1:68" s="2" customFormat="1">
      <c r="B12" s="2" t="s">
        <v>120</v>
      </c>
      <c r="E12" s="2">
        <f>AVERAGE(E8:E11)</f>
        <v>2.2739108703757602</v>
      </c>
      <c r="F12" s="2">
        <f t="shared" ref="F12:BI12" si="12">AVERAGE(F8:F11)</f>
        <v>3.4460373934960158</v>
      </c>
      <c r="G12" s="2">
        <f t="shared" si="12"/>
        <v>1.674259843923438</v>
      </c>
      <c r="H12" s="2">
        <f t="shared" si="12"/>
        <v>2.1034109936333953</v>
      </c>
      <c r="I12" s="2">
        <f t="shared" si="12"/>
        <v>3.5542910474751963</v>
      </c>
      <c r="J12" s="2">
        <f t="shared" si="12"/>
        <v>4.2815341697115432</v>
      </c>
      <c r="K12" s="2">
        <f t="shared" si="12"/>
        <v>1.9163571144752287</v>
      </c>
      <c r="L12" s="2">
        <f t="shared" si="12"/>
        <v>0.42461727885191836</v>
      </c>
      <c r="M12" s="2">
        <f t="shared" si="12"/>
        <v>1.2259300438748131</v>
      </c>
      <c r="N12" s="2">
        <f t="shared" si="12"/>
        <v>2.7416441503244471</v>
      </c>
      <c r="O12" s="2">
        <f t="shared" si="12"/>
        <v>0.24667976511115677</v>
      </c>
      <c r="P12" s="2">
        <f t="shared" si="12"/>
        <v>2.1726406700512642</v>
      </c>
      <c r="Q12" s="2">
        <f t="shared" si="12"/>
        <v>1.0680746828767826</v>
      </c>
      <c r="R12" s="2">
        <f t="shared" si="12"/>
        <v>2.3468009220666324</v>
      </c>
      <c r="S12" s="2">
        <f t="shared" si="12"/>
        <v>1.2063430280957281</v>
      </c>
      <c r="T12" s="2">
        <f t="shared" si="12"/>
        <v>1.8249976065950735</v>
      </c>
      <c r="U12" s="2">
        <f t="shared" si="12"/>
        <v>5.8806510119516533</v>
      </c>
      <c r="V12" s="2">
        <f t="shared" si="12"/>
        <v>2.2671799291400041</v>
      </c>
      <c r="W12" s="2">
        <f t="shared" si="12"/>
        <v>6.8801235241433272</v>
      </c>
      <c r="X12" s="2">
        <f t="shared" si="12"/>
        <v>1.5866143443247438</v>
      </c>
      <c r="Y12" s="2">
        <f t="shared" si="12"/>
        <v>3.8504197996417586</v>
      </c>
      <c r="Z12" s="2">
        <f t="shared" si="12"/>
        <v>0.70259827395114594</v>
      </c>
      <c r="AA12" s="2">
        <f t="shared" si="12"/>
        <v>0.9087452175008397</v>
      </c>
      <c r="AB12" s="2">
        <f t="shared" si="12"/>
        <v>0.96958586963310822</v>
      </c>
      <c r="AC12" s="2">
        <f t="shared" si="12"/>
        <v>0.22916186577597777</v>
      </c>
      <c r="AD12" s="2">
        <f t="shared" si="12"/>
        <v>1.1347378206980798</v>
      </c>
      <c r="AE12" s="2">
        <f t="shared" si="12"/>
        <v>3.8755802423083532</v>
      </c>
      <c r="AF12" s="2">
        <f t="shared" si="12"/>
        <v>0.84493276709273801</v>
      </c>
      <c r="AG12" s="2">
        <f t="shared" si="12"/>
        <v>1.2708648047202864</v>
      </c>
      <c r="AH12" s="2">
        <f t="shared" si="12"/>
        <v>5.2333504268796169E-2</v>
      </c>
      <c r="AI12" s="2">
        <f t="shared" si="12"/>
        <v>8.6677072120835391E-2</v>
      </c>
      <c r="AJ12" s="2">
        <f t="shared" si="12"/>
        <v>0.89785842387542913</v>
      </c>
      <c r="AK12" s="2">
        <f t="shared" si="12"/>
        <v>1.5176312556085814</v>
      </c>
      <c r="AL12" s="2">
        <f t="shared" si="12"/>
        <v>1.0318171762141677</v>
      </c>
      <c r="AM12" s="2">
        <f t="shared" si="12"/>
        <v>1.2354743356863285</v>
      </c>
      <c r="AN12" s="2">
        <f t="shared" si="12"/>
        <v>1.799573135294039</v>
      </c>
      <c r="AO12" s="2">
        <f t="shared" si="12"/>
        <v>1.2945672749677144</v>
      </c>
      <c r="AP12" s="2">
        <f t="shared" si="12"/>
        <v>0.4586152573855613</v>
      </c>
      <c r="AQ12" s="2">
        <f t="shared" si="12"/>
        <v>3.2926400645566227</v>
      </c>
      <c r="AR12" s="2">
        <f t="shared" si="12"/>
        <v>0.34966695390468561</v>
      </c>
      <c r="AS12" s="2">
        <f t="shared" si="12"/>
        <v>2.8762291597240641</v>
      </c>
      <c r="AT12" s="2">
        <f t="shared" si="12"/>
        <v>1.4435442196279742</v>
      </c>
      <c r="AU12" s="2">
        <f t="shared" si="12"/>
        <v>1.9075863203350606E-2</v>
      </c>
      <c r="AV12" s="2">
        <f t="shared" si="12"/>
        <v>0.91457806879195813</v>
      </c>
      <c r="AW12" s="2">
        <f t="shared" si="12"/>
        <v>0.76489254837332399</v>
      </c>
      <c r="AX12" s="2">
        <f t="shared" si="12"/>
        <v>0.25303484864942849</v>
      </c>
      <c r="AY12" s="2">
        <f t="shared" si="12"/>
        <v>0.33861141934838757</v>
      </c>
      <c r="AZ12" s="2">
        <f t="shared" si="12"/>
        <v>1.2363120246415196</v>
      </c>
      <c r="BA12" s="2">
        <f t="shared" si="12"/>
        <v>6.000464764282385</v>
      </c>
      <c r="BB12" s="2">
        <f t="shared" si="12"/>
        <v>3.27788771908188</v>
      </c>
      <c r="BC12" s="2">
        <f t="shared" si="12"/>
        <v>0.32230662713290265</v>
      </c>
      <c r="BD12" s="2">
        <f t="shared" si="12"/>
        <v>1.64723638782702E-2</v>
      </c>
      <c r="BE12" s="2">
        <f t="shared" si="12"/>
        <v>1.3160416590348654</v>
      </c>
      <c r="BF12" s="2">
        <f t="shared" si="12"/>
        <v>1.989496084014776</v>
      </c>
      <c r="BG12" s="2">
        <f t="shared" si="12"/>
        <v>1.5152039356869385</v>
      </c>
      <c r="BH12" s="2">
        <f t="shared" si="12"/>
        <v>1.3031794457727841</v>
      </c>
      <c r="BI12" s="2">
        <f t="shared" si="12"/>
        <v>1.4870897430520205</v>
      </c>
    </row>
    <row r="13" spans="1:68" s="1" customFormat="1">
      <c r="B13" s="1" t="s">
        <v>121</v>
      </c>
      <c r="E13" s="1">
        <f>STDEV(E8:E11)/2</f>
        <v>0.35276413558951381</v>
      </c>
      <c r="F13" s="1">
        <f t="shared" ref="F13:BI13" si="13">STDEV(F8:F11)/2</f>
        <v>0.62306143414864812</v>
      </c>
      <c r="G13" s="1">
        <f t="shared" si="13"/>
        <v>0.48803122970902685</v>
      </c>
      <c r="H13" s="1">
        <f t="shared" si="13"/>
        <v>0.39521653158052095</v>
      </c>
      <c r="I13" s="1">
        <f t="shared" si="13"/>
        <v>0.88756477143084633</v>
      </c>
      <c r="J13" s="1">
        <f t="shared" si="13"/>
        <v>0.36395411746843304</v>
      </c>
      <c r="K13" s="1">
        <f t="shared" si="13"/>
        <v>0.56367390897510494</v>
      </c>
      <c r="L13" s="1">
        <f t="shared" si="13"/>
        <v>0.15937790202403262</v>
      </c>
      <c r="M13" s="1">
        <f t="shared" si="13"/>
        <v>0.26379431374185713</v>
      </c>
      <c r="N13" s="1">
        <f t="shared" si="13"/>
        <v>0.39192095617741124</v>
      </c>
      <c r="O13" s="1">
        <f t="shared" si="13"/>
        <v>0.10985904115518572</v>
      </c>
      <c r="P13" s="1">
        <f t="shared" si="13"/>
        <v>0.57205932651459357</v>
      </c>
      <c r="Q13" s="1">
        <f t="shared" si="13"/>
        <v>0.15453994632941431</v>
      </c>
      <c r="R13" s="1">
        <f t="shared" si="13"/>
        <v>0.35602213292077611</v>
      </c>
      <c r="S13" s="1">
        <f t="shared" si="13"/>
        <v>0.56546398944051934</v>
      </c>
      <c r="T13" s="1">
        <f t="shared" si="13"/>
        <v>0.35138191239728472</v>
      </c>
      <c r="U13" s="1">
        <f t="shared" si="13"/>
        <v>0.32445816866152588</v>
      </c>
      <c r="V13" s="1">
        <f t="shared" si="13"/>
        <v>0.47785209632669373</v>
      </c>
      <c r="W13" s="1">
        <f t="shared" si="13"/>
        <v>0.527689959807082</v>
      </c>
      <c r="X13" s="1">
        <f t="shared" si="13"/>
        <v>0.19131850697696079</v>
      </c>
      <c r="Y13" s="1">
        <f t="shared" si="13"/>
        <v>0.74422165985728017</v>
      </c>
      <c r="Z13" s="1">
        <f t="shared" si="13"/>
        <v>0.28083458695638247</v>
      </c>
      <c r="AA13" s="1">
        <f t="shared" si="13"/>
        <v>0.19714475188880895</v>
      </c>
      <c r="AB13" s="1">
        <f t="shared" si="13"/>
        <v>0.49304931207586011</v>
      </c>
      <c r="AC13" s="1">
        <f t="shared" si="13"/>
        <v>0.10595949050102364</v>
      </c>
      <c r="AD13" s="1">
        <f t="shared" si="13"/>
        <v>0.34066753897955127</v>
      </c>
      <c r="AE13" s="1">
        <f t="shared" si="13"/>
        <v>0.62243922980612221</v>
      </c>
      <c r="AF13" s="1">
        <f t="shared" si="13"/>
        <v>0.21794442082082305</v>
      </c>
      <c r="AG13" s="1">
        <f t="shared" si="13"/>
        <v>0.44709502563729331</v>
      </c>
      <c r="AH13" s="1">
        <f t="shared" si="13"/>
        <v>4.1426833781186508E-2</v>
      </c>
      <c r="AI13" s="1">
        <f t="shared" si="13"/>
        <v>3.4878989989012253E-2</v>
      </c>
      <c r="AJ13" s="1">
        <f t="shared" si="13"/>
        <v>0.1694549438124934</v>
      </c>
      <c r="AK13" s="1">
        <f t="shared" si="13"/>
        <v>0.34177292090543299</v>
      </c>
      <c r="AL13" s="1">
        <f t="shared" si="13"/>
        <v>8.3502145183474194E-2</v>
      </c>
      <c r="AM13" s="1">
        <f t="shared" si="13"/>
        <v>9.4035128506175902E-2</v>
      </c>
      <c r="AN13" s="1">
        <f t="shared" si="13"/>
        <v>0.3392939496371693</v>
      </c>
      <c r="AO13" s="1">
        <f t="shared" si="13"/>
        <v>0.10258788658329351</v>
      </c>
      <c r="AP13" s="1">
        <f t="shared" si="13"/>
        <v>0.14199117714250095</v>
      </c>
      <c r="AQ13" s="1">
        <f t="shared" si="13"/>
        <v>0.56026481377009707</v>
      </c>
      <c r="AR13" s="1">
        <f t="shared" si="13"/>
        <v>9.2693972858143889E-2</v>
      </c>
      <c r="AS13" s="1">
        <f t="shared" si="13"/>
        <v>0.30557010048259292</v>
      </c>
      <c r="AT13" s="1">
        <f t="shared" si="13"/>
        <v>0.22076395690626816</v>
      </c>
      <c r="AU13" s="1">
        <f t="shared" si="13"/>
        <v>7.0189863650030543E-3</v>
      </c>
      <c r="AV13" s="1">
        <f t="shared" si="13"/>
        <v>0.37741702718999759</v>
      </c>
      <c r="AW13" s="1">
        <f t="shared" si="13"/>
        <v>0.58697143220345704</v>
      </c>
      <c r="AX13" s="1">
        <f t="shared" si="13"/>
        <v>0.10096943094389077</v>
      </c>
      <c r="AY13" s="1">
        <f t="shared" si="13"/>
        <v>5.1481198954612596E-2</v>
      </c>
      <c r="AZ13" s="1">
        <f t="shared" si="13"/>
        <v>0.56307025263065369</v>
      </c>
      <c r="BA13" s="1">
        <f t="shared" si="13"/>
        <v>2.2063300486518989</v>
      </c>
      <c r="BB13" s="1">
        <f t="shared" si="13"/>
        <v>0.93659934423523439</v>
      </c>
      <c r="BC13" s="1">
        <f t="shared" si="13"/>
        <v>9.118467036604648E-2</v>
      </c>
      <c r="BD13" s="1">
        <f t="shared" si="13"/>
        <v>7.688104871548967E-3</v>
      </c>
      <c r="BE13" s="1">
        <f t="shared" si="13"/>
        <v>0.66072971837175454</v>
      </c>
      <c r="BF13" s="1">
        <f t="shared" si="13"/>
        <v>0.2440586727968406</v>
      </c>
      <c r="BG13" s="1">
        <f t="shared" si="13"/>
        <v>0.68244080127812101</v>
      </c>
      <c r="BH13" s="1">
        <f t="shared" si="13"/>
        <v>0.24080547359023996</v>
      </c>
      <c r="BI13" s="1">
        <f t="shared" si="13"/>
        <v>0.30738447846914563</v>
      </c>
    </row>
    <row r="14" spans="1:68">
      <c r="B14" t="s">
        <v>122</v>
      </c>
      <c r="AA14">
        <f>(AA2/$D2) * 100</f>
        <v>1.6832440703902065</v>
      </c>
      <c r="AB14">
        <f t="shared" ref="AB14:BI14" si="14">(AB2/$D2) * 100</f>
        <v>0.43356286661565929</v>
      </c>
      <c r="AC14">
        <f t="shared" si="14"/>
        <v>1.224177505738332</v>
      </c>
      <c r="AD14">
        <f t="shared" si="14"/>
        <v>2.0147921448610049</v>
      </c>
      <c r="AE14">
        <f t="shared" si="14"/>
        <v>10.915582759500127</v>
      </c>
      <c r="AF14">
        <f t="shared" si="14"/>
        <v>2.4738587095128795</v>
      </c>
      <c r="AG14">
        <f t="shared" si="14"/>
        <v>5.7893394542208618</v>
      </c>
      <c r="AH14">
        <f t="shared" si="14"/>
        <v>0</v>
      </c>
      <c r="AI14">
        <f t="shared" si="14"/>
        <v>0.40805916857944402</v>
      </c>
      <c r="AJ14">
        <f t="shared" si="14"/>
        <v>3.0094363682733998</v>
      </c>
      <c r="AK14">
        <f t="shared" si="14"/>
        <v>3.3919918388166286</v>
      </c>
      <c r="AL14">
        <f t="shared" si="14"/>
        <v>2.4483550114766639</v>
      </c>
      <c r="AM14">
        <f t="shared" si="14"/>
        <v>3.5960214231063508</v>
      </c>
      <c r="AN14">
        <f t="shared" si="14"/>
        <v>3.6215251211425659</v>
      </c>
      <c r="AO14">
        <f t="shared" si="14"/>
        <v>3.519510328997705</v>
      </c>
      <c r="AP14">
        <f t="shared" si="14"/>
        <v>2.0657995409334351</v>
      </c>
      <c r="AQ14">
        <f t="shared" si="14"/>
        <v>4.7521890674147746</v>
      </c>
      <c r="AR14">
        <f t="shared" si="14"/>
        <v>0.71410354501402706</v>
      </c>
      <c r="AS14">
        <f t="shared" si="14"/>
        <v>6.0953838306554449</v>
      </c>
      <c r="AT14">
        <f t="shared" si="14"/>
        <v>4.08059168579444</v>
      </c>
      <c r="AU14">
        <f t="shared" si="14"/>
        <v>7.6511094108645747E-2</v>
      </c>
      <c r="AV14">
        <f t="shared" si="14"/>
        <v>0.84162203519510326</v>
      </c>
      <c r="AW14">
        <f t="shared" si="14"/>
        <v>1.0711553175210407</v>
      </c>
      <c r="AX14">
        <f t="shared" si="14"/>
        <v>1.224177505738332</v>
      </c>
      <c r="AY14">
        <f t="shared" si="14"/>
        <v>0.91813312930374913</v>
      </c>
      <c r="AZ14">
        <f t="shared" si="14"/>
        <v>1.6747428377114681</v>
      </c>
      <c r="BA14">
        <f t="shared" si="14"/>
        <v>3.8850633341834562</v>
      </c>
      <c r="BB14">
        <f t="shared" si="14"/>
        <v>4.199608943296778</v>
      </c>
      <c r="BC14">
        <f t="shared" si="14"/>
        <v>0.40805916857944402</v>
      </c>
      <c r="BD14">
        <f t="shared" si="14"/>
        <v>0</v>
      </c>
      <c r="BE14">
        <f t="shared" si="14"/>
        <v>6.9115021678143336</v>
      </c>
      <c r="BF14">
        <f t="shared" si="14"/>
        <v>5.3302728895689881</v>
      </c>
      <c r="BG14">
        <f t="shared" si="14"/>
        <v>3.8000510073960729</v>
      </c>
      <c r="BH14">
        <f t="shared" si="14"/>
        <v>3.8765621015047178</v>
      </c>
      <c r="BI14">
        <f t="shared" si="14"/>
        <v>3.5450140270339201</v>
      </c>
    </row>
    <row r="15" spans="1:68">
      <c r="B15" t="s">
        <v>123</v>
      </c>
      <c r="AA15">
        <f t="shared" ref="AA15:BI15" si="15">(AA3/$D3) * 100</f>
        <v>2.2240527182866558</v>
      </c>
      <c r="AB15">
        <f t="shared" si="15"/>
        <v>2.1416803953871502</v>
      </c>
      <c r="AC15">
        <f t="shared" si="15"/>
        <v>0.41186161449752884</v>
      </c>
      <c r="AD15">
        <f t="shared" si="15"/>
        <v>3.7891268533772648</v>
      </c>
      <c r="AE15">
        <f t="shared" si="15"/>
        <v>4.5304777594728174</v>
      </c>
      <c r="AF15">
        <f t="shared" si="15"/>
        <v>2.5947281713344319</v>
      </c>
      <c r="AG15">
        <f t="shared" si="15"/>
        <v>0.65897858319604619</v>
      </c>
      <c r="AH15">
        <f t="shared" si="15"/>
        <v>0.32948929159802309</v>
      </c>
      <c r="AI15">
        <f t="shared" si="15"/>
        <v>0.16474464579901155</v>
      </c>
      <c r="AJ15">
        <f t="shared" si="15"/>
        <v>1.2355848434925865</v>
      </c>
      <c r="AK15">
        <f t="shared" si="15"/>
        <v>2.6771004942339376</v>
      </c>
      <c r="AL15">
        <f t="shared" si="15"/>
        <v>2.2515101592531575</v>
      </c>
      <c r="AM15">
        <f t="shared" si="15"/>
        <v>2.182866556836903</v>
      </c>
      <c r="AN15">
        <f t="shared" si="15"/>
        <v>4.8187808896210873</v>
      </c>
      <c r="AO15">
        <f t="shared" si="15"/>
        <v>2.4711696869851729</v>
      </c>
      <c r="AP15">
        <f t="shared" si="15"/>
        <v>0.49423393739703458</v>
      </c>
      <c r="AQ15">
        <f t="shared" si="15"/>
        <v>8.2509610104338265</v>
      </c>
      <c r="AR15">
        <f t="shared" si="15"/>
        <v>0.20593080724876442</v>
      </c>
      <c r="AS15">
        <f t="shared" si="15"/>
        <v>4.1186161449752881</v>
      </c>
      <c r="AT15">
        <f t="shared" si="15"/>
        <v>1.4827018121911038</v>
      </c>
      <c r="AU15">
        <f t="shared" si="15"/>
        <v>0</v>
      </c>
      <c r="AV15">
        <f t="shared" si="15"/>
        <v>3.8303130148270177</v>
      </c>
      <c r="AW15">
        <f t="shared" si="15"/>
        <v>0.20593080724876442</v>
      </c>
      <c r="AX15">
        <f t="shared" si="15"/>
        <v>0.57660626029654038</v>
      </c>
      <c r="AY15">
        <f t="shared" si="15"/>
        <v>0.78253706754530472</v>
      </c>
      <c r="AZ15">
        <f t="shared" si="15"/>
        <v>5.4777594728171337</v>
      </c>
      <c r="BA15">
        <f t="shared" si="15"/>
        <v>21.911037891268535</v>
      </c>
      <c r="BB15">
        <f t="shared" si="15"/>
        <v>11.243822075782537</v>
      </c>
      <c r="BC15">
        <f t="shared" si="15"/>
        <v>1.1120263591433279</v>
      </c>
      <c r="BD15">
        <f t="shared" si="15"/>
        <v>4.1186161449752887E-2</v>
      </c>
      <c r="BE15">
        <f t="shared" si="15"/>
        <v>0.28830313014827019</v>
      </c>
      <c r="BF15">
        <f t="shared" si="15"/>
        <v>2.4299835255354201</v>
      </c>
      <c r="BG15">
        <f t="shared" si="15"/>
        <v>0.94728171334431621</v>
      </c>
      <c r="BH15">
        <f t="shared" si="15"/>
        <v>2.8830313014827018</v>
      </c>
      <c r="BI15">
        <f t="shared" si="15"/>
        <v>1.2355848434925865</v>
      </c>
    </row>
    <row r="16" spans="1:68">
      <c r="A16" t="s">
        <v>145</v>
      </c>
      <c r="E16">
        <f>E2/($B$2-$D$2)*100</f>
        <v>4.2972575905974537</v>
      </c>
      <c r="F16">
        <f t="shared" ref="F16:Z19" si="16">F2/($B$2-$D$2)*100</f>
        <v>4.3156219392752204</v>
      </c>
      <c r="G16">
        <f t="shared" si="16"/>
        <v>4.6278158667972571</v>
      </c>
      <c r="H16">
        <f t="shared" si="16"/>
        <v>4.3523506366307547</v>
      </c>
      <c r="I16">
        <f t="shared" si="16"/>
        <v>5.6378550440744375</v>
      </c>
      <c r="J16">
        <f t="shared" si="16"/>
        <v>8.3557786483839358</v>
      </c>
      <c r="K16">
        <f t="shared" si="16"/>
        <v>4.2421645445641527</v>
      </c>
      <c r="L16">
        <f t="shared" si="16"/>
        <v>0.27546523016650343</v>
      </c>
      <c r="M16">
        <f t="shared" si="16"/>
        <v>0.84476003917727716</v>
      </c>
      <c r="N16">
        <f t="shared" si="16"/>
        <v>5.9867776689520076</v>
      </c>
      <c r="O16">
        <f t="shared" si="16"/>
        <v>0.82639569049951023</v>
      </c>
      <c r="P16">
        <f t="shared" si="16"/>
        <v>5.784769833496572</v>
      </c>
      <c r="Q16">
        <f t="shared" si="16"/>
        <v>1.2120470127326151</v>
      </c>
      <c r="R16">
        <f t="shared" si="16"/>
        <v>4.517629774730656</v>
      </c>
      <c r="S16">
        <f t="shared" si="16"/>
        <v>0.84476003917727716</v>
      </c>
      <c r="T16">
        <f t="shared" si="16"/>
        <v>3.525954946131244</v>
      </c>
      <c r="U16">
        <f t="shared" si="16"/>
        <v>9.4209108716944172</v>
      </c>
      <c r="V16">
        <f t="shared" si="16"/>
        <v>5.1052889324191968</v>
      </c>
      <c r="W16">
        <f t="shared" si="16"/>
        <v>12.249020568070518</v>
      </c>
      <c r="X16">
        <f t="shared" si="16"/>
        <v>2.779138099902057</v>
      </c>
      <c r="Y16">
        <f t="shared" si="16"/>
        <v>8.9618021547502451</v>
      </c>
      <c r="Z16">
        <f t="shared" si="16"/>
        <v>1.8364348677766893</v>
      </c>
      <c r="AA16">
        <f t="shared" ref="AA16:BI16" si="17">(AA4/$D4) * 100</f>
        <v>3.048653163499687</v>
      </c>
      <c r="AB16">
        <f t="shared" si="17"/>
        <v>5.4082271873042389</v>
      </c>
      <c r="AC16">
        <f t="shared" si="17"/>
        <v>0.43850490707872208</v>
      </c>
      <c r="AD16">
        <f t="shared" si="17"/>
        <v>3.0277719774483192</v>
      </c>
      <c r="AE16">
        <f t="shared" si="17"/>
        <v>7.8930883274169972</v>
      </c>
      <c r="AF16">
        <f t="shared" si="17"/>
        <v>1.1275840467738567</v>
      </c>
      <c r="AG16">
        <f t="shared" si="17"/>
        <v>3.4453956984756737</v>
      </c>
      <c r="AH16">
        <f t="shared" si="17"/>
        <v>0</v>
      </c>
      <c r="AI16">
        <f t="shared" si="17"/>
        <v>0.20881186051367717</v>
      </c>
      <c r="AJ16">
        <f t="shared" si="17"/>
        <v>1.336395907287534</v>
      </c>
      <c r="AK16">
        <f t="shared" si="17"/>
        <v>5.7423261641261218</v>
      </c>
      <c r="AL16">
        <f t="shared" si="17"/>
        <v>1.8862671399735507</v>
      </c>
      <c r="AM16">
        <f t="shared" si="17"/>
        <v>2.8398413029860095</v>
      </c>
      <c r="AN16">
        <f t="shared" si="17"/>
        <v>2.3595740238045519</v>
      </c>
      <c r="AO16">
        <f t="shared" si="17"/>
        <v>3.2783462100647318</v>
      </c>
      <c r="AP16">
        <f t="shared" si="17"/>
        <v>1.044059302568386</v>
      </c>
      <c r="AQ16">
        <f t="shared" si="17"/>
        <v>6.4383656991717135</v>
      </c>
      <c r="AR16">
        <f t="shared" si="17"/>
        <v>1.1693464188765923</v>
      </c>
      <c r="AS16">
        <f t="shared" si="17"/>
        <v>7.9766130716224684</v>
      </c>
      <c r="AT16">
        <f t="shared" si="17"/>
        <v>3.904781791605763</v>
      </c>
      <c r="AU16">
        <f t="shared" si="17"/>
        <v>6.2643558154103149E-2</v>
      </c>
      <c r="AV16">
        <f t="shared" si="17"/>
        <v>1.3155147212361662</v>
      </c>
      <c r="AW16">
        <f t="shared" si="17"/>
        <v>0</v>
      </c>
      <c r="AX16">
        <f t="shared" si="17"/>
        <v>0.3340989768218835</v>
      </c>
      <c r="AY16">
        <f t="shared" si="17"/>
        <v>0.43850490707872208</v>
      </c>
      <c r="AZ16">
        <f t="shared" si="17"/>
        <v>2.206445326094522</v>
      </c>
      <c r="BA16">
        <f t="shared" si="17"/>
        <v>8.1506229553838647</v>
      </c>
      <c r="BB16">
        <f t="shared" si="17"/>
        <v>7.5033061877914671</v>
      </c>
      <c r="BC16">
        <f t="shared" si="17"/>
        <v>0.62643558154103152</v>
      </c>
      <c r="BD16">
        <f t="shared" si="17"/>
        <v>2.0881186051367719E-2</v>
      </c>
      <c r="BE16">
        <f t="shared" si="17"/>
        <v>4.5103361870954268</v>
      </c>
      <c r="BF16">
        <f t="shared" si="17"/>
        <v>5.5961578617665486</v>
      </c>
      <c r="BG16">
        <f t="shared" si="17"/>
        <v>1.2946335351847984</v>
      </c>
      <c r="BH16">
        <f t="shared" si="17"/>
        <v>1.3781582793902694</v>
      </c>
      <c r="BI16">
        <f t="shared" si="17"/>
        <v>3.9883065358112342</v>
      </c>
    </row>
    <row r="17" spans="5:61">
      <c r="E17">
        <f t="shared" ref="E17:T19" si="18">E3/($B$2-$D$2)*100</f>
        <v>1.1202252693437806</v>
      </c>
      <c r="F17">
        <f t="shared" si="18"/>
        <v>3.72796278158668</v>
      </c>
      <c r="G17">
        <f t="shared" si="18"/>
        <v>0.3672869735553379</v>
      </c>
      <c r="H17">
        <f t="shared" si="18"/>
        <v>1.5242409402546522</v>
      </c>
      <c r="I17">
        <f t="shared" si="18"/>
        <v>0.97331047992164543</v>
      </c>
      <c r="J17">
        <f t="shared" si="18"/>
        <v>4.0034280117531829</v>
      </c>
      <c r="K17">
        <f t="shared" si="18"/>
        <v>2.0200783545543586</v>
      </c>
      <c r="L17">
        <f t="shared" si="18"/>
        <v>0.42238001958863858</v>
      </c>
      <c r="M17">
        <f t="shared" si="18"/>
        <v>1.1569539666993143</v>
      </c>
      <c r="N17">
        <f t="shared" si="18"/>
        <v>1.909892262487757</v>
      </c>
      <c r="O17">
        <f t="shared" si="18"/>
        <v>5.5093046033300688E-2</v>
      </c>
      <c r="P17">
        <f t="shared" si="18"/>
        <v>0.53256611165523993</v>
      </c>
      <c r="Q17">
        <f t="shared" si="18"/>
        <v>1.2120470127326151</v>
      </c>
      <c r="R17">
        <f t="shared" si="18"/>
        <v>2.0935357492654258</v>
      </c>
      <c r="S17">
        <f t="shared" si="18"/>
        <v>1.028403525954946</v>
      </c>
      <c r="T17">
        <f t="shared" si="18"/>
        <v>0.91821743388834465</v>
      </c>
      <c r="U17">
        <f t="shared" si="16"/>
        <v>5.729676787463271</v>
      </c>
      <c r="V17">
        <f t="shared" si="16"/>
        <v>0.88148873653281101</v>
      </c>
      <c r="W17">
        <f t="shared" si="16"/>
        <v>6.7948090107737515</v>
      </c>
      <c r="X17">
        <f t="shared" si="16"/>
        <v>1.2365328109696376</v>
      </c>
      <c r="Y17">
        <f t="shared" si="16"/>
        <v>2.0384427032321253</v>
      </c>
      <c r="Z17">
        <f t="shared" si="16"/>
        <v>5.5093046033300688E-2</v>
      </c>
      <c r="AA17">
        <f t="shared" ref="AA17:BI17" si="19">(AA5/$D5) * 100</f>
        <v>0.95342867620095351</v>
      </c>
      <c r="AB17">
        <f t="shared" si="19"/>
        <v>0.55005500550055009</v>
      </c>
      <c r="AC17">
        <f t="shared" si="19"/>
        <v>0</v>
      </c>
      <c r="AD17">
        <f t="shared" si="19"/>
        <v>0.84341767510084342</v>
      </c>
      <c r="AE17">
        <f t="shared" si="19"/>
        <v>10.78107810781078</v>
      </c>
      <c r="AF17">
        <f t="shared" si="19"/>
        <v>1.0267693436010268</v>
      </c>
      <c r="AG17">
        <f t="shared" si="19"/>
        <v>1.76017601760176</v>
      </c>
      <c r="AH17">
        <f t="shared" si="19"/>
        <v>7.3340667400073334E-2</v>
      </c>
      <c r="AI17">
        <f t="shared" si="19"/>
        <v>0</v>
      </c>
      <c r="AJ17">
        <f t="shared" si="19"/>
        <v>2.3102310231023102</v>
      </c>
      <c r="AK17">
        <f t="shared" si="19"/>
        <v>1.6501650165016499</v>
      </c>
      <c r="AL17">
        <f t="shared" si="19"/>
        <v>2.3102310231023102</v>
      </c>
      <c r="AM17">
        <f t="shared" si="19"/>
        <v>2.2368903557022368</v>
      </c>
      <c r="AN17">
        <f t="shared" si="19"/>
        <v>4.4371103777044372</v>
      </c>
      <c r="AO17">
        <f t="shared" si="19"/>
        <v>2.0902090209020905</v>
      </c>
      <c r="AP17">
        <f t="shared" si="19"/>
        <v>0.55005500550055009</v>
      </c>
      <c r="AQ17">
        <f t="shared" si="19"/>
        <v>8.4952939738418287</v>
      </c>
      <c r="AR17">
        <f t="shared" si="19"/>
        <v>1.0267693436010268</v>
      </c>
      <c r="AS17">
        <f t="shared" si="19"/>
        <v>7.04070407040704</v>
      </c>
      <c r="AT17">
        <f t="shared" si="19"/>
        <v>3.3736707004033737</v>
      </c>
      <c r="AU17">
        <f t="shared" si="19"/>
        <v>3.6670333700036667E-2</v>
      </c>
      <c r="AV17">
        <f t="shared" si="19"/>
        <v>1.5034836817015034</v>
      </c>
      <c r="AW17">
        <f t="shared" si="19"/>
        <v>5.2071873854052066</v>
      </c>
      <c r="AX17">
        <f t="shared" si="19"/>
        <v>0.11001100110011</v>
      </c>
      <c r="AY17">
        <f t="shared" si="19"/>
        <v>0.77007700770077003</v>
      </c>
      <c r="AZ17">
        <f t="shared" si="19"/>
        <v>0.85564111966752232</v>
      </c>
      <c r="BA17">
        <f t="shared" si="19"/>
        <v>15.254858819215256</v>
      </c>
      <c r="BB17">
        <f t="shared" si="19"/>
        <v>4.6204620462046204</v>
      </c>
      <c r="BC17">
        <f t="shared" si="19"/>
        <v>0.55005500550055009</v>
      </c>
      <c r="BD17">
        <f t="shared" si="19"/>
        <v>7.3340667400073334E-2</v>
      </c>
      <c r="BE17">
        <f t="shared" si="19"/>
        <v>0.62339567290062337</v>
      </c>
      <c r="BF17">
        <f t="shared" si="19"/>
        <v>4.2904290429042904</v>
      </c>
      <c r="BG17">
        <f t="shared" si="19"/>
        <v>7.1140447378071139</v>
      </c>
      <c r="BH17">
        <f t="shared" si="19"/>
        <v>3.0803080308030801</v>
      </c>
      <c r="BI17">
        <f t="shared" si="19"/>
        <v>4.4004400440044007</v>
      </c>
    </row>
    <row r="18" spans="5:61">
      <c r="E18">
        <f t="shared" si="18"/>
        <v>4.6645445641527914</v>
      </c>
      <c r="F18">
        <f t="shared" si="16"/>
        <v>9.549461312438785</v>
      </c>
      <c r="G18">
        <f t="shared" si="16"/>
        <v>2.9382957884427032</v>
      </c>
      <c r="H18">
        <f t="shared" si="16"/>
        <v>6.0602350636630753</v>
      </c>
      <c r="I18">
        <f t="shared" si="16"/>
        <v>10.357492654260529</v>
      </c>
      <c r="J18">
        <f t="shared" si="16"/>
        <v>8.8148873653281097</v>
      </c>
      <c r="K18">
        <f t="shared" si="16"/>
        <v>5.325661116552399</v>
      </c>
      <c r="L18">
        <f t="shared" si="16"/>
        <v>1.7446131243878549</v>
      </c>
      <c r="M18">
        <f t="shared" si="16"/>
        <v>2.6811949069539667</v>
      </c>
      <c r="N18">
        <f t="shared" si="16"/>
        <v>3.9116062683643489</v>
      </c>
      <c r="O18">
        <f t="shared" si="16"/>
        <v>0.11018609206660138</v>
      </c>
      <c r="P18">
        <f t="shared" si="16"/>
        <v>4.4625367286973558</v>
      </c>
      <c r="Q18">
        <f t="shared" si="16"/>
        <v>2.0017140058765914</v>
      </c>
      <c r="R18">
        <f t="shared" si="16"/>
        <v>6.1153281096963763</v>
      </c>
      <c r="S18">
        <f t="shared" si="16"/>
        <v>5.784769833496572</v>
      </c>
      <c r="T18">
        <f t="shared" si="16"/>
        <v>3.0301175318315376</v>
      </c>
      <c r="U18">
        <f t="shared" si="16"/>
        <v>12.193927522037217</v>
      </c>
      <c r="V18">
        <f t="shared" si="16"/>
        <v>4.0768854064642506</v>
      </c>
      <c r="W18">
        <f t="shared" si="16"/>
        <v>14.158912830558275</v>
      </c>
      <c r="X18">
        <f t="shared" si="16"/>
        <v>4.3217433888344754</v>
      </c>
      <c r="Y18">
        <f t="shared" si="16"/>
        <v>5.6194906953966699</v>
      </c>
      <c r="Z18">
        <f t="shared" si="16"/>
        <v>0.84476003917727716</v>
      </c>
      <c r="AA18" s="2">
        <f t="shared" ref="AA18:BI18" si="20">AVERAGE(AA14:AA17)</f>
        <v>1.9773446570943758</v>
      </c>
      <c r="AB18" s="2">
        <f t="shared" si="20"/>
        <v>2.1333813637018997</v>
      </c>
      <c r="AC18" s="2">
        <f t="shared" si="20"/>
        <v>0.51863600682864575</v>
      </c>
      <c r="AD18" s="2">
        <f t="shared" si="20"/>
        <v>2.4187771626968582</v>
      </c>
      <c r="AE18" s="2">
        <f t="shared" si="20"/>
        <v>8.5300567385501811</v>
      </c>
      <c r="AF18" s="2">
        <f t="shared" si="20"/>
        <v>1.8057350678055486</v>
      </c>
      <c r="AG18" s="2">
        <f t="shared" si="20"/>
        <v>2.9134724383735855</v>
      </c>
      <c r="AH18" s="2">
        <f t="shared" si="20"/>
        <v>0.10070748974952411</v>
      </c>
      <c r="AI18" s="2">
        <f t="shared" si="20"/>
        <v>0.19540391872303317</v>
      </c>
      <c r="AJ18" s="2">
        <f t="shared" si="20"/>
        <v>1.9729120355389578</v>
      </c>
      <c r="AK18" s="2">
        <f t="shared" si="20"/>
        <v>3.3653958784195845</v>
      </c>
      <c r="AL18" s="2">
        <f t="shared" si="20"/>
        <v>2.2240908334514202</v>
      </c>
      <c r="AM18" s="2">
        <f t="shared" si="20"/>
        <v>2.7139049096578747</v>
      </c>
      <c r="AN18" s="2">
        <f t="shared" si="20"/>
        <v>3.8092476030681603</v>
      </c>
      <c r="AO18" s="2">
        <f t="shared" si="20"/>
        <v>2.8398088117374254</v>
      </c>
      <c r="AP18" s="2">
        <f t="shared" si="20"/>
        <v>1.0385369465998513</v>
      </c>
      <c r="AQ18" s="2">
        <f t="shared" si="20"/>
        <v>6.9842024377155356</v>
      </c>
      <c r="AR18" s="2">
        <f t="shared" si="20"/>
        <v>0.77903752868510256</v>
      </c>
      <c r="AS18" s="2">
        <f t="shared" si="20"/>
        <v>6.3078292794150599</v>
      </c>
      <c r="AT18" s="2">
        <f t="shared" si="20"/>
        <v>3.2104364974986703</v>
      </c>
      <c r="AU18" s="2">
        <f t="shared" si="20"/>
        <v>4.3956246490696391E-2</v>
      </c>
      <c r="AV18" s="2">
        <f t="shared" si="20"/>
        <v>1.8727333632399477</v>
      </c>
      <c r="AW18" s="2">
        <f t="shared" si="20"/>
        <v>1.6210683775437529</v>
      </c>
      <c r="AX18" s="2">
        <f t="shared" si="20"/>
        <v>0.56122343598921642</v>
      </c>
      <c r="AY18" s="2">
        <f t="shared" si="20"/>
        <v>0.72731302790713648</v>
      </c>
      <c r="AZ18" s="2">
        <f t="shared" si="20"/>
        <v>2.5536471890726617</v>
      </c>
      <c r="BA18" s="2">
        <f t="shared" si="20"/>
        <v>12.300395750012779</v>
      </c>
      <c r="BB18" s="2">
        <f t="shared" si="20"/>
        <v>6.8917998132688503</v>
      </c>
      <c r="BC18" s="2">
        <f t="shared" si="20"/>
        <v>0.67414402869108847</v>
      </c>
      <c r="BD18" s="2">
        <f t="shared" si="20"/>
        <v>3.3852003725298487E-2</v>
      </c>
      <c r="BE18" s="2">
        <f t="shared" si="20"/>
        <v>3.0833842894896635</v>
      </c>
      <c r="BF18" s="2">
        <f t="shared" si="20"/>
        <v>4.4117108299438117</v>
      </c>
      <c r="BG18" s="2">
        <f t="shared" si="20"/>
        <v>3.2890027484330755</v>
      </c>
      <c r="BH18" s="2">
        <f t="shared" si="20"/>
        <v>2.8045149282951924</v>
      </c>
      <c r="BI18" s="2">
        <f t="shared" si="20"/>
        <v>3.2923363625855355</v>
      </c>
    </row>
    <row r="19" spans="5:61">
      <c r="E19">
        <f t="shared" si="18"/>
        <v>3.1403036238981392</v>
      </c>
      <c r="F19">
        <f t="shared" si="16"/>
        <v>2.3322722820763957</v>
      </c>
      <c r="G19">
        <f t="shared" si="16"/>
        <v>2.2404505386875613</v>
      </c>
      <c r="H19">
        <f t="shared" si="16"/>
        <v>1.1936826640548481</v>
      </c>
      <c r="I19">
        <f t="shared" si="16"/>
        <v>4.976738491674829</v>
      </c>
      <c r="J19">
        <f t="shared" si="16"/>
        <v>3.3974045053868758</v>
      </c>
      <c r="K19">
        <f t="shared" si="16"/>
        <v>0.23873653281096963</v>
      </c>
      <c r="L19">
        <f t="shared" si="16"/>
        <v>0.20200783545543582</v>
      </c>
      <c r="M19">
        <f t="shared" si="16"/>
        <v>1.8180705190989226</v>
      </c>
      <c r="N19">
        <f t="shared" si="16"/>
        <v>3.4708619000979435</v>
      </c>
      <c r="O19">
        <f t="shared" si="16"/>
        <v>0.40401567091087165</v>
      </c>
      <c r="P19">
        <f t="shared" si="16"/>
        <v>2.6444662095984328</v>
      </c>
      <c r="Q19">
        <f t="shared" si="16"/>
        <v>1.2120470127326151</v>
      </c>
      <c r="R19">
        <f t="shared" si="16"/>
        <v>1.3773261508325172</v>
      </c>
      <c r="S19">
        <f t="shared" si="16"/>
        <v>0.3305582761998041</v>
      </c>
      <c r="T19">
        <f t="shared" si="16"/>
        <v>2.8097453476983349</v>
      </c>
      <c r="U19">
        <f t="shared" si="16"/>
        <v>5.5827619980411356</v>
      </c>
      <c r="V19">
        <f t="shared" si="16"/>
        <v>3.2137610186092069</v>
      </c>
      <c r="W19">
        <f t="shared" si="16"/>
        <v>5.729676787463271</v>
      </c>
      <c r="X19">
        <f t="shared" si="16"/>
        <v>1.2242899118511263</v>
      </c>
      <c r="Y19">
        <f t="shared" si="16"/>
        <v>5.2705680705190989</v>
      </c>
      <c r="Z19">
        <f t="shared" si="16"/>
        <v>1.3222331047992164</v>
      </c>
      <c r="AA19" s="1">
        <f t="shared" ref="AA19:BI19" si="21">STDEV(AA14:AA17)/2</f>
        <v>0.44191494980956697</v>
      </c>
      <c r="AB19" s="1">
        <f t="shared" si="21"/>
        <v>1.1590581421246111</v>
      </c>
      <c r="AC19" s="1">
        <f t="shared" si="21"/>
        <v>0.25570065152239074</v>
      </c>
      <c r="AD19" s="1">
        <f t="shared" si="21"/>
        <v>0.63859835896912198</v>
      </c>
      <c r="AE19" s="1">
        <f t="shared" si="21"/>
        <v>1.5044432073072798</v>
      </c>
      <c r="AF19" s="1">
        <f t="shared" si="21"/>
        <v>0.4218585589227159</v>
      </c>
      <c r="AG19" s="1">
        <f t="shared" si="21"/>
        <v>1.1167806642560547</v>
      </c>
      <c r="AH19" s="1">
        <f t="shared" si="21"/>
        <v>7.8195296536861941E-2</v>
      </c>
      <c r="AI19" s="1">
        <f t="shared" si="21"/>
        <v>8.3926908012816562E-2</v>
      </c>
      <c r="AJ19" s="1">
        <f t="shared" si="21"/>
        <v>0.42199634293207172</v>
      </c>
      <c r="AK19" s="1">
        <f t="shared" si="21"/>
        <v>0.86920808660265625</v>
      </c>
      <c r="AL19" s="1">
        <f t="shared" si="21"/>
        <v>0.11992748542379018</v>
      </c>
      <c r="AM19" s="1">
        <f t="shared" si="21"/>
        <v>0.32958738539211291</v>
      </c>
      <c r="AN19" s="1">
        <f t="shared" si="21"/>
        <v>0.54391806498984674</v>
      </c>
      <c r="AO19" s="1">
        <f t="shared" si="21"/>
        <v>0.33567144812252581</v>
      </c>
      <c r="AP19" s="1">
        <f t="shared" si="21"/>
        <v>0.36402601861448858</v>
      </c>
      <c r="AQ19" s="1">
        <f t="shared" si="21"/>
        <v>0.87406599400223128</v>
      </c>
      <c r="AR19" s="1">
        <f t="shared" si="21"/>
        <v>0.21338146949281436</v>
      </c>
      <c r="AS19" s="1">
        <f t="shared" si="21"/>
        <v>0.82460758450651195</v>
      </c>
      <c r="AT19" s="1">
        <f t="shared" si="21"/>
        <v>0.59518890467505337</v>
      </c>
      <c r="AU19" s="1">
        <f t="shared" si="21"/>
        <v>1.6818318017807154E-2</v>
      </c>
      <c r="AV19" s="1">
        <f t="shared" si="21"/>
        <v>0.6672172688014838</v>
      </c>
      <c r="AW19" s="1">
        <f t="shared" si="21"/>
        <v>1.2176867050429918</v>
      </c>
      <c r="AX19" s="1">
        <f t="shared" si="21"/>
        <v>0.24064547077100701</v>
      </c>
      <c r="AY19" s="1">
        <f t="shared" si="21"/>
        <v>0.1019398900803811</v>
      </c>
      <c r="AZ19" s="1">
        <f t="shared" si="21"/>
        <v>1.0135202371018188</v>
      </c>
      <c r="BA19" s="1">
        <f t="shared" si="21"/>
        <v>3.970009742961516</v>
      </c>
      <c r="BB19" s="1">
        <f t="shared" si="21"/>
        <v>1.625856306482574</v>
      </c>
      <c r="BC19" s="1">
        <f t="shared" si="21"/>
        <v>0.15281150417774203</v>
      </c>
      <c r="BD19" s="1">
        <f t="shared" si="21"/>
        <v>1.5618751272361248E-2</v>
      </c>
      <c r="BE19" s="1">
        <f t="shared" si="21"/>
        <v>1.5956895293645146</v>
      </c>
      <c r="BF19" s="1">
        <f t="shared" si="21"/>
        <v>0.71813551468843073</v>
      </c>
      <c r="BG19" s="1">
        <f t="shared" si="21"/>
        <v>1.424584223214892</v>
      </c>
      <c r="BH19" s="1">
        <f t="shared" si="21"/>
        <v>0.52169635866335551</v>
      </c>
      <c r="BI19" s="1">
        <f t="shared" si="21"/>
        <v>0.70748033330711113</v>
      </c>
    </row>
    <row r="21" spans="5:61">
      <c r="T21" t="s">
        <v>116</v>
      </c>
      <c r="AJ21" t="s">
        <v>117</v>
      </c>
    </row>
    <row r="22" spans="5:61">
      <c r="T22" t="s">
        <v>112</v>
      </c>
      <c r="X22" t="s">
        <v>113</v>
      </c>
      <c r="AB22" t="s">
        <v>114</v>
      </c>
      <c r="AF22" t="s">
        <v>115</v>
      </c>
    </row>
    <row r="23" spans="5:61">
      <c r="T23" t="s">
        <v>103</v>
      </c>
      <c r="U23" t="s">
        <v>104</v>
      </c>
      <c r="V23" t="s">
        <v>105</v>
      </c>
      <c r="W23" t="s">
        <v>118</v>
      </c>
      <c r="X23" t="s">
        <v>103</v>
      </c>
      <c r="Y23" t="s">
        <v>104</v>
      </c>
      <c r="Z23" t="s">
        <v>105</v>
      </c>
      <c r="AB23" t="s">
        <v>103</v>
      </c>
      <c r="AC23" t="s">
        <v>104</v>
      </c>
      <c r="AD23" t="s">
        <v>105</v>
      </c>
      <c r="AF23" t="s">
        <v>103</v>
      </c>
      <c r="AG23" t="s">
        <v>104</v>
      </c>
      <c r="AH23" t="s">
        <v>105</v>
      </c>
    </row>
    <row r="24" spans="5:61">
      <c r="T24" t="s">
        <v>106</v>
      </c>
      <c r="U24">
        <v>449</v>
      </c>
      <c r="V24">
        <v>998</v>
      </c>
      <c r="W24">
        <f>V24/SUM(V$24:V$29)*100</f>
        <v>66.224286662242875</v>
      </c>
      <c r="X24" t="s">
        <v>106</v>
      </c>
      <c r="Y24">
        <v>285</v>
      </c>
      <c r="Z24">
        <v>633</v>
      </c>
      <c r="AA24">
        <f>Z24/SUM(Z$24:Z$29)*100</f>
        <v>41.130604288499022</v>
      </c>
      <c r="AB24" t="s">
        <v>106</v>
      </c>
      <c r="AC24">
        <v>657</v>
      </c>
      <c r="AD24">
        <v>1460</v>
      </c>
      <c r="AE24">
        <f>AD24/SUM(AD$24:AD$29)*100</f>
        <v>62.022090059473236</v>
      </c>
      <c r="AF24" t="s">
        <v>106</v>
      </c>
      <c r="AG24">
        <v>255</v>
      </c>
      <c r="AH24">
        <v>567</v>
      </c>
      <c r="AI24">
        <f>AH24/SUM(AH$24:AH$29)*100</f>
        <v>63.14031180400891</v>
      </c>
      <c r="AJ24" t="s">
        <v>106</v>
      </c>
      <c r="AK24">
        <f>AVERAGE(W24,AA24,AE24,AI24)</f>
        <v>58.129323203556012</v>
      </c>
      <c r="AL24">
        <f>STDEV(W24,AA24,AE24,AI24)/2</f>
        <v>5.7354781746234771</v>
      </c>
    </row>
    <row r="25" spans="5:61">
      <c r="T25" t="s">
        <v>107</v>
      </c>
      <c r="U25">
        <v>126</v>
      </c>
      <c r="V25">
        <v>280</v>
      </c>
      <c r="W25">
        <f t="shared" ref="W25:W29" si="22">V25/SUM(V$24:V$29)*100</f>
        <v>18.579960185799603</v>
      </c>
      <c r="X25" t="s">
        <v>107</v>
      </c>
      <c r="Y25">
        <v>313</v>
      </c>
      <c r="Z25">
        <v>696</v>
      </c>
      <c r="AA25">
        <f t="shared" ref="AA25:AA29" si="23">Z25/SUM(Z$24:Z$29)*100</f>
        <v>45.224171539961013</v>
      </c>
      <c r="AB25" t="s">
        <v>107</v>
      </c>
      <c r="AC25">
        <v>237</v>
      </c>
      <c r="AD25">
        <v>527</v>
      </c>
      <c r="AE25">
        <f t="shared" ref="AE25:AE29" si="24">AD25/SUM(AD$24:AD$29)*100</f>
        <v>22.387425658453697</v>
      </c>
      <c r="AF25" t="s">
        <v>107</v>
      </c>
      <c r="AG25">
        <v>85</v>
      </c>
      <c r="AH25">
        <v>189</v>
      </c>
      <c r="AI25">
        <f t="shared" ref="AI25:AI29" si="25">AH25/SUM(AH$24:AH$29)*100</f>
        <v>21.046770601336302</v>
      </c>
      <c r="AJ25" t="s">
        <v>107</v>
      </c>
      <c r="AK25">
        <f t="shared" ref="AK25:AK29" si="26">AVERAGE(W25,AA25,AE25,AI25)</f>
        <v>26.809581996387653</v>
      </c>
      <c r="AL25">
        <f t="shared" ref="AL25:AL29" si="27">STDEV(W25,AA25,AE25,AI25)/2</f>
        <v>6.1886269684508859</v>
      </c>
    </row>
    <row r="26" spans="5:61">
      <c r="T26" t="s">
        <v>108</v>
      </c>
      <c r="U26">
        <v>37</v>
      </c>
      <c r="V26">
        <v>82</v>
      </c>
      <c r="W26">
        <f t="shared" si="22"/>
        <v>5.44127405441274</v>
      </c>
      <c r="X26" t="s">
        <v>108</v>
      </c>
      <c r="Y26">
        <v>39</v>
      </c>
      <c r="Z26">
        <v>87</v>
      </c>
      <c r="AA26">
        <f t="shared" si="23"/>
        <v>5.6530214424951266</v>
      </c>
      <c r="AB26" t="s">
        <v>108</v>
      </c>
      <c r="AC26">
        <v>76</v>
      </c>
      <c r="AD26">
        <v>169</v>
      </c>
      <c r="AE26">
        <f t="shared" si="24"/>
        <v>7.1792693288020386</v>
      </c>
      <c r="AF26" t="s">
        <v>108</v>
      </c>
      <c r="AG26">
        <v>1</v>
      </c>
      <c r="AH26">
        <v>2</v>
      </c>
      <c r="AI26">
        <f t="shared" si="25"/>
        <v>0.22271714922048996</v>
      </c>
      <c r="AJ26" t="s">
        <v>108</v>
      </c>
      <c r="AK26">
        <f t="shared" si="26"/>
        <v>4.6240704937325985</v>
      </c>
      <c r="AL26">
        <f t="shared" si="27"/>
        <v>1.5173308270483779</v>
      </c>
    </row>
    <row r="27" spans="5:61">
      <c r="T27" t="s">
        <v>109</v>
      </c>
      <c r="U27">
        <v>55</v>
      </c>
      <c r="V27">
        <v>122</v>
      </c>
      <c r="W27">
        <f t="shared" si="22"/>
        <v>8.0955540809555409</v>
      </c>
      <c r="X27" t="s">
        <v>109</v>
      </c>
      <c r="Y27">
        <v>17</v>
      </c>
      <c r="Z27">
        <v>38</v>
      </c>
      <c r="AA27">
        <f t="shared" si="23"/>
        <v>2.4691358024691357</v>
      </c>
      <c r="AB27" t="s">
        <v>109</v>
      </c>
      <c r="AC27">
        <v>47</v>
      </c>
      <c r="AD27">
        <v>104</v>
      </c>
      <c r="AE27">
        <f t="shared" si="24"/>
        <v>4.4180118946474085</v>
      </c>
      <c r="AF27" t="s">
        <v>109</v>
      </c>
      <c r="AG27">
        <v>61</v>
      </c>
      <c r="AH27">
        <v>136</v>
      </c>
      <c r="AI27">
        <f t="shared" si="25"/>
        <v>15.144766146993319</v>
      </c>
      <c r="AJ27" t="s">
        <v>109</v>
      </c>
      <c r="AK27">
        <f t="shared" si="26"/>
        <v>7.5318669812663508</v>
      </c>
      <c r="AL27">
        <f t="shared" si="27"/>
        <v>2.7928676622053796</v>
      </c>
    </row>
    <row r="28" spans="5:61">
      <c r="T28" t="s">
        <v>110</v>
      </c>
      <c r="U28">
        <v>8</v>
      </c>
      <c r="V28">
        <v>18</v>
      </c>
      <c r="W28">
        <f t="shared" si="22"/>
        <v>1.1944260119442602</v>
      </c>
      <c r="X28" t="s">
        <v>110</v>
      </c>
      <c r="Y28">
        <v>34</v>
      </c>
      <c r="Z28">
        <v>76</v>
      </c>
      <c r="AA28">
        <f t="shared" si="23"/>
        <v>4.9382716049382713</v>
      </c>
      <c r="AB28" t="s">
        <v>110</v>
      </c>
      <c r="AC28">
        <v>25</v>
      </c>
      <c r="AD28">
        <v>56</v>
      </c>
      <c r="AE28">
        <f t="shared" si="24"/>
        <v>2.3789294817332203</v>
      </c>
      <c r="AF28" t="s">
        <v>110</v>
      </c>
      <c r="AG28">
        <v>0</v>
      </c>
      <c r="AH28">
        <v>0</v>
      </c>
      <c r="AI28">
        <f t="shared" si="25"/>
        <v>0</v>
      </c>
      <c r="AJ28" t="s">
        <v>110</v>
      </c>
      <c r="AK28">
        <f t="shared" si="26"/>
        <v>2.1279067746539377</v>
      </c>
      <c r="AL28">
        <f t="shared" si="27"/>
        <v>1.0551673032721585</v>
      </c>
    </row>
    <row r="29" spans="5:61">
      <c r="T29" t="s">
        <v>111</v>
      </c>
      <c r="U29">
        <v>3</v>
      </c>
      <c r="V29">
        <v>7</v>
      </c>
      <c r="W29">
        <f t="shared" si="22"/>
        <v>0.46449900464499</v>
      </c>
      <c r="X29" t="s">
        <v>111</v>
      </c>
      <c r="Y29">
        <v>4</v>
      </c>
      <c r="Z29">
        <v>9</v>
      </c>
      <c r="AA29">
        <f t="shared" si="23"/>
        <v>0.58479532163742687</v>
      </c>
      <c r="AB29" t="s">
        <v>111</v>
      </c>
      <c r="AC29">
        <v>17</v>
      </c>
      <c r="AD29">
        <v>38</v>
      </c>
      <c r="AE29">
        <f t="shared" si="24"/>
        <v>1.6142735768903995</v>
      </c>
      <c r="AF29" t="s">
        <v>111</v>
      </c>
      <c r="AG29">
        <v>2</v>
      </c>
      <c r="AH29">
        <v>4</v>
      </c>
      <c r="AI29">
        <f t="shared" si="25"/>
        <v>0.44543429844097993</v>
      </c>
      <c r="AJ29" t="s">
        <v>111</v>
      </c>
      <c r="AK29">
        <f t="shared" si="26"/>
        <v>0.77725055040344904</v>
      </c>
      <c r="AL29">
        <f t="shared" si="27"/>
        <v>0.28070775378043422</v>
      </c>
    </row>
    <row r="31" spans="5:61">
      <c r="V31" t="s">
        <v>132</v>
      </c>
    </row>
    <row r="32" spans="5:61">
      <c r="V32" t="s">
        <v>133</v>
      </c>
      <c r="W32" t="s">
        <v>134</v>
      </c>
      <c r="X32" t="s">
        <v>135</v>
      </c>
      <c r="Z32" t="s">
        <v>136</v>
      </c>
      <c r="AA32" t="s">
        <v>137</v>
      </c>
    </row>
    <row r="33" spans="8:27">
      <c r="V33">
        <v>35</v>
      </c>
      <c r="W33">
        <v>37</v>
      </c>
      <c r="Z33">
        <v>51</v>
      </c>
      <c r="AA33">
        <v>39</v>
      </c>
    </row>
    <row r="34" spans="8:27">
      <c r="I34" t="s">
        <v>130</v>
      </c>
      <c r="N34" t="s">
        <v>131</v>
      </c>
      <c r="V34">
        <v>50</v>
      </c>
      <c r="W34">
        <v>0</v>
      </c>
      <c r="Z34">
        <v>8</v>
      </c>
      <c r="AA34">
        <v>25</v>
      </c>
    </row>
    <row r="35" spans="8:27">
      <c r="H35">
        <f t="shared" ref="H35:H66" si="28">H34+1</f>
        <v>1</v>
      </c>
      <c r="I35" t="s">
        <v>84</v>
      </c>
      <c r="J35">
        <v>1.2354743356863285</v>
      </c>
      <c r="K35">
        <v>9.4035128506175902E-2</v>
      </c>
      <c r="N35" t="s">
        <v>84</v>
      </c>
      <c r="O35">
        <v>2.7139049096578747</v>
      </c>
      <c r="P35">
        <v>0.32958738539211291</v>
      </c>
      <c r="V35">
        <v>37</v>
      </c>
      <c r="W35">
        <v>39</v>
      </c>
      <c r="Z35">
        <v>23</v>
      </c>
      <c r="AA35">
        <v>61</v>
      </c>
    </row>
    <row r="36" spans="8:27">
      <c r="H36">
        <f t="shared" si="28"/>
        <v>2</v>
      </c>
      <c r="I36" t="s">
        <v>81</v>
      </c>
      <c r="J36">
        <v>0.89785842387542913</v>
      </c>
      <c r="K36">
        <v>0.1694549438124934</v>
      </c>
      <c r="N36" t="s">
        <v>81</v>
      </c>
      <c r="O36">
        <v>1.9729120355389578</v>
      </c>
      <c r="P36">
        <v>0.42199634293207172</v>
      </c>
      <c r="V36">
        <v>31</v>
      </c>
      <c r="W36">
        <v>29</v>
      </c>
      <c r="Z36">
        <v>10</v>
      </c>
      <c r="AA36">
        <v>40</v>
      </c>
    </row>
    <row r="37" spans="8:27">
      <c r="H37">
        <f t="shared" si="28"/>
        <v>3</v>
      </c>
      <c r="I37" t="s">
        <v>86</v>
      </c>
      <c r="J37">
        <v>0.4586152573855613</v>
      </c>
      <c r="K37">
        <v>0.14199117714250095</v>
      </c>
      <c r="N37" t="s">
        <v>86</v>
      </c>
      <c r="O37">
        <v>1.0385369465998513</v>
      </c>
      <c r="P37">
        <v>0.36402601861448858</v>
      </c>
      <c r="V37">
        <f>AVERAGE(V33:V36)</f>
        <v>38.25</v>
      </c>
      <c r="W37">
        <f>AVERAGE(W33:W36)</f>
        <v>26.25</v>
      </c>
      <c r="Z37">
        <f>SUM(Z33:Z36)/SUM(B2:B5)*100</f>
        <v>9.9268434795744404E-2</v>
      </c>
      <c r="AA37">
        <f>AVERAGE(AA33:AA36)</f>
        <v>41.25</v>
      </c>
    </row>
    <row r="38" spans="8:27">
      <c r="H38">
        <f t="shared" si="28"/>
        <v>4</v>
      </c>
      <c r="I38" t="s">
        <v>99</v>
      </c>
      <c r="J38">
        <v>0.32230662713290265</v>
      </c>
      <c r="K38">
        <v>9.118467036604648E-2</v>
      </c>
      <c r="N38" t="s">
        <v>99</v>
      </c>
      <c r="O38">
        <v>0.67414402869108847</v>
      </c>
      <c r="P38">
        <v>0.15281150417774203</v>
      </c>
    </row>
    <row r="39" spans="8:27">
      <c r="H39">
        <f t="shared" si="28"/>
        <v>5</v>
      </c>
      <c r="I39" t="s">
        <v>73</v>
      </c>
      <c r="J39">
        <v>0.9087452175008397</v>
      </c>
      <c r="K39">
        <v>0.19714475188880895</v>
      </c>
      <c r="N39" t="s">
        <v>73</v>
      </c>
      <c r="O39">
        <v>1.9773446570943758</v>
      </c>
      <c r="P39">
        <v>0.44191494980956697</v>
      </c>
    </row>
    <row r="40" spans="8:27">
      <c r="H40">
        <f t="shared" si="28"/>
        <v>6</v>
      </c>
      <c r="I40" t="s">
        <v>126</v>
      </c>
      <c r="J40">
        <v>1.989496084014776</v>
      </c>
      <c r="K40">
        <v>0.2440586727968406</v>
      </c>
      <c r="N40" t="s">
        <v>126</v>
      </c>
      <c r="O40">
        <v>4.4117108299438117</v>
      </c>
      <c r="P40">
        <v>0.71813551468843073</v>
      </c>
    </row>
    <row r="41" spans="8:27">
      <c r="H41">
        <f t="shared" si="28"/>
        <v>7</v>
      </c>
      <c r="I41" t="s">
        <v>129</v>
      </c>
      <c r="J41">
        <v>0.22916186577597777</v>
      </c>
      <c r="K41">
        <v>0.10595949050102364</v>
      </c>
      <c r="N41" t="s">
        <v>129</v>
      </c>
      <c r="O41">
        <v>0.51863600682864575</v>
      </c>
      <c r="P41">
        <v>0.25570065152239074</v>
      </c>
    </row>
    <row r="42" spans="8:27">
      <c r="H42">
        <f t="shared" si="28"/>
        <v>8</v>
      </c>
      <c r="I42" t="s">
        <v>100</v>
      </c>
      <c r="J42">
        <v>1.64723638782702E-2</v>
      </c>
      <c r="K42">
        <v>7.688104871548967E-3</v>
      </c>
      <c r="N42" t="s">
        <v>100</v>
      </c>
      <c r="O42">
        <v>3.3852003725298487E-2</v>
      </c>
      <c r="P42">
        <v>1.5618751272361248E-2</v>
      </c>
    </row>
    <row r="43" spans="8:27">
      <c r="H43">
        <f t="shared" si="28"/>
        <v>9</v>
      </c>
      <c r="I43" t="s">
        <v>101</v>
      </c>
      <c r="J43">
        <v>1.3160416590348654</v>
      </c>
      <c r="K43">
        <v>0.66072971837175454</v>
      </c>
      <c r="N43" t="s">
        <v>101</v>
      </c>
      <c r="O43">
        <v>3.0833842894896635</v>
      </c>
      <c r="P43">
        <v>1.5956895293645146</v>
      </c>
    </row>
    <row r="44" spans="8:27">
      <c r="H44">
        <f t="shared" si="28"/>
        <v>10</v>
      </c>
      <c r="I44" t="s">
        <v>78</v>
      </c>
      <c r="J44">
        <v>1.2708648047202864</v>
      </c>
      <c r="K44">
        <v>0.44709502563729331</v>
      </c>
      <c r="N44" t="s">
        <v>78</v>
      </c>
      <c r="O44">
        <v>2.9134724383735855</v>
      </c>
      <c r="P44">
        <v>1.1167806642560547</v>
      </c>
    </row>
    <row r="45" spans="8:27">
      <c r="H45">
        <f t="shared" si="28"/>
        <v>11</v>
      </c>
      <c r="I45" t="s">
        <v>82</v>
      </c>
      <c r="J45">
        <v>1.5176312556085814</v>
      </c>
      <c r="K45">
        <v>0.34177292090543299</v>
      </c>
      <c r="N45" t="s">
        <v>82</v>
      </c>
      <c r="O45">
        <v>3.3653958784195845</v>
      </c>
      <c r="P45">
        <v>0.86920808660265625</v>
      </c>
    </row>
    <row r="46" spans="8:27">
      <c r="H46">
        <f t="shared" si="28"/>
        <v>12</v>
      </c>
      <c r="I46" t="s">
        <v>90</v>
      </c>
      <c r="J46">
        <v>1.4435442196279742</v>
      </c>
      <c r="K46">
        <v>0.22076395690626816</v>
      </c>
      <c r="N46" t="s">
        <v>90</v>
      </c>
      <c r="O46">
        <v>3.2104364974986703</v>
      </c>
      <c r="P46">
        <v>0.59518890467505337</v>
      </c>
    </row>
    <row r="47" spans="8:27">
      <c r="H47">
        <f t="shared" si="28"/>
        <v>13</v>
      </c>
      <c r="I47" t="s">
        <v>79</v>
      </c>
      <c r="J47">
        <v>5.2333504268796169E-2</v>
      </c>
      <c r="K47">
        <v>4.1426833781186508E-2</v>
      </c>
      <c r="N47" t="s">
        <v>79</v>
      </c>
      <c r="O47">
        <v>0.10070748974952411</v>
      </c>
      <c r="P47">
        <v>7.8195296536861941E-2</v>
      </c>
    </row>
    <row r="48" spans="8:27">
      <c r="H48">
        <f t="shared" si="28"/>
        <v>14</v>
      </c>
      <c r="I48" t="s">
        <v>91</v>
      </c>
      <c r="J48">
        <v>1.9075863203350606E-2</v>
      </c>
      <c r="K48">
        <v>7.0189863650030543E-3</v>
      </c>
      <c r="N48" t="s">
        <v>91</v>
      </c>
      <c r="O48">
        <v>4.3956246490696391E-2</v>
      </c>
      <c r="P48">
        <v>1.6818318017807154E-2</v>
      </c>
    </row>
    <row r="49" spans="8:16">
      <c r="H49">
        <f t="shared" si="28"/>
        <v>15</v>
      </c>
      <c r="I49" t="s">
        <v>128</v>
      </c>
      <c r="J49">
        <v>1.4870897430520205</v>
      </c>
      <c r="K49">
        <v>0.30738447846914563</v>
      </c>
      <c r="N49" t="s">
        <v>128</v>
      </c>
      <c r="O49">
        <v>3.2923363625855355</v>
      </c>
      <c r="P49">
        <v>0.70748033330711113</v>
      </c>
    </row>
    <row r="50" spans="8:16">
      <c r="H50">
        <f t="shared" si="28"/>
        <v>16</v>
      </c>
      <c r="I50" t="s">
        <v>77</v>
      </c>
      <c r="J50">
        <v>0.84493276709273801</v>
      </c>
      <c r="K50">
        <v>0.21794442082082305</v>
      </c>
      <c r="N50" t="s">
        <v>77</v>
      </c>
      <c r="O50">
        <v>1.8057350678055486</v>
      </c>
      <c r="P50">
        <v>0.4218585589227159</v>
      </c>
    </row>
    <row r="51" spans="8:16">
      <c r="H51">
        <f t="shared" si="28"/>
        <v>17</v>
      </c>
      <c r="I51" t="s">
        <v>75</v>
      </c>
      <c r="J51">
        <v>1.1347378206980798</v>
      </c>
      <c r="K51">
        <v>0.34066753897955127</v>
      </c>
      <c r="N51" t="s">
        <v>75</v>
      </c>
      <c r="O51">
        <v>2.4187771626968582</v>
      </c>
      <c r="P51">
        <v>0.63859835896912198</v>
      </c>
    </row>
    <row r="52" spans="8:16">
      <c r="H52">
        <f t="shared" si="28"/>
        <v>18</v>
      </c>
      <c r="I52" t="s">
        <v>80</v>
      </c>
      <c r="J52">
        <v>8.6677072120835391E-2</v>
      </c>
      <c r="K52">
        <v>3.4878989989012253E-2</v>
      </c>
      <c r="N52" t="s">
        <v>80</v>
      </c>
      <c r="O52">
        <v>0.19540391872303317</v>
      </c>
      <c r="P52">
        <v>8.3926908012816562E-2</v>
      </c>
    </row>
    <row r="53" spans="8:16">
      <c r="H53">
        <f t="shared" si="28"/>
        <v>19</v>
      </c>
      <c r="I53" t="s">
        <v>76</v>
      </c>
      <c r="J53">
        <v>3.8755802423083532</v>
      </c>
      <c r="K53">
        <v>0.62243922980612221</v>
      </c>
      <c r="N53" t="s">
        <v>76</v>
      </c>
      <c r="O53">
        <v>8.5300567385501811</v>
      </c>
      <c r="P53">
        <v>1.5044432073072798</v>
      </c>
    </row>
    <row r="54" spans="8:16">
      <c r="H54">
        <f t="shared" si="28"/>
        <v>20</v>
      </c>
      <c r="I54" t="s">
        <v>85</v>
      </c>
      <c r="J54">
        <v>1.2945672749677144</v>
      </c>
      <c r="K54">
        <v>0.10258788658329351</v>
      </c>
      <c r="N54" t="s">
        <v>85</v>
      </c>
      <c r="O54">
        <v>2.8398088117374254</v>
      </c>
      <c r="P54">
        <v>0.33567144812252581</v>
      </c>
    </row>
    <row r="55" spans="8:16">
      <c r="H55">
        <f t="shared" si="28"/>
        <v>21</v>
      </c>
      <c r="I55" t="s">
        <v>83</v>
      </c>
      <c r="J55">
        <v>1.0318171762141677</v>
      </c>
      <c r="K55">
        <v>8.3502145183474194E-2</v>
      </c>
      <c r="N55" t="s">
        <v>83</v>
      </c>
      <c r="O55">
        <v>2.2240908334514202</v>
      </c>
      <c r="P55">
        <v>0.11992748542379018</v>
      </c>
    </row>
    <row r="56" spans="8:16">
      <c r="H56">
        <f t="shared" si="28"/>
        <v>22</v>
      </c>
      <c r="I56" t="s">
        <v>74</v>
      </c>
      <c r="J56">
        <v>0.96958586963310822</v>
      </c>
      <c r="K56">
        <v>0.49304931207586011</v>
      </c>
      <c r="N56" t="s">
        <v>74</v>
      </c>
      <c r="O56">
        <v>2.1333813637018997</v>
      </c>
      <c r="P56">
        <v>1.1590581421246111</v>
      </c>
    </row>
    <row r="57" spans="8:16">
      <c r="H57">
        <f t="shared" si="28"/>
        <v>23</v>
      </c>
      <c r="I57" t="s">
        <v>102</v>
      </c>
      <c r="J57">
        <v>1.799573135294039</v>
      </c>
      <c r="K57">
        <v>0.3392939496371693</v>
      </c>
      <c r="N57" t="s">
        <v>102</v>
      </c>
      <c r="O57">
        <v>3.8092476030681603</v>
      </c>
      <c r="P57">
        <v>0.54391806498984674</v>
      </c>
    </row>
    <row r="58" spans="8:16">
      <c r="H58">
        <f t="shared" si="28"/>
        <v>24</v>
      </c>
      <c r="I58" t="s">
        <v>98</v>
      </c>
      <c r="J58">
        <v>3.27788771908188</v>
      </c>
      <c r="K58">
        <v>0.93659934423523439</v>
      </c>
      <c r="N58" t="s">
        <v>98</v>
      </c>
      <c r="O58">
        <v>6.8917998132688503</v>
      </c>
      <c r="P58">
        <v>1.625856306482574</v>
      </c>
    </row>
    <row r="59" spans="8:16">
      <c r="H59">
        <f t="shared" si="28"/>
        <v>25</v>
      </c>
      <c r="I59" t="s">
        <v>97</v>
      </c>
      <c r="J59">
        <v>6.000464764282385</v>
      </c>
      <c r="K59">
        <v>2.2063300486518989</v>
      </c>
      <c r="N59" t="s">
        <v>97</v>
      </c>
      <c r="O59">
        <v>12.300395750012779</v>
      </c>
      <c r="P59">
        <v>3.970009742961516</v>
      </c>
    </row>
    <row r="60" spans="8:16">
      <c r="H60">
        <f t="shared" si="28"/>
        <v>26</v>
      </c>
      <c r="I60" t="s">
        <v>96</v>
      </c>
      <c r="J60">
        <v>1.2363120246415196</v>
      </c>
      <c r="K60">
        <v>0.56307025263065369</v>
      </c>
      <c r="N60" t="s">
        <v>96</v>
      </c>
      <c r="O60">
        <v>2.5536471890726617</v>
      </c>
      <c r="P60">
        <v>1.0135202371018188</v>
      </c>
    </row>
    <row r="61" spans="8:16">
      <c r="H61">
        <f t="shared" si="28"/>
        <v>27</v>
      </c>
      <c r="I61" t="s">
        <v>93</v>
      </c>
      <c r="J61">
        <v>0.76489254837332399</v>
      </c>
      <c r="K61">
        <v>0.58697143220345704</v>
      </c>
      <c r="N61" t="s">
        <v>93</v>
      </c>
      <c r="O61">
        <v>1.6210683775437529</v>
      </c>
      <c r="P61">
        <v>1.2176867050429918</v>
      </c>
    </row>
    <row r="62" spans="8:16">
      <c r="H62">
        <f t="shared" si="28"/>
        <v>28</v>
      </c>
      <c r="I62" t="s">
        <v>89</v>
      </c>
      <c r="J62">
        <v>2.8762291597240641</v>
      </c>
      <c r="K62">
        <v>0.30557010048259292</v>
      </c>
      <c r="N62" t="s">
        <v>89</v>
      </c>
      <c r="O62">
        <v>6.3078292794150599</v>
      </c>
      <c r="P62">
        <v>0.82460758450651195</v>
      </c>
    </row>
    <row r="63" spans="8:16">
      <c r="H63">
        <f t="shared" si="28"/>
        <v>29</v>
      </c>
      <c r="I63" t="s">
        <v>88</v>
      </c>
      <c r="J63">
        <v>0.34966695390468561</v>
      </c>
      <c r="K63">
        <v>9.2693972858143889E-2</v>
      </c>
      <c r="N63" t="s">
        <v>88</v>
      </c>
      <c r="O63">
        <v>0.77903752868510256</v>
      </c>
      <c r="P63">
        <v>0.21338146949281436</v>
      </c>
    </row>
    <row r="64" spans="8:16">
      <c r="H64">
        <f t="shared" si="28"/>
        <v>30</v>
      </c>
      <c r="I64" t="s">
        <v>87</v>
      </c>
      <c r="J64">
        <v>3.2926400645566227</v>
      </c>
      <c r="K64">
        <v>0.56026481377009707</v>
      </c>
      <c r="N64" t="s">
        <v>87</v>
      </c>
      <c r="O64">
        <v>6.9842024377155356</v>
      </c>
      <c r="P64">
        <v>0.87406599400223128</v>
      </c>
    </row>
    <row r="65" spans="8:16">
      <c r="H65">
        <f t="shared" si="28"/>
        <v>31</v>
      </c>
      <c r="I65" t="s">
        <v>119</v>
      </c>
      <c r="J65">
        <v>1.5152039356869385</v>
      </c>
      <c r="K65">
        <v>0.68244080127812101</v>
      </c>
      <c r="N65" t="s">
        <v>119</v>
      </c>
      <c r="O65">
        <v>3.2890027484330755</v>
      </c>
      <c r="P65">
        <v>1.424584223214892</v>
      </c>
    </row>
    <row r="66" spans="8:16">
      <c r="H66">
        <f t="shared" si="28"/>
        <v>32</v>
      </c>
      <c r="I66" t="s">
        <v>92</v>
      </c>
      <c r="J66">
        <v>0.91457806879195813</v>
      </c>
      <c r="K66">
        <v>0.37741702718999759</v>
      </c>
      <c r="N66" t="s">
        <v>92</v>
      </c>
      <c r="O66">
        <v>1.8727333632399477</v>
      </c>
      <c r="P66">
        <v>0.6672172688014838</v>
      </c>
    </row>
    <row r="67" spans="8:16">
      <c r="H67">
        <f t="shared" ref="H67:H90" si="29">H66+1</f>
        <v>33</v>
      </c>
      <c r="I67" t="s">
        <v>95</v>
      </c>
      <c r="J67">
        <v>0.33861141934838757</v>
      </c>
      <c r="K67">
        <v>5.1481198954612596E-2</v>
      </c>
      <c r="N67" t="s">
        <v>95</v>
      </c>
      <c r="O67">
        <v>0.72731302790713648</v>
      </c>
      <c r="P67">
        <v>0.1019398900803811</v>
      </c>
    </row>
    <row r="68" spans="8:16">
      <c r="H68">
        <f t="shared" si="29"/>
        <v>34</v>
      </c>
      <c r="I68" t="s">
        <v>94</v>
      </c>
      <c r="J68">
        <v>0.25303484864942849</v>
      </c>
      <c r="K68">
        <v>0.10096943094389077</v>
      </c>
      <c r="N68" t="s">
        <v>94</v>
      </c>
      <c r="O68">
        <v>0.56122343598921642</v>
      </c>
      <c r="P68">
        <v>0.24064547077100701</v>
      </c>
    </row>
    <row r="69" spans="8:16">
      <c r="H69">
        <f t="shared" si="29"/>
        <v>35</v>
      </c>
      <c r="I69" t="s">
        <v>127</v>
      </c>
      <c r="J69">
        <v>1.3031794457727841</v>
      </c>
      <c r="K69">
        <v>0.24080547359023996</v>
      </c>
      <c r="N69" t="s">
        <v>127</v>
      </c>
      <c r="O69">
        <v>2.8045149282951924</v>
      </c>
      <c r="P69">
        <v>0.52169635866335551</v>
      </c>
    </row>
    <row r="70" spans="8:16">
      <c r="H70">
        <f t="shared" si="29"/>
        <v>36</v>
      </c>
      <c r="I70" t="s">
        <v>58</v>
      </c>
      <c r="J70">
        <v>1.1278042096755017</v>
      </c>
      <c r="K70">
        <v>0.43434546595169515</v>
      </c>
    </row>
    <row r="71" spans="8:16">
      <c r="H71">
        <f t="shared" si="29"/>
        <v>37</v>
      </c>
      <c r="I71" t="s">
        <v>57</v>
      </c>
      <c r="J71">
        <v>6.1878645360090712</v>
      </c>
      <c r="K71">
        <v>1.7168133098622207</v>
      </c>
    </row>
    <row r="72" spans="8:16">
      <c r="H72">
        <f t="shared" si="29"/>
        <v>38</v>
      </c>
      <c r="I72" t="s">
        <v>56</v>
      </c>
      <c r="J72">
        <v>2.7636000044722278</v>
      </c>
      <c r="K72">
        <v>0.9150775203646826</v>
      </c>
    </row>
    <row r="73" spans="8:16">
      <c r="H73">
        <f t="shared" si="29"/>
        <v>39</v>
      </c>
      <c r="I73" t="s">
        <v>55</v>
      </c>
      <c r="J73">
        <v>11.210595648958462</v>
      </c>
      <c r="K73">
        <v>2.6539809446400815</v>
      </c>
    </row>
    <row r="74" spans="8:16">
      <c r="H74">
        <f t="shared" si="29"/>
        <v>40</v>
      </c>
      <c r="I74" t="s">
        <v>54</v>
      </c>
      <c r="J74">
        <v>3.752255756698252</v>
      </c>
      <c r="K74">
        <v>1.0885764796800896</v>
      </c>
    </row>
    <row r="75" spans="8:16">
      <c r="H75">
        <f t="shared" si="29"/>
        <v>41</v>
      </c>
      <c r="I75" t="s">
        <v>53</v>
      </c>
      <c r="J75">
        <v>9.4398950280823186</v>
      </c>
      <c r="K75">
        <v>2.0768534692278258</v>
      </c>
    </row>
    <row r="76" spans="8:16">
      <c r="H76">
        <f t="shared" si="29"/>
        <v>42</v>
      </c>
      <c r="I76" t="s">
        <v>52</v>
      </c>
      <c r="J76">
        <v>2.8882512167050804</v>
      </c>
      <c r="K76">
        <v>0.67297283809759989</v>
      </c>
    </row>
    <row r="77" spans="8:16">
      <c r="H77">
        <f t="shared" si="29"/>
        <v>43</v>
      </c>
      <c r="I77" t="s">
        <v>51</v>
      </c>
      <c r="J77">
        <v>2.3479056440335571</v>
      </c>
      <c r="K77">
        <v>1.5145150145147837</v>
      </c>
    </row>
    <row r="78" spans="8:16">
      <c r="H78">
        <f t="shared" si="29"/>
        <v>44</v>
      </c>
      <c r="I78" t="s">
        <v>50</v>
      </c>
      <c r="J78">
        <v>4.100544999953641</v>
      </c>
      <c r="K78">
        <v>1.3482097705092699</v>
      </c>
    </row>
    <row r="79" spans="8:16">
      <c r="H79">
        <f t="shared" si="29"/>
        <v>45</v>
      </c>
      <c r="I79" t="s">
        <v>49</v>
      </c>
      <c r="J79">
        <v>1.6018787004959811</v>
      </c>
      <c r="K79">
        <v>0.2646497720678927</v>
      </c>
    </row>
    <row r="80" spans="8:16">
      <c r="H80">
        <f t="shared" si="29"/>
        <v>46</v>
      </c>
      <c r="I80" t="s">
        <v>48</v>
      </c>
      <c r="J80">
        <v>3.8278556266627692</v>
      </c>
      <c r="K80">
        <v>1.3897960743179627</v>
      </c>
    </row>
    <row r="81" spans="8:11">
      <c r="H81">
        <f t="shared" si="29"/>
        <v>47</v>
      </c>
      <c r="I81" t="s">
        <v>47</v>
      </c>
      <c r="J81">
        <v>0.39069828727302081</v>
      </c>
      <c r="K81">
        <v>0.20816062038724642</v>
      </c>
    </row>
    <row r="82" spans="8:11">
      <c r="H82">
        <f t="shared" si="29"/>
        <v>48</v>
      </c>
      <c r="I82" t="s">
        <v>46</v>
      </c>
      <c r="J82">
        <v>4.3307620550405828</v>
      </c>
      <c r="K82">
        <v>1.0410039905714901</v>
      </c>
    </row>
    <row r="83" spans="8:11">
      <c r="H83">
        <f t="shared" si="29"/>
        <v>49</v>
      </c>
      <c r="I83" t="s">
        <v>45</v>
      </c>
      <c r="J83">
        <v>1.8234259137934421</v>
      </c>
      <c r="K83">
        <v>0.47608066711281471</v>
      </c>
    </row>
    <row r="84" spans="8:11">
      <c r="H84">
        <f t="shared" si="29"/>
        <v>50</v>
      </c>
      <c r="I84" t="s">
        <v>44</v>
      </c>
      <c r="J84">
        <v>0.77202112970933789</v>
      </c>
      <c r="K84">
        <v>0.43630605877186063</v>
      </c>
    </row>
    <row r="85" spans="8:11">
      <c r="H85">
        <f t="shared" si="29"/>
        <v>51</v>
      </c>
      <c r="I85" t="s">
        <v>43</v>
      </c>
      <c r="J85">
        <v>3.4901024941261105</v>
      </c>
      <c r="K85">
        <v>1.3587325877544116</v>
      </c>
    </row>
    <row r="86" spans="8:11">
      <c r="H86">
        <f t="shared" si="29"/>
        <v>52</v>
      </c>
      <c r="I86" t="s">
        <v>42</v>
      </c>
      <c r="J86">
        <v>7.0876937698455116</v>
      </c>
      <c r="K86">
        <v>1.8104862299711373</v>
      </c>
    </row>
    <row r="87" spans="8:11">
      <c r="H87">
        <f t="shared" si="29"/>
        <v>53</v>
      </c>
      <c r="I87" t="s">
        <v>41</v>
      </c>
      <c r="J87">
        <v>6.2207415475572363</v>
      </c>
      <c r="K87">
        <v>2.3204200227638774</v>
      </c>
    </row>
    <row r="88" spans="8:11">
      <c r="H88">
        <f t="shared" si="29"/>
        <v>54</v>
      </c>
      <c r="I88" t="s">
        <v>40</v>
      </c>
      <c r="J88">
        <v>3.8225565733434488</v>
      </c>
      <c r="K88">
        <v>1.4228789818123446</v>
      </c>
    </row>
    <row r="89" spans="8:11">
      <c r="H89">
        <f t="shared" si="29"/>
        <v>55</v>
      </c>
      <c r="I89" t="s">
        <v>39</v>
      </c>
      <c r="J89">
        <v>2.8876868620939407</v>
      </c>
      <c r="K89">
        <v>1.0666061889566498</v>
      </c>
    </row>
    <row r="90" spans="8:11">
      <c r="H90">
        <f t="shared" si="29"/>
        <v>56</v>
      </c>
      <c r="I90" t="s">
        <v>38</v>
      </c>
      <c r="J90">
        <v>5.7713133110003723</v>
      </c>
      <c r="K90">
        <v>1.9470229230851885</v>
      </c>
    </row>
    <row r="91" spans="8:11">
      <c r="H91">
        <v>1</v>
      </c>
      <c r="I91" t="s">
        <v>37</v>
      </c>
      <c r="J91">
        <v>3.7400738780025287</v>
      </c>
      <c r="K91">
        <v>0.9734507917080335</v>
      </c>
    </row>
  </sheetData>
  <sortState ref="H30:K86">
    <sortCondition descending="1" ref="H30"/>
  </sortState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Brain 1</vt:lpstr>
      <vt:lpstr>Brain 2</vt:lpstr>
      <vt:lpstr>Brain 3</vt:lpstr>
      <vt:lpstr>Brain 4</vt:lpstr>
      <vt:lpstr>Total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2014-09-07T20:06:38Z</dcterms:created>
  <dcterms:modified xsi:type="dcterms:W3CDTF">2016-03-14T05:24:37Z</dcterms:modified>
</cp:coreProperties>
</file>