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<sst xmlns="http://schemas.openxmlformats.org/spreadsheetml/2006/main" count="30" uniqueCount="30">
  <si>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coin toss test</t>
  </si>
  <si>
    <t>observed</t>
  </si>
  <si>
    <t>expected</t>
  </si>
  <si>
    <t>diff</t>
  </si>
  <si>
    <t>diff^2</t>
  </si>
  <si>
    <t>正面</t>
  </si>
  <si>
    <t>n1</t>
  </si>
  <si>
    <t>反面</t>
  </si>
  <si>
    <t>n2</t>
  </si>
  <si>
    <t>零假设概率</t>
  </si>
  <si>
    <t>p1</t>
  </si>
  <si>
    <t>总投掷次数</t>
  </si>
  <si>
    <t>n</t>
  </si>
  <si>
    <t>Chi^2 统计量</t>
  </si>
  <si>
    <t>自由度</t>
  </si>
  <si>
    <t>df</t>
  </si>
  <si>
    <t>显著性水平</t>
  </si>
  <si>
    <t>alpha</t>
  </si>
  <si>
    <t>p值</t>
  </si>
  <si>
    <t>临界值</t>
  </si>
  <si>
    <t>chi^2_alpha(1)</t>
  </si>
  <si>
    <t>用二项分布直接算</t>
  </si>
  <si>
    <t>norm approximation</t>
  </si>
  <si>
    <t>&gt;=9207的概率</t>
  </si>
  <si>
    <t>mean</t>
  </si>
  <si>
    <t>std dev</t>
  </si>
  <si>
    <t>std value</t>
  </si>
  <si>
    <t>norm inv 0.025</t>
  </si>
  <si>
    <t>critical interval</t>
  </si>
  <si>
    <t>norm inv 0.005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</si>
</sst>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topLeftCell="A10" workbookViewId="0">
      <selection activeCell="B21" sqref="B21"/>
    </sheetView>
  </sheetViews>
  <sheetFormatPr defaultColWidth="9.02727272727273" defaultRowHeight="14" outlineLevelCol="6"/>
  <cols>
    <col min="1" max="1" width="12.6181818181818" customWidth="1"/>
    <col min="2" max="2" width="15.6727272727273" customWidth="1"/>
    <col min="3" max="3" width="12.8"/>
    <col min="4" max="4" width="19.4545454545455" customWidth="1"/>
    <col min="5" max="6" width="14"/>
    <col min="7" max="7" width="13.0818181818182" customWidth="1"/>
  </cols>
  <sheetData>
    <row r="1" spans="1:1">
      <c r="A1" t="s">
        <v>0</v>
      </c>
    </row>
    <row r="2" spans="1:7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</row>
    <row r="3" spans="1:7">
      <c r="A3" s="1" t="s">
        <v>5</v>
      </c>
      <c r="B3" s="1" t="s">
        <v>6</v>
      </c>
      <c r="C3" s="1">
        <v>9207</v>
      </c>
      <c r="D3" s="1">
        <f>$C$6*$C$5</f>
        <v>8975</v>
      </c>
      <c r="E3" s="1">
        <f>C3-D3</f>
        <v>232</v>
      </c>
      <c r="F3" s="1">
        <f>E3^2/D3</f>
        <v>5.99710306406685</v>
      </c>
      <c r="G3" s="1"/>
    </row>
    <row r="4" spans="1:7">
      <c r="A4" s="1" t="s">
        <v>7</v>
      </c>
      <c r="B4" s="1" t="s">
        <v>8</v>
      </c>
      <c r="C4" s="1">
        <v>8743</v>
      </c>
      <c r="D4" s="1">
        <f>$C$6*$C$5</f>
        <v>8975</v>
      </c>
      <c r="E4" s="1">
        <f>C4-D4</f>
        <v>-232</v>
      </c>
      <c r="F4" s="1">
        <f>E4^2/D4</f>
        <v>5.99710306406685</v>
      </c>
      <c r="G4" s="1"/>
    </row>
    <row r="5" spans="1:7">
      <c r="A5" s="1" t="s">
        <v>9</v>
      </c>
      <c r="B5" s="1" t="s">
        <v>10</v>
      </c>
      <c r="C5" s="1">
        <v>0.5</v>
      </c>
      <c r="D5" s="1"/>
      <c r="E5" s="1"/>
      <c r="F5" s="1"/>
      <c r="G5" s="1"/>
    </row>
    <row r="6" spans="1:7">
      <c r="A6" s="1" t="s">
        <v>11</v>
      </c>
      <c r="B6" s="1" t="s">
        <v>12</v>
      </c>
      <c r="C6" s="1">
        <f>SUM(C3:C4)</f>
        <v>17950</v>
      </c>
      <c r="D6" s="1"/>
      <c r="E6" s="1"/>
      <c r="F6" s="1">
        <f>SUM(F3:F4)</f>
        <v>11.9942061281337</v>
      </c>
      <c r="G6" s="1" t="s">
        <v>13</v>
      </c>
    </row>
    <row r="7" spans="1:7">
      <c r="A7" s="1" t="s">
        <v>14</v>
      </c>
      <c r="B7" s="1" t="s">
        <v>15</v>
      </c>
      <c r="C7" s="1">
        <v>1</v>
      </c>
      <c r="D7" s="1"/>
      <c r="E7" s="1"/>
      <c r="F7" s="1"/>
      <c r="G7" s="1"/>
    </row>
    <row r="8" spans="1:7">
      <c r="A8" s="1" t="s">
        <v>16</v>
      </c>
      <c r="B8" s="1" t="s">
        <v>17</v>
      </c>
      <c r="C8" s="1">
        <v>0.05</v>
      </c>
      <c r="D8" s="1">
        <v>0.01</v>
      </c>
      <c r="E8" s="1"/>
      <c r="F8" s="1">
        <f>CHIDIST(F6,1)</f>
        <v>0.000533662049643035</v>
      </c>
      <c r="G8" s="1" t="s">
        <v>18</v>
      </c>
    </row>
    <row r="9" spans="1:7">
      <c r="A9" s="1" t="s">
        <v>19</v>
      </c>
      <c r="B9" s="1" t="s">
        <v>20</v>
      </c>
      <c r="C9" s="1">
        <f>CHIINV(C8,1)</f>
        <v>3.84145882069413</v>
      </c>
      <c r="D9" s="1">
        <f>CHIINV(D8,1)</f>
        <v>6.63489660102121</v>
      </c>
      <c r="E9" s="1"/>
      <c r="F9" s="1"/>
      <c r="G9" s="1"/>
    </row>
    <row r="15" spans="1:6">
      <c r="A15" t="s">
        <v>21</v>
      </c>
      <c r="E15" s="2" t="s">
        <v>22</v>
      </c>
      <c r="F15" s="2"/>
    </row>
    <row r="16" spans="5:6">
      <c r="E16" s="2"/>
      <c r="F16" s="2"/>
    </row>
    <row r="17" spans="1:6">
      <c r="A17" t="s">
        <v>23</v>
      </c>
      <c r="B17" s="2">
        <f>_xlfn.BINOM.DIST(9207,17950,0.5,1)</f>
        <v>0.99974064838729</v>
      </c>
      <c r="C17" s="2"/>
      <c r="D17" s="2"/>
      <c r="E17" s="2" t="s">
        <v>24</v>
      </c>
      <c r="F17" s="2">
        <f>17950/2</f>
        <v>8975</v>
      </c>
    </row>
    <row r="18" spans="1:6">
      <c r="A18" s="2"/>
      <c r="B18" s="2">
        <f>1-B17</f>
        <v>0.000259351612709846</v>
      </c>
      <c r="C18" s="2"/>
      <c r="D18" s="2"/>
      <c r="E18" s="2" t="s">
        <v>25</v>
      </c>
      <c r="F18" s="2">
        <f>SQRT(F17/2)</f>
        <v>66.9888050348713</v>
      </c>
    </row>
    <row r="19" spans="1:6">
      <c r="A19" s="2"/>
      <c r="B19" s="2"/>
      <c r="C19" s="2"/>
      <c r="E19" s="2" t="s">
        <v>26</v>
      </c>
      <c r="F19" s="2">
        <f>(9207-8975)/66.9888</f>
        <v>3.46326550109869</v>
      </c>
    </row>
    <row r="20" spans="2:6">
      <c r="B20" s="2">
        <f>_xlfn.BINOM.INV(17950,0.5,0.05)</f>
        <v>8865</v>
      </c>
      <c r="C20" s="2">
        <f>_xlfn.BINOM.INV(17950,0.5,0.95)</f>
        <v>9085</v>
      </c>
      <c r="E20" s="2" t="s">
        <v>27</v>
      </c>
      <c r="F20" s="2">
        <f>_xlfn.NORM.INV(0.025,0,1)</f>
        <v>-1.95996398454005</v>
      </c>
    </row>
    <row r="21" spans="1:6">
      <c r="A21" t="s">
        <v>28</v>
      </c>
      <c r="B21" s="2">
        <f>_xlfn.BINOM.INV(17950,0.5,0.005)</f>
        <v>8802</v>
      </c>
      <c r="C21" s="2">
        <f>_xlfn.BINOM.INV(17950,0.5,0.995)</f>
        <v>9148</v>
      </c>
      <c r="E21" s="2" t="s">
        <v>29</v>
      </c>
      <c r="F21" s="2">
        <f>_xlfn.NORM.INV(0.005,0,1)</f>
        <v>-2.5758293035489</v>
      </c>
    </row>
    <row r="22" spans="1:6">
      <c r="A22" s="2"/>
      <c r="B22" s="2"/>
      <c r="C22" s="2"/>
      <c r="F22" s="2"/>
    </row>
    <row r="23" spans="1:6">
      <c r="A23" s="2"/>
      <c r="B23" s="2"/>
      <c r="C23" s="2"/>
      <c r="F23" s="2"/>
    </row>
    <row r="24" spans="1:6">
      <c r="A24" s="2"/>
      <c r="B24" s="2"/>
      <c r="C24" s="2"/>
      <c r="F24" s="2"/>
    </row>
    <row r="25" spans="1:6">
      <c r="A25" s="2"/>
      <c r="B25" s="2"/>
      <c r="C25" s="2"/>
      <c r="F2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ouyangshx</cp:lastModifiedBy>
  <dcterms:created xsi:type="dcterms:W3CDTF">2021-01-30T10:10:00Z</dcterms:created>
  <dcterms:modified xsi:type="dcterms:W3CDTF">2023-12-03T17:11:06Z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E2082B161422424AAA2513187984BA91_12</vt:lpwstr>
  </property>
</Properties>
</file>