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 activeTab="1"/>
  </bookViews>
  <sheets>
    <sheet name="Sheet1" sheetId="1" r:id="rId1"/>
    <sheet name="Sheet2" sheetId="2" r:id="rId2"/>
    <sheet name="Sheet3" sheetId="3" r:id="rId3"/>
    <sheet name="教材算法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<sst xmlns="http://schemas.openxmlformats.org/spreadsheetml/2006/main" count="32" uniqueCount="30">
  <si>
    <t>1 50</t>
  </si>
  <si>
    <t>14 5</t>
  </si>
  <si>
    <t>1 48</t>
  </si>
  <si>
    <t>Hardy-Weinberg平衡</t>
  </si>
  <si>
    <t>blood type</t>
  </si>
  <si>
    <t>M</t>
  </si>
  <si>
    <t>MN</t>
  </si>
  <si>
    <t>N</t>
  </si>
  <si>
    <t>sum</t>
  </si>
  <si>
    <t>(1-theta)^2</t>
  </si>
  <si>
    <t>2theta(1-theta)</t>
  </si>
  <si>
    <t>theta^2</t>
  </si>
  <si>
    <t>observed counts=O_i</t>
  </si>
  <si>
    <t>MLE of theta</t>
  </si>
  <si>
    <t>p_i hat</t>
  </si>
  <si>
    <t>p_i(theta^)</t>
  </si>
  <si>
    <t>expected counts=E_i</t>
  </si>
  <si>
    <t>(O-E)^2/E</t>
  </si>
  <si>
    <t>O*log(O/E)</t>
  </si>
  <si>
    <t>chi^2(1,0.05)</t>
  </si>
  <si>
    <t>p-value</t>
  </si>
  <si>
    <t>type</t>
  </si>
  <si>
    <t>observed</t>
  </si>
  <si>
    <t>expected</t>
  </si>
  <si>
    <t>theory</t>
  </si>
  <si>
    <t>smooth yellow</t>
  </si>
  <si>
    <t>smooth green</t>
  </si>
  <si>
    <t>wrinkled yellow</t>
  </si>
  <si>
    <t>wrinkled green</t>
  </si>
  <si>
    <t>2 Olog O/E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</si>
</sst>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4" tint="-0.25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1"/>
  <sheetViews>
    <sheetView topLeftCell="A46" workbookViewId="0">
      <selection activeCell="B16" sqref="B16"/>
    </sheetView>
  </sheetViews>
  <sheetFormatPr defaultColWidth="9.02727272727273" defaultRowHeight="14"/>
  <sheetData>
    <row r="1" spans="1:1">
      <c r="A1">
        <v>142</v>
      </c>
    </row>
    <row r="2" spans="1:1">
      <c r="A2">
        <v>155</v>
      </c>
    </row>
    <row r="3" spans="1:1">
      <c r="A3">
        <v>158</v>
      </c>
    </row>
    <row r="4" spans="1:1">
      <c r="A4" t="s">
        <v>0</v>
      </c>
    </row>
    <row r="5" spans="1:1">
      <c r="A5">
        <v>148</v>
      </c>
    </row>
    <row r="6" spans="1:1">
      <c r="A6">
        <v>144</v>
      </c>
    </row>
    <row r="7" spans="1:1">
      <c r="A7">
        <v>149</v>
      </c>
    </row>
    <row r="8" spans="1:1">
      <c r="A8">
        <v>149</v>
      </c>
    </row>
    <row r="9" spans="1:1">
      <c r="A9">
        <v>143</v>
      </c>
    </row>
    <row r="10" spans="1:1">
      <c r="A10">
        <v>144</v>
      </c>
    </row>
    <row r="11" spans="1:1">
      <c r="A11">
        <v>144</v>
      </c>
    </row>
    <row r="12" spans="1:1">
      <c r="A12" t="s">
        <v>1</v>
      </c>
    </row>
    <row r="13" spans="1:1">
      <c r="A13">
        <v>141</v>
      </c>
    </row>
    <row r="14" spans="1:1">
      <c r="A14">
        <v>142</v>
      </c>
    </row>
    <row r="15" spans="1:1">
      <c r="A15" t="s">
        <v>2</v>
      </c>
    </row>
    <row r="16" spans="1:1">
      <c r="A16">
        <v>137</v>
      </c>
    </row>
    <row r="17" spans="1:1">
      <c r="A17">
        <v>143</v>
      </c>
    </row>
    <row r="18" spans="1:1">
      <c r="A18">
        <v>131</v>
      </c>
    </row>
    <row r="19" spans="1:1">
      <c r="A19">
        <v>141</v>
      </c>
    </row>
    <row r="20" spans="1:1">
      <c r="A20">
        <v>148</v>
      </c>
    </row>
    <row r="21" spans="1:1">
      <c r="A21">
        <v>148</v>
      </c>
    </row>
    <row r="22" spans="1:1">
      <c r="A22">
        <v>143</v>
      </c>
    </row>
    <row r="23" spans="1:1">
      <c r="A23">
        <v>144</v>
      </c>
    </row>
    <row r="24" spans="1:1">
      <c r="A24">
        <v>141</v>
      </c>
    </row>
    <row r="25" spans="1:1">
      <c r="A25">
        <v>143</v>
      </c>
    </row>
    <row r="26" spans="1:1">
      <c r="A26">
        <v>147</v>
      </c>
    </row>
    <row r="27" spans="1:1">
      <c r="A27">
        <v>146</v>
      </c>
    </row>
    <row r="28" spans="1:1">
      <c r="A28" t="s">
        <v>0</v>
      </c>
    </row>
    <row r="29" spans="1:1">
      <c r="A29">
        <v>132</v>
      </c>
    </row>
    <row r="30" spans="1:1">
      <c r="A30">
        <v>142</v>
      </c>
    </row>
    <row r="31" spans="1:1">
      <c r="A31">
        <v>142</v>
      </c>
    </row>
    <row r="32" spans="1:1">
      <c r="A32">
        <v>143</v>
      </c>
    </row>
    <row r="33" spans="1:1">
      <c r="A33">
        <v>153</v>
      </c>
    </row>
    <row r="34" spans="1:1">
      <c r="A34">
        <v>149</v>
      </c>
    </row>
    <row r="35" spans="1:1">
      <c r="A35">
        <v>146</v>
      </c>
    </row>
    <row r="36" spans="1:1">
      <c r="A36">
        <v>149</v>
      </c>
    </row>
    <row r="37" spans="1:1">
      <c r="A37">
        <v>138</v>
      </c>
    </row>
    <row r="38" spans="1:1">
      <c r="A38">
        <v>142</v>
      </c>
    </row>
    <row r="39" spans="1:1">
      <c r="A39">
        <v>149</v>
      </c>
    </row>
    <row r="40" spans="1:1">
      <c r="A40">
        <v>142</v>
      </c>
    </row>
    <row r="41" spans="1:1">
      <c r="A41">
        <v>137</v>
      </c>
    </row>
    <row r="42" spans="1:1">
      <c r="A42">
        <v>134</v>
      </c>
    </row>
    <row r="43" spans="1:1">
      <c r="A43">
        <v>144</v>
      </c>
    </row>
    <row r="44" spans="1:1">
      <c r="A44">
        <v>146</v>
      </c>
    </row>
    <row r="45" spans="1:1">
      <c r="A45">
        <v>147</v>
      </c>
    </row>
    <row r="46" spans="1:1">
      <c r="A46">
        <v>140</v>
      </c>
    </row>
    <row r="47" spans="1:1">
      <c r="A47">
        <v>142</v>
      </c>
    </row>
    <row r="48" spans="1:1">
      <c r="A48">
        <v>140</v>
      </c>
    </row>
    <row r="49" spans="1:1">
      <c r="A49">
        <v>137</v>
      </c>
    </row>
    <row r="50" spans="1:1">
      <c r="A50">
        <v>152</v>
      </c>
    </row>
    <row r="51" spans="1:1">
      <c r="A51">
        <v>145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zoomScale="200" zoomScaleNormal="200" workbookViewId="0">
      <selection activeCell="B4" sqref="B4"/>
    </sheetView>
  </sheetViews>
  <sheetFormatPr defaultColWidth="9.02727272727273" defaultRowHeight="14" outlineLevelCol="4"/>
  <cols>
    <col min="1" max="1" width="20.9545454545455" style="1" customWidth="1"/>
    <col min="2" max="2" width="14.6090909090909" style="1" customWidth="1"/>
    <col min="3" max="3" width="15.5454545454545" style="1" customWidth="1"/>
    <col min="4" max="4" width="12.8" style="1"/>
    <col min="5" max="5" width="11.1818181818182" style="1" customWidth="1"/>
    <col min="6" max="16384" width="9.02727272727273" style="1"/>
  </cols>
  <sheetData>
    <row r="1" spans="1:5">
      <c r="A1" s="2" t="s">
        <v>3</v>
      </c>
      <c r="B1" s="2"/>
      <c r="C1" s="2"/>
      <c r="D1" s="2"/>
      <c r="E1" s="2"/>
    </row>
    <row r="2" spans="1:5">
      <c r="A2" s="3" t="s">
        <v>4</v>
      </c>
      <c r="B2" s="4" t="s">
        <v>5</v>
      </c>
      <c r="C2" s="4" t="s">
        <v>6</v>
      </c>
      <c r="D2" s="4" t="s">
        <v>7</v>
      </c>
      <c r="E2" s="2" t="s">
        <v>8</v>
      </c>
    </row>
    <row r="3" spans="1:5">
      <c r="A3" s="3"/>
      <c r="B3" s="3" t="s">
        <v>9</v>
      </c>
      <c r="C3" s="3" t="s">
        <v>10</v>
      </c>
      <c r="D3" s="3" t="s">
        <v>11</v>
      </c>
      <c r="E3" s="2">
        <v>1</v>
      </c>
    </row>
    <row r="4" spans="1:5">
      <c r="A4" s="3" t="s">
        <v>12</v>
      </c>
      <c r="B4" s="5">
        <v>342</v>
      </c>
      <c r="C4" s="5">
        <v>500</v>
      </c>
      <c r="D4" s="5">
        <v>187</v>
      </c>
      <c r="E4" s="2">
        <f>SUM(B4:D4)</f>
        <v>1029</v>
      </c>
    </row>
    <row r="5" spans="1:5">
      <c r="A5" s="3" t="s">
        <v>13</v>
      </c>
      <c r="B5" s="3">
        <v>0.4247</v>
      </c>
      <c r="C5" s="3"/>
      <c r="D5" s="3"/>
      <c r="E5" s="2"/>
    </row>
    <row r="6" spans="1:5">
      <c r="A6" s="3" t="s">
        <v>14</v>
      </c>
      <c r="B6" s="5">
        <f>B4/$E$4</f>
        <v>0.332361516034985</v>
      </c>
      <c r="C6" s="5">
        <f>C4/$E$4</f>
        <v>0.485908649173955</v>
      </c>
      <c r="D6" s="5">
        <f>D4/$E$4</f>
        <v>0.181729834791059</v>
      </c>
      <c r="E6" s="2"/>
    </row>
    <row r="7" spans="1:5">
      <c r="A7" s="3" t="s">
        <v>15</v>
      </c>
      <c r="B7" s="3">
        <f>(1-B5)^2</f>
        <v>0.33097009</v>
      </c>
      <c r="C7" s="3">
        <f>2*B5*(1-B5)</f>
        <v>0.48865982</v>
      </c>
      <c r="D7" s="3">
        <f>B5^2</f>
        <v>0.18037009</v>
      </c>
      <c r="E7" s="2"/>
    </row>
    <row r="8" spans="1:5">
      <c r="A8" s="3" t="s">
        <v>16</v>
      </c>
      <c r="B8" s="6">
        <f>$E$4*B7</f>
        <v>340.56822261</v>
      </c>
      <c r="C8" s="6">
        <f>$E$4*C7</f>
        <v>502.83095478</v>
      </c>
      <c r="D8" s="6">
        <f>$E$4*D7</f>
        <v>185.60082261</v>
      </c>
      <c r="E8" s="2">
        <f>SUM(B8:D8)</f>
        <v>1029</v>
      </c>
    </row>
    <row r="9" spans="1:5">
      <c r="A9" s="2"/>
      <c r="B9" s="2"/>
      <c r="C9" s="2"/>
      <c r="D9" s="2"/>
      <c r="E9" s="2"/>
    </row>
    <row r="10" spans="1:5">
      <c r="A10" s="2" t="s">
        <v>17</v>
      </c>
      <c r="B10" s="2">
        <f>(B4-B8)^2/B8</f>
        <v>0.00601931230930788</v>
      </c>
      <c r="C10" s="2">
        <f>(C4-C8)^2/C8</f>
        <v>0.0159383683327751</v>
      </c>
      <c r="D10" s="2">
        <f>(D4-D8)^2/D8</f>
        <v>0.0105478916588685</v>
      </c>
      <c r="E10" s="7">
        <f>SUM(B10:D10)</f>
        <v>0.0325055723009514</v>
      </c>
    </row>
    <row r="11" spans="1:5">
      <c r="A11" s="2"/>
      <c r="B11" s="2"/>
      <c r="C11" s="2"/>
      <c r="D11" s="2"/>
      <c r="E11" s="7"/>
    </row>
    <row r="12" spans="1:5">
      <c r="A12" s="2" t="s">
        <v>18</v>
      </c>
      <c r="B12" s="2">
        <f>B4*LN(B4/B8)</f>
        <v>1.43478283738239</v>
      </c>
      <c r="C12" s="2">
        <f>C4*LN(C4/C8)</f>
        <v>-2.82297059800113</v>
      </c>
      <c r="D12" s="2">
        <f>D4*LN(D4/D8)</f>
        <v>1.40443813276934</v>
      </c>
      <c r="E12" s="7">
        <f>2*SUM(B12:D12)</f>
        <v>0.0325007443011871</v>
      </c>
    </row>
    <row r="13" spans="1:5">
      <c r="A13" s="2"/>
      <c r="B13" s="2"/>
      <c r="C13" s="2"/>
      <c r="D13" s="2"/>
      <c r="E13" s="2"/>
    </row>
    <row r="14" spans="1:5">
      <c r="A14" s="2" t="s">
        <v>19</v>
      </c>
      <c r="B14" s="2">
        <f>CHIINV(0.05,1)</f>
        <v>3.84145882069413</v>
      </c>
      <c r="C14" s="2"/>
      <c r="D14" s="2"/>
      <c r="E14" s="2"/>
    </row>
    <row r="15" spans="1:5">
      <c r="A15" s="2" t="s">
        <v>20</v>
      </c>
      <c r="B15" s="2">
        <f>CHIDIST(E12,1)</f>
        <v>0.856933048074595</v>
      </c>
      <c r="C15" s="2"/>
      <c r="D15" s="2"/>
      <c r="E15" s="2"/>
    </row>
  </sheetData>
  <mergeCells count="1">
    <mergeCell ref="A1:D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zoomScale="200" zoomScaleNormal="200" topLeftCell="A5" workbookViewId="0">
      <selection activeCell="B16" sqref="B16"/>
    </sheetView>
  </sheetViews>
  <sheetFormatPr defaultColWidth="9.02727272727273" defaultRowHeight="14" outlineLevelCol="3"/>
  <cols>
    <col min="1" max="1" width="20.9818181818182" customWidth="1"/>
    <col min="2" max="3" width="12.8"/>
    <col min="4" max="4" width="14.5090909090909" customWidth="1"/>
  </cols>
  <sheetData>
    <row r="1" spans="1:4">
      <c r="A1" t="s">
        <v>21</v>
      </c>
      <c r="B1" t="s">
        <v>22</v>
      </c>
      <c r="C1" t="s">
        <v>23</v>
      </c>
      <c r="D1" t="s">
        <v>24</v>
      </c>
    </row>
    <row r="2" spans="1:4">
      <c r="A2" t="s">
        <v>25</v>
      </c>
      <c r="B2">
        <v>315</v>
      </c>
      <c r="C2">
        <f>556*D2</f>
        <v>312.75</v>
      </c>
      <c r="D2">
        <f>9/16</f>
        <v>0.5625</v>
      </c>
    </row>
    <row r="3" spans="1:4">
      <c r="A3" t="s">
        <v>26</v>
      </c>
      <c r="B3">
        <v>108</v>
      </c>
      <c r="C3">
        <f>556*D3</f>
        <v>104.25</v>
      </c>
      <c r="D3">
        <f>3/16</f>
        <v>0.1875</v>
      </c>
    </row>
    <row r="4" spans="1:4">
      <c r="A4" t="s">
        <v>27</v>
      </c>
      <c r="B4">
        <v>102</v>
      </c>
      <c r="C4">
        <f>556*D4</f>
        <v>104.25</v>
      </c>
      <c r="D4">
        <f>3/16</f>
        <v>0.1875</v>
      </c>
    </row>
    <row r="5" spans="1:4">
      <c r="A5" t="s">
        <v>28</v>
      </c>
      <c r="B5">
        <v>31</v>
      </c>
      <c r="C5">
        <f>556*D5</f>
        <v>34.75</v>
      </c>
      <c r="D5">
        <f>1/16</f>
        <v>0.0625</v>
      </c>
    </row>
    <row r="7" spans="1:2">
      <c r="A7" t="s">
        <v>8</v>
      </c>
      <c r="B7">
        <f>SUM(B2:B5)</f>
        <v>556</v>
      </c>
    </row>
    <row r="9" spans="1:4">
      <c r="A9" t="s">
        <v>29</v>
      </c>
      <c r="B9">
        <f>2*B2*LOG(B2/C2,2.71823)</f>
        <v>4.51623448169403</v>
      </c>
      <c r="C9">
        <f>2*C2*LOG(C2/D2,2.71823)</f>
        <v>3953.71595279006</v>
      </c>
      <c r="D9" t="e">
        <f>2*D2*LOG(D2/E2,2.71823)</f>
        <v>#DIV/0!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F27" sqref="F27"/>
    </sheetView>
  </sheetViews>
  <sheetFormatPr defaultColWidth="9" defaultRowHeight="14" outlineLevelRow="3" outlineLevelCol="3"/>
  <cols>
    <col min="1" max="4" width="12.6272727272727"/>
  </cols>
  <sheetData>
    <row r="1" spans="1:3">
      <c r="A1">
        <v>342</v>
      </c>
      <c r="B1">
        <v>500</v>
      </c>
      <c r="C1">
        <v>187</v>
      </c>
    </row>
    <row r="2" spans="1:3">
      <c r="A2">
        <v>340.6</v>
      </c>
      <c r="B2">
        <v>502.8</v>
      </c>
      <c r="C2">
        <v>185.6</v>
      </c>
    </row>
    <row r="4" spans="1:4">
      <c r="A4">
        <f>(A1-A2)^2/A2</f>
        <v>0.00575455079271854</v>
      </c>
      <c r="B4">
        <f>(B1-B2)^2/B2</f>
        <v>0.0155926809864759</v>
      </c>
      <c r="C4">
        <f>(C1-C2)^2/C2</f>
        <v>0.0105603448275863</v>
      </c>
      <c r="D4">
        <f>SUM(A4:C4)</f>
        <v>0.0319075766067807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教材算法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ouyangshx</cp:lastModifiedBy>
  <dcterms:created xsi:type="dcterms:W3CDTF">2020-12-08T00:23:00Z</dcterms:created>
  <dcterms:modified xsi:type="dcterms:W3CDTF">2023-12-03T16:31:12Z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2052-12.1.0.15990</vt:lpwstr>
  </property>
  <property fmtid="{D5CDD505-2E9C-101B-9397-08002B2CF9AE}" pid="3" name="ICV">
    <vt:lpwstr>B1D8395F0EA541EFA81B3BDB67280A3B</vt:lpwstr>
  </property>
</Properties>
</file>