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evor Branch\Documents\2018 FISH554 R graphics\Class project handout\"/>
    </mc:Choice>
  </mc:AlternateContent>
  <bookViews>
    <workbookView xWindow="1248" yWindow="1320" windowWidth="9348" windowHeight="9240" activeTab="1"/>
  </bookViews>
  <sheets>
    <sheet name="Readme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B64" i="1"/>
  <c r="C64" i="1"/>
  <c r="D64" i="1"/>
  <c r="E64" i="1"/>
  <c r="F64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B65" i="1"/>
  <c r="C65" i="1"/>
  <c r="D65" i="1"/>
  <c r="E65" i="1"/>
  <c r="F65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B66" i="1"/>
  <c r="C66" i="1"/>
  <c r="D66" i="1"/>
  <c r="E66" i="1"/>
  <c r="F66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B67" i="1"/>
  <c r="C67" i="1"/>
  <c r="D67" i="1"/>
  <c r="E67" i="1"/>
  <c r="F67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B68" i="1"/>
  <c r="C68" i="1"/>
  <c r="D68" i="1"/>
  <c r="E68" i="1"/>
  <c r="F68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B69" i="1"/>
  <c r="C69" i="1"/>
  <c r="D69" i="1"/>
  <c r="E69" i="1"/>
  <c r="F69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B70" i="1"/>
  <c r="C70" i="1"/>
  <c r="D70" i="1"/>
  <c r="E70" i="1"/>
  <c r="F70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B71" i="1"/>
  <c r="C71" i="1"/>
  <c r="D71" i="1"/>
  <c r="E71" i="1"/>
  <c r="F71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B72" i="1"/>
  <c r="C72" i="1"/>
  <c r="D72" i="1"/>
  <c r="E72" i="1"/>
  <c r="F72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B73" i="1"/>
  <c r="C73" i="1"/>
  <c r="D73" i="1"/>
  <c r="E73" i="1"/>
  <c r="F73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B74" i="1"/>
  <c r="C74" i="1"/>
  <c r="D74" i="1"/>
  <c r="E74" i="1"/>
  <c r="F74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B75" i="1"/>
  <c r="C75" i="1"/>
  <c r="D75" i="1"/>
  <c r="E75" i="1"/>
  <c r="F75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B76" i="1"/>
  <c r="C76" i="1"/>
  <c r="D76" i="1"/>
  <c r="E76" i="1"/>
  <c r="F76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B77" i="1"/>
  <c r="C77" i="1"/>
  <c r="D77" i="1"/>
  <c r="E77" i="1"/>
  <c r="F77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B78" i="1"/>
  <c r="C78" i="1"/>
  <c r="D78" i="1"/>
  <c r="E78" i="1"/>
  <c r="F78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B79" i="1"/>
  <c r="C79" i="1"/>
  <c r="D79" i="1"/>
  <c r="E79" i="1"/>
  <c r="F79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B80" i="1"/>
  <c r="C80" i="1"/>
  <c r="D80" i="1"/>
  <c r="E80" i="1"/>
  <c r="F80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</calcChain>
</file>

<file path=xl/sharedStrings.xml><?xml version="1.0" encoding="utf-8"?>
<sst xmlns="http://schemas.openxmlformats.org/spreadsheetml/2006/main" count="79" uniqueCount="55">
  <si>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</si>
  <si>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</si>
  <si>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</si>
  <si>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</si>
  <si>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</si>
  <si>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</si>
  <si>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</si>
  <si>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</si>
  <si>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</si>
  <si>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</si>
  <si>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</si>
  <si>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</si>
  <si>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</si>
  <si>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</si>
  <si>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</si>
  <si>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</si>
  <si>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</si>
  <si>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</si>
  <si>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</si>
  <si>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</si>
  <si>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</si>
  <si>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</si>
  <si>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</si>
  <si>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</si>
  <si>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</si>
  <si>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</si>
  <si>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</si>
  <si>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r>
      <t xml:space="preserve">Amphiroa rigida </t>
    </r>
    <r>
      <rPr>
        <sz val="11"/>
        <rFont val="Times New Roman"/>
        <family val="1"/>
      </rPr>
      <t>(R)</t>
    </r>
  </si>
  <si>
    <r>
      <t xml:space="preserve">Corallina elongata </t>
    </r>
    <r>
      <rPr>
        <sz val="11"/>
        <rFont val="Times New Roman"/>
        <family val="1"/>
      </rPr>
      <t>(R)</t>
    </r>
  </si>
  <si>
    <r>
      <t xml:space="preserve">Hydrolithon cruciatum </t>
    </r>
    <r>
      <rPr>
        <sz val="11"/>
        <rFont val="Times New Roman"/>
        <family val="1"/>
      </rPr>
      <t>(R)</t>
    </r>
  </si>
  <si>
    <r>
      <t xml:space="preserve">Jania rubens </t>
    </r>
    <r>
      <rPr>
        <sz val="11"/>
        <rFont val="Times New Roman"/>
        <family val="1"/>
      </rPr>
      <t>(R)</t>
    </r>
  </si>
  <si>
    <r>
      <t xml:space="preserve">Lithophyllum incrustans </t>
    </r>
    <r>
      <rPr>
        <sz val="11"/>
        <rFont val="Times New Roman"/>
        <family val="1"/>
      </rPr>
      <t>(R)</t>
    </r>
  </si>
  <si>
    <r>
      <t xml:space="preserve">Lithophyllum sp. </t>
    </r>
    <r>
      <rPr>
        <sz val="11"/>
        <rFont val="Times New Roman"/>
        <family val="1"/>
      </rPr>
      <t>(R)</t>
    </r>
  </si>
  <si>
    <r>
      <t xml:space="preserve">Mesophyllum sp. </t>
    </r>
    <r>
      <rPr>
        <sz val="11"/>
        <rFont val="Times New Roman"/>
        <family val="1"/>
      </rPr>
      <t>(R)</t>
    </r>
  </si>
  <si>
    <r>
      <t xml:space="preserve">Neogoniolithon brassica-florida </t>
    </r>
    <r>
      <rPr>
        <sz val="11"/>
        <rFont val="Times New Roman"/>
        <family val="1"/>
      </rPr>
      <t>(R)</t>
    </r>
  </si>
  <si>
    <r>
      <t xml:space="preserve">Phymatolithon cfr lenormandii </t>
    </r>
    <r>
      <rPr>
        <sz val="11"/>
        <rFont val="Times New Roman"/>
        <family val="1"/>
      </rPr>
      <t>(R)</t>
    </r>
  </si>
  <si>
    <r>
      <t xml:space="preserve">Chondracanthus acicularis </t>
    </r>
    <r>
      <rPr>
        <sz val="11"/>
        <rFont val="Times New Roman"/>
        <family val="1"/>
      </rPr>
      <t>(R)</t>
    </r>
  </si>
  <si>
    <r>
      <t xml:space="preserve">Hildenbrandia rubra </t>
    </r>
    <r>
      <rPr>
        <sz val="11"/>
        <rFont val="Times New Roman"/>
        <family val="1"/>
      </rPr>
      <t>(R)</t>
    </r>
  </si>
  <si>
    <r>
      <t xml:space="preserve">Peyssonnelia polymorpha </t>
    </r>
    <r>
      <rPr>
        <sz val="11"/>
        <rFont val="Times New Roman"/>
        <family val="1"/>
      </rPr>
      <t>(R)</t>
    </r>
  </si>
  <si>
    <r>
      <t xml:space="preserve">Peyssonnelia rosa-marina </t>
    </r>
    <r>
      <rPr>
        <sz val="11"/>
        <rFont val="Times New Roman"/>
        <family val="1"/>
      </rPr>
      <t>(R)</t>
    </r>
  </si>
  <si>
    <r>
      <t xml:space="preserve">Peyssonnelia squamaria </t>
    </r>
    <r>
      <rPr>
        <sz val="11"/>
        <rFont val="Times New Roman"/>
        <family val="1"/>
      </rPr>
      <t>(R)</t>
    </r>
  </si>
  <si>
    <r>
      <t xml:space="preserve">Osmundea truncata </t>
    </r>
    <r>
      <rPr>
        <sz val="11"/>
        <rFont val="Times New Roman"/>
        <family val="1"/>
      </rPr>
      <t>(R)</t>
    </r>
  </si>
  <si>
    <r>
      <t xml:space="preserve">Dictyota dichotoma </t>
    </r>
    <r>
      <rPr>
        <sz val="11"/>
        <rFont val="Times New Roman"/>
        <family val="1"/>
      </rPr>
      <t>(O)</t>
    </r>
  </si>
  <si>
    <r>
      <t xml:space="preserve">Lobophora variegata </t>
    </r>
    <r>
      <rPr>
        <sz val="11"/>
        <rFont val="Times New Roman"/>
        <family val="1"/>
      </rPr>
      <t>(O)</t>
    </r>
  </si>
  <si>
    <r>
      <t xml:space="preserve">Padina pavonica </t>
    </r>
    <r>
      <rPr>
        <sz val="11"/>
        <rFont val="Times New Roman"/>
        <family val="1"/>
      </rPr>
      <t>(O)</t>
    </r>
  </si>
  <si>
    <r>
      <t xml:space="preserve">Cystoseira amentacea var. stricta </t>
    </r>
    <r>
      <rPr>
        <sz val="11"/>
        <color indexed="8"/>
        <rFont val="Times New Roman"/>
        <family val="1"/>
      </rPr>
      <t>(O)</t>
    </r>
  </si>
  <si>
    <r>
      <t xml:space="preserve">Sargassum vulgare </t>
    </r>
    <r>
      <rPr>
        <sz val="11"/>
        <rFont val="Times New Roman"/>
        <family val="1"/>
      </rPr>
      <t>(O)</t>
    </r>
  </si>
  <si>
    <r>
      <t xml:space="preserve">Cladostephus spongiosus </t>
    </r>
    <r>
      <rPr>
        <sz val="11"/>
        <rFont val="Times New Roman"/>
        <family val="1"/>
      </rPr>
      <t>(O)</t>
    </r>
  </si>
  <si>
    <r>
      <t xml:space="preserve">Sphacelaria tribuloides </t>
    </r>
    <r>
      <rPr>
        <sz val="11"/>
        <rFont val="Times New Roman"/>
        <family val="1"/>
      </rPr>
      <t>(O)</t>
    </r>
  </si>
  <si>
    <r>
      <t xml:space="preserve">Stypocaulon scoparium </t>
    </r>
    <r>
      <rPr>
        <sz val="11"/>
        <rFont val="Times New Roman"/>
        <family val="1"/>
      </rPr>
      <t>(O)</t>
    </r>
  </si>
  <si>
    <r>
      <t xml:space="preserve">Flabellia petiolata </t>
    </r>
    <r>
      <rPr>
        <sz val="11"/>
        <rFont val="Times New Roman"/>
        <family val="1"/>
      </rPr>
      <t>(C)</t>
    </r>
  </si>
  <si>
    <r>
      <t xml:space="preserve">Valonia utricularis </t>
    </r>
    <r>
      <rPr>
        <sz val="11"/>
        <rFont val="Times New Roman"/>
        <family val="1"/>
      </rPr>
      <t>(C)</t>
    </r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</si>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</sst>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1"/>
      <color indexed="8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9657130992170073"/>
          <c:y val="5.464486706462075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271656206672516"/>
          <c:y val="3.8251406945234531E-2"/>
          <c:w val="0.58161943482541745"/>
          <c:h val="0.876503667716517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Data!$B$31:$AB$31</c:f>
              <c:numCache>
                <c:formatCode>General</c:formatCode>
                <c:ptCount val="27"/>
                <c:pt idx="0">
                  <c:v>25.042405063291138</c:v>
                </c:pt>
                <c:pt idx="1">
                  <c:v>25.016455696202531</c:v>
                </c:pt>
                <c:pt idx="2">
                  <c:v>25.003797468354431</c:v>
                </c:pt>
                <c:pt idx="3">
                  <c:v>25.016772151898735</c:v>
                </c:pt>
                <c:pt idx="4">
                  <c:v>25.004746835443036</c:v>
                </c:pt>
                <c:pt idx="5">
                  <c:v>25.002531645569618</c:v>
                </c:pt>
                <c:pt idx="6">
                  <c:v>25.007911392405063</c:v>
                </c:pt>
                <c:pt idx="7">
                  <c:v>25.000949367088609</c:v>
                </c:pt>
                <c:pt idx="8">
                  <c:v>25.008860759493672</c:v>
                </c:pt>
                <c:pt idx="9">
                  <c:v>25.000949367088609</c:v>
                </c:pt>
                <c:pt idx="10">
                  <c:v>25.00632911392405</c:v>
                </c:pt>
                <c:pt idx="11">
                  <c:v>25.014240506329113</c:v>
                </c:pt>
                <c:pt idx="12">
                  <c:v>25.003164556962027</c:v>
                </c:pt>
                <c:pt idx="13">
                  <c:v>25.000949367088609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A-4C29-8446-9B8F74CC4E04}"/>
            </c:ext>
          </c:extLst>
        </c:ser>
        <c:ser>
          <c:idx val="2"/>
          <c:order val="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Data!$B$32:$AB$32</c:f>
              <c:numCache>
                <c:formatCode>General</c:formatCode>
                <c:ptCount val="27"/>
                <c:pt idx="0">
                  <c:v>24.957594936708862</c:v>
                </c:pt>
                <c:pt idx="1">
                  <c:v>24.983544303797469</c:v>
                </c:pt>
                <c:pt idx="2">
                  <c:v>24.996202531645569</c:v>
                </c:pt>
                <c:pt idx="3">
                  <c:v>24.983227848101265</c:v>
                </c:pt>
                <c:pt idx="4">
                  <c:v>24.995253164556964</c:v>
                </c:pt>
                <c:pt idx="5">
                  <c:v>24.997468354430382</c:v>
                </c:pt>
                <c:pt idx="6">
                  <c:v>24.992088607594937</c:v>
                </c:pt>
                <c:pt idx="7">
                  <c:v>24.999050632911391</c:v>
                </c:pt>
                <c:pt idx="8">
                  <c:v>24.991139240506328</c:v>
                </c:pt>
                <c:pt idx="9">
                  <c:v>24.999050632911391</c:v>
                </c:pt>
                <c:pt idx="10">
                  <c:v>24.99367088607595</c:v>
                </c:pt>
                <c:pt idx="11">
                  <c:v>24.985759493670887</c:v>
                </c:pt>
                <c:pt idx="12">
                  <c:v>24.996835443037973</c:v>
                </c:pt>
                <c:pt idx="13">
                  <c:v>24.999050632911391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A-4C29-8446-9B8F74CC4E04}"/>
            </c:ext>
          </c:extLst>
        </c:ser>
        <c:ser>
          <c:idx val="3"/>
          <c:order val="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Data!$B$33:$AB$33</c:f>
              <c:numCache>
                <c:formatCode>General</c:formatCode>
                <c:ptCount val="27"/>
                <c:pt idx="0">
                  <c:v>24.041139240506329</c:v>
                </c:pt>
                <c:pt idx="1">
                  <c:v>24.049050632911392</c:v>
                </c:pt>
                <c:pt idx="2">
                  <c:v>24.039556962025316</c:v>
                </c:pt>
                <c:pt idx="3">
                  <c:v>24.01740506329114</c:v>
                </c:pt>
                <c:pt idx="4">
                  <c:v>24.039556962025316</c:v>
                </c:pt>
                <c:pt idx="5">
                  <c:v>24.00632911392405</c:v>
                </c:pt>
                <c:pt idx="6">
                  <c:v>24.039556962025316</c:v>
                </c:pt>
                <c:pt idx="7">
                  <c:v>24.018987341772153</c:v>
                </c:pt>
                <c:pt idx="8">
                  <c:v>24.041139240506329</c:v>
                </c:pt>
                <c:pt idx="9">
                  <c:v>24.003164556962027</c:v>
                </c:pt>
                <c:pt idx="10">
                  <c:v>24.020569620253166</c:v>
                </c:pt>
                <c:pt idx="11">
                  <c:v>24.0126582278481</c:v>
                </c:pt>
                <c:pt idx="12">
                  <c:v>24.003164556962027</c:v>
                </c:pt>
                <c:pt idx="13">
                  <c:v>24</c:v>
                </c:pt>
                <c:pt idx="14">
                  <c:v>24.003164556962027</c:v>
                </c:pt>
                <c:pt idx="15">
                  <c:v>24.026898734177216</c:v>
                </c:pt>
                <c:pt idx="16">
                  <c:v>24.015822784810126</c:v>
                </c:pt>
                <c:pt idx="17">
                  <c:v>24.015822784810126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A-4C29-8446-9B8F74CC4E04}"/>
            </c:ext>
          </c:extLst>
        </c:ser>
        <c:ser>
          <c:idx val="4"/>
          <c:order val="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Data!$B$34:$AB$34</c:f>
              <c:numCache>
                <c:formatCode>General</c:formatCode>
                <c:ptCount val="27"/>
                <c:pt idx="0">
                  <c:v>23.958860759493671</c:v>
                </c:pt>
                <c:pt idx="1">
                  <c:v>23.950949367088608</c:v>
                </c:pt>
                <c:pt idx="2">
                  <c:v>23.960443037974684</c:v>
                </c:pt>
                <c:pt idx="3">
                  <c:v>23.98259493670886</c:v>
                </c:pt>
                <c:pt idx="4">
                  <c:v>23.960443037974684</c:v>
                </c:pt>
                <c:pt idx="5">
                  <c:v>23.99367088607595</c:v>
                </c:pt>
                <c:pt idx="6">
                  <c:v>23.960443037974684</c:v>
                </c:pt>
                <c:pt idx="7">
                  <c:v>23.981012658227847</c:v>
                </c:pt>
                <c:pt idx="8">
                  <c:v>23.958860759493671</c:v>
                </c:pt>
                <c:pt idx="9">
                  <c:v>23.996835443037973</c:v>
                </c:pt>
                <c:pt idx="10">
                  <c:v>23.979430379746834</c:v>
                </c:pt>
                <c:pt idx="11">
                  <c:v>23.9873417721519</c:v>
                </c:pt>
                <c:pt idx="12">
                  <c:v>23.996835443037973</c:v>
                </c:pt>
                <c:pt idx="13">
                  <c:v>24</c:v>
                </c:pt>
                <c:pt idx="14">
                  <c:v>23.996835443037973</c:v>
                </c:pt>
                <c:pt idx="15">
                  <c:v>23.973101265822784</c:v>
                </c:pt>
                <c:pt idx="16">
                  <c:v>23.984177215189874</c:v>
                </c:pt>
                <c:pt idx="17">
                  <c:v>23.984177215189874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A-4C29-8446-9B8F74CC4E04}"/>
            </c:ext>
          </c:extLst>
        </c:ser>
        <c:ser>
          <c:idx val="5"/>
          <c:order val="5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Data!$B$35:$AB$35</c:f>
              <c:numCache>
                <c:formatCode>General</c:formatCode>
                <c:ptCount val="27"/>
                <c:pt idx="0">
                  <c:v>23.025316455696203</c:v>
                </c:pt>
                <c:pt idx="1">
                  <c:v>23.039556962025316</c:v>
                </c:pt>
                <c:pt idx="2">
                  <c:v>23.004746835443036</c:v>
                </c:pt>
                <c:pt idx="3">
                  <c:v>23.018987341772153</c:v>
                </c:pt>
                <c:pt idx="4">
                  <c:v>23.001582278481013</c:v>
                </c:pt>
                <c:pt idx="5">
                  <c:v>23.003164556962027</c:v>
                </c:pt>
                <c:pt idx="6">
                  <c:v>23.000632911392405</c:v>
                </c:pt>
                <c:pt idx="7">
                  <c:v>23</c:v>
                </c:pt>
                <c:pt idx="8">
                  <c:v>23.007278481012658</c:v>
                </c:pt>
                <c:pt idx="9">
                  <c:v>23</c:v>
                </c:pt>
                <c:pt idx="10">
                  <c:v>23.00632911392405</c:v>
                </c:pt>
                <c:pt idx="11">
                  <c:v>23</c:v>
                </c:pt>
                <c:pt idx="12">
                  <c:v>23</c:v>
                </c:pt>
                <c:pt idx="13">
                  <c:v>23.015822784810126</c:v>
                </c:pt>
                <c:pt idx="14">
                  <c:v>23.00632911392405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23.004113924050632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A-4C29-8446-9B8F74CC4E04}"/>
            </c:ext>
          </c:extLst>
        </c:ser>
        <c:ser>
          <c:idx val="6"/>
          <c:order val="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Data!$B$36:$AB$36</c:f>
              <c:numCache>
                <c:formatCode>General</c:formatCode>
                <c:ptCount val="27"/>
                <c:pt idx="0">
                  <c:v>22.974683544303797</c:v>
                </c:pt>
                <c:pt idx="1">
                  <c:v>22.960443037974684</c:v>
                </c:pt>
                <c:pt idx="2">
                  <c:v>22.995253164556964</c:v>
                </c:pt>
                <c:pt idx="3">
                  <c:v>22.981012658227847</c:v>
                </c:pt>
                <c:pt idx="4">
                  <c:v>22.998417721518987</c:v>
                </c:pt>
                <c:pt idx="5">
                  <c:v>22.996835443037973</c:v>
                </c:pt>
                <c:pt idx="6">
                  <c:v>22.999367088607595</c:v>
                </c:pt>
                <c:pt idx="7">
                  <c:v>23</c:v>
                </c:pt>
                <c:pt idx="8">
                  <c:v>22.992721518987342</c:v>
                </c:pt>
                <c:pt idx="9">
                  <c:v>23</c:v>
                </c:pt>
                <c:pt idx="10">
                  <c:v>22.99367088607595</c:v>
                </c:pt>
                <c:pt idx="11">
                  <c:v>23</c:v>
                </c:pt>
                <c:pt idx="12">
                  <c:v>23</c:v>
                </c:pt>
                <c:pt idx="13">
                  <c:v>22.984177215189874</c:v>
                </c:pt>
                <c:pt idx="14">
                  <c:v>22.99367088607595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22.995886075949368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A-4C29-8446-9B8F74CC4E04}"/>
            </c:ext>
          </c:extLst>
        </c:ser>
        <c:ser>
          <c:idx val="7"/>
          <c:order val="7"/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Data!$B$37:$AB$37</c:f>
              <c:numCache>
                <c:formatCode>General</c:formatCode>
                <c:ptCount val="27"/>
                <c:pt idx="0">
                  <c:v>22.079113924050635</c:v>
                </c:pt>
                <c:pt idx="1">
                  <c:v>22.079113924050635</c:v>
                </c:pt>
                <c:pt idx="2">
                  <c:v>22.316455696202532</c:v>
                </c:pt>
                <c:pt idx="3">
                  <c:v>22.069620253164558</c:v>
                </c:pt>
                <c:pt idx="4">
                  <c:v>22.037974683544302</c:v>
                </c:pt>
                <c:pt idx="5">
                  <c:v>22.045886075949365</c:v>
                </c:pt>
                <c:pt idx="6">
                  <c:v>22.087025316455698</c:v>
                </c:pt>
                <c:pt idx="7">
                  <c:v>22.069620253164558</c:v>
                </c:pt>
                <c:pt idx="8">
                  <c:v>22.026898734177216</c:v>
                </c:pt>
                <c:pt idx="9">
                  <c:v>22.018987341772153</c:v>
                </c:pt>
                <c:pt idx="10">
                  <c:v>22.022151898734176</c:v>
                </c:pt>
                <c:pt idx="11">
                  <c:v>22.021518987341771</c:v>
                </c:pt>
                <c:pt idx="12">
                  <c:v>22.002531645569618</c:v>
                </c:pt>
                <c:pt idx="13">
                  <c:v>22.000949367088609</c:v>
                </c:pt>
                <c:pt idx="14">
                  <c:v>22.001582278481013</c:v>
                </c:pt>
                <c:pt idx="15">
                  <c:v>22.002531645569618</c:v>
                </c:pt>
                <c:pt idx="16">
                  <c:v>22.001582278481013</c:v>
                </c:pt>
                <c:pt idx="17">
                  <c:v>22.001265822784809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22.0001582278481</c:v>
                </c:pt>
                <c:pt idx="22">
                  <c:v>22.003164556962027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A-4C29-8446-9B8F74CC4E04}"/>
            </c:ext>
          </c:extLst>
        </c:ser>
        <c:ser>
          <c:idx val="8"/>
          <c:order val="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Data!$B$38:$AB$38</c:f>
              <c:numCache>
                <c:formatCode>General</c:formatCode>
                <c:ptCount val="27"/>
                <c:pt idx="0">
                  <c:v>21.920886075949365</c:v>
                </c:pt>
                <c:pt idx="1">
                  <c:v>21.920886075949365</c:v>
                </c:pt>
                <c:pt idx="2">
                  <c:v>21.683544303797468</c:v>
                </c:pt>
                <c:pt idx="3">
                  <c:v>21.930379746835442</c:v>
                </c:pt>
                <c:pt idx="4">
                  <c:v>21.962025316455698</c:v>
                </c:pt>
                <c:pt idx="5">
                  <c:v>21.954113924050635</c:v>
                </c:pt>
                <c:pt idx="6">
                  <c:v>21.912974683544302</c:v>
                </c:pt>
                <c:pt idx="7">
                  <c:v>21.930379746835442</c:v>
                </c:pt>
                <c:pt idx="8">
                  <c:v>21.973101265822784</c:v>
                </c:pt>
                <c:pt idx="9">
                  <c:v>21.981012658227847</c:v>
                </c:pt>
                <c:pt idx="10">
                  <c:v>21.977848101265824</c:v>
                </c:pt>
                <c:pt idx="11">
                  <c:v>21.978481012658229</c:v>
                </c:pt>
                <c:pt idx="12">
                  <c:v>21.997468354430382</c:v>
                </c:pt>
                <c:pt idx="13">
                  <c:v>21.999050632911391</c:v>
                </c:pt>
                <c:pt idx="14">
                  <c:v>21.998417721518987</c:v>
                </c:pt>
                <c:pt idx="15">
                  <c:v>21.997468354430382</c:v>
                </c:pt>
                <c:pt idx="16">
                  <c:v>21.998417721518987</c:v>
                </c:pt>
                <c:pt idx="17">
                  <c:v>21.998734177215191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21.9998417721519</c:v>
                </c:pt>
                <c:pt idx="22">
                  <c:v>21.996835443037973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3A-4C29-8446-9B8F74CC4E04}"/>
            </c:ext>
          </c:extLst>
        </c:ser>
        <c:ser>
          <c:idx val="9"/>
          <c:order val="9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Data!$B$39:$AB$39</c:f>
              <c:numCache>
                <c:formatCode>General</c:formatCode>
                <c:ptCount val="27"/>
                <c:pt idx="0">
                  <c:v>21.329113924050631</c:v>
                </c:pt>
                <c:pt idx="1">
                  <c:v>21.268987341772153</c:v>
                </c:pt>
                <c:pt idx="2">
                  <c:v>21.341772151898734</c:v>
                </c:pt>
                <c:pt idx="3">
                  <c:v>21.367088607594937</c:v>
                </c:pt>
                <c:pt idx="4">
                  <c:v>21.126582278481013</c:v>
                </c:pt>
                <c:pt idx="5">
                  <c:v>21.284810126582279</c:v>
                </c:pt>
                <c:pt idx="6">
                  <c:v>21.055379746835442</c:v>
                </c:pt>
                <c:pt idx="7">
                  <c:v>21.096518987341771</c:v>
                </c:pt>
                <c:pt idx="8">
                  <c:v>21.101265822784811</c:v>
                </c:pt>
                <c:pt idx="9">
                  <c:v>21.034810126582279</c:v>
                </c:pt>
                <c:pt idx="10">
                  <c:v>21.063291139240505</c:v>
                </c:pt>
                <c:pt idx="11">
                  <c:v>21.094936708860761</c:v>
                </c:pt>
                <c:pt idx="12">
                  <c:v>21.01107594936709</c:v>
                </c:pt>
                <c:pt idx="13">
                  <c:v>21.028481012658229</c:v>
                </c:pt>
                <c:pt idx="14">
                  <c:v>21.047468354430379</c:v>
                </c:pt>
                <c:pt idx="15">
                  <c:v>21</c:v>
                </c:pt>
                <c:pt idx="16">
                  <c:v>21.000949367088609</c:v>
                </c:pt>
                <c:pt idx="17">
                  <c:v>21.00632911392405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3A-4C29-8446-9B8F74CC4E04}"/>
            </c:ext>
          </c:extLst>
        </c:ser>
        <c:ser>
          <c:idx val="10"/>
          <c:order val="1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Data!$B$40:$AB$40</c:f>
              <c:numCache>
                <c:formatCode>General</c:formatCode>
                <c:ptCount val="27"/>
                <c:pt idx="0">
                  <c:v>20.670886075949369</c:v>
                </c:pt>
                <c:pt idx="1">
                  <c:v>20.731012658227847</c:v>
                </c:pt>
                <c:pt idx="2">
                  <c:v>20.658227848101266</c:v>
                </c:pt>
                <c:pt idx="3">
                  <c:v>20.632911392405063</c:v>
                </c:pt>
                <c:pt idx="4">
                  <c:v>20.873417721518987</c:v>
                </c:pt>
                <c:pt idx="5">
                  <c:v>20.715189873417721</c:v>
                </c:pt>
                <c:pt idx="6">
                  <c:v>20.944620253164558</c:v>
                </c:pt>
                <c:pt idx="7">
                  <c:v>20.903481012658229</c:v>
                </c:pt>
                <c:pt idx="8">
                  <c:v>20.898734177215189</c:v>
                </c:pt>
                <c:pt idx="9">
                  <c:v>20.965189873417721</c:v>
                </c:pt>
                <c:pt idx="10">
                  <c:v>20.936708860759495</c:v>
                </c:pt>
                <c:pt idx="11">
                  <c:v>20.905063291139239</c:v>
                </c:pt>
                <c:pt idx="12">
                  <c:v>20.98892405063291</c:v>
                </c:pt>
                <c:pt idx="13">
                  <c:v>20.971518987341771</c:v>
                </c:pt>
                <c:pt idx="14">
                  <c:v>20.952531645569621</c:v>
                </c:pt>
                <c:pt idx="15">
                  <c:v>21</c:v>
                </c:pt>
                <c:pt idx="16">
                  <c:v>20.999050632911391</c:v>
                </c:pt>
                <c:pt idx="17">
                  <c:v>20.99367088607595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3A-4C29-8446-9B8F74CC4E04}"/>
            </c:ext>
          </c:extLst>
        </c:ser>
        <c:ser>
          <c:idx val="11"/>
          <c:order val="11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Data!$B$41:$AB$41</c:f>
              <c:numCache>
                <c:formatCode>General</c:formatCode>
                <c:ptCount val="27"/>
                <c:pt idx="0">
                  <c:v>20.00632911392405</c:v>
                </c:pt>
                <c:pt idx="1">
                  <c:v>20.003164556962027</c:v>
                </c:pt>
                <c:pt idx="2">
                  <c:v>20.010443037974685</c:v>
                </c:pt>
                <c:pt idx="3">
                  <c:v>20.014240506329113</c:v>
                </c:pt>
                <c:pt idx="4">
                  <c:v>20.000632911392405</c:v>
                </c:pt>
                <c:pt idx="5">
                  <c:v>20.00632911392405</c:v>
                </c:pt>
                <c:pt idx="6">
                  <c:v>20.003164556962027</c:v>
                </c:pt>
                <c:pt idx="7">
                  <c:v>20</c:v>
                </c:pt>
                <c:pt idx="8">
                  <c:v>20.003164556962027</c:v>
                </c:pt>
                <c:pt idx="9">
                  <c:v>20.000316455696204</c:v>
                </c:pt>
                <c:pt idx="10">
                  <c:v>20.01107594936709</c:v>
                </c:pt>
                <c:pt idx="11">
                  <c:v>20.014240506329113</c:v>
                </c:pt>
                <c:pt idx="12">
                  <c:v>20.000316455696204</c:v>
                </c:pt>
                <c:pt idx="13">
                  <c:v>20</c:v>
                </c:pt>
                <c:pt idx="14">
                  <c:v>20.000316455696204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3A-4C29-8446-9B8F74CC4E04}"/>
            </c:ext>
          </c:extLst>
        </c:ser>
        <c:ser>
          <c:idx val="12"/>
          <c:order val="1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Data!$B$42:$AB$42</c:f>
              <c:numCache>
                <c:formatCode>General</c:formatCode>
                <c:ptCount val="27"/>
                <c:pt idx="0">
                  <c:v>19.99367088607595</c:v>
                </c:pt>
                <c:pt idx="1">
                  <c:v>19.996835443037973</c:v>
                </c:pt>
                <c:pt idx="2">
                  <c:v>19.989556962025315</c:v>
                </c:pt>
                <c:pt idx="3">
                  <c:v>19.985759493670887</c:v>
                </c:pt>
                <c:pt idx="4">
                  <c:v>19.999367088607595</c:v>
                </c:pt>
                <c:pt idx="5">
                  <c:v>19.99367088607595</c:v>
                </c:pt>
                <c:pt idx="6">
                  <c:v>19.996835443037973</c:v>
                </c:pt>
                <c:pt idx="7">
                  <c:v>20</c:v>
                </c:pt>
                <c:pt idx="8">
                  <c:v>19.996835443037973</c:v>
                </c:pt>
                <c:pt idx="9">
                  <c:v>19.999683544303796</c:v>
                </c:pt>
                <c:pt idx="10">
                  <c:v>19.98892405063291</c:v>
                </c:pt>
                <c:pt idx="11">
                  <c:v>19.985759493670887</c:v>
                </c:pt>
                <c:pt idx="12">
                  <c:v>19.999683544303796</c:v>
                </c:pt>
                <c:pt idx="13">
                  <c:v>20</c:v>
                </c:pt>
                <c:pt idx="14">
                  <c:v>19.999683544303796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3A-4C29-8446-9B8F74CC4E04}"/>
            </c:ext>
          </c:extLst>
        </c:ser>
        <c:ser>
          <c:idx val="13"/>
          <c:order val="1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Data!$B$43:$AB$43</c:f>
              <c:numCache>
                <c:formatCode>General</c:formatCode>
                <c:ptCount val="27"/>
                <c:pt idx="0">
                  <c:v>19.01107594936709</c:v>
                </c:pt>
                <c:pt idx="1">
                  <c:v>19.00632911392405</c:v>
                </c:pt>
                <c:pt idx="2">
                  <c:v>19.01740506329114</c:v>
                </c:pt>
                <c:pt idx="3">
                  <c:v>19.005379746835445</c:v>
                </c:pt>
                <c:pt idx="4">
                  <c:v>19.028481012658229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19.007911392405063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3A-4C29-8446-9B8F74CC4E04}"/>
            </c:ext>
          </c:extLst>
        </c:ser>
        <c:ser>
          <c:idx val="14"/>
          <c:order val="1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Data!$B$44:$AB$44</c:f>
              <c:numCache>
                <c:formatCode>General</c:formatCode>
                <c:ptCount val="27"/>
                <c:pt idx="0">
                  <c:v>18.98892405063291</c:v>
                </c:pt>
                <c:pt idx="1">
                  <c:v>18.99367088607595</c:v>
                </c:pt>
                <c:pt idx="2">
                  <c:v>18.98259493670886</c:v>
                </c:pt>
                <c:pt idx="3">
                  <c:v>18.994620253164555</c:v>
                </c:pt>
                <c:pt idx="4">
                  <c:v>18.971518987341771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18.992088607594937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3A-4C29-8446-9B8F74CC4E04}"/>
            </c:ext>
          </c:extLst>
        </c:ser>
        <c:ser>
          <c:idx val="15"/>
          <c:order val="15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Data!$B$45:$AB$45</c:f>
              <c:numCache>
                <c:formatCode>General</c:formatCode>
                <c:ptCount val="2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18.0126582278481</c:v>
                </c:pt>
                <c:pt idx="4">
                  <c:v>18</c:v>
                </c:pt>
                <c:pt idx="5">
                  <c:v>18.033227848101266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3A-4C29-8446-9B8F74CC4E04}"/>
            </c:ext>
          </c:extLst>
        </c:ser>
        <c:ser>
          <c:idx val="16"/>
          <c:order val="1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Data!$B$46:$AB$46</c:f>
              <c:numCache>
                <c:formatCode>General</c:formatCode>
                <c:ptCount val="2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17.9873417721519</c:v>
                </c:pt>
                <c:pt idx="4">
                  <c:v>18</c:v>
                </c:pt>
                <c:pt idx="5">
                  <c:v>17.966772151898734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3A-4C29-8446-9B8F74CC4E04}"/>
            </c:ext>
          </c:extLst>
        </c:ser>
        <c:ser>
          <c:idx val="17"/>
          <c:order val="17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Data!$B$47:$AB$47</c:f>
              <c:numCache>
                <c:formatCode>General</c:formatCode>
                <c:ptCount val="27"/>
                <c:pt idx="0">
                  <c:v>17</c:v>
                </c:pt>
                <c:pt idx="1">
                  <c:v>17.001582278481013</c:v>
                </c:pt>
                <c:pt idx="2">
                  <c:v>17.0001582278481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17.000949367088609</c:v>
                </c:pt>
                <c:pt idx="7">
                  <c:v>17.050632911392405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17.004746835443036</c:v>
                </c:pt>
                <c:pt idx="16">
                  <c:v>17.007911392405063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93A-4C29-8446-9B8F74CC4E04}"/>
            </c:ext>
          </c:extLst>
        </c:ser>
        <c:ser>
          <c:idx val="18"/>
          <c:order val="1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Data!$B$48:$AB$48</c:f>
              <c:numCache>
                <c:formatCode>General</c:formatCode>
                <c:ptCount val="27"/>
                <c:pt idx="0">
                  <c:v>17</c:v>
                </c:pt>
                <c:pt idx="1">
                  <c:v>16.998417721518987</c:v>
                </c:pt>
                <c:pt idx="2">
                  <c:v>16.9998417721519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16.999050632911391</c:v>
                </c:pt>
                <c:pt idx="7">
                  <c:v>16.949367088607595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16.995253164556964</c:v>
                </c:pt>
                <c:pt idx="16">
                  <c:v>16.992088607594937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3A-4C29-8446-9B8F74CC4E04}"/>
            </c:ext>
          </c:extLst>
        </c:ser>
        <c:ser>
          <c:idx val="19"/>
          <c:order val="19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Data!$B$49:$AB$49</c:f>
              <c:numCache>
                <c:formatCode>General</c:formatCode>
                <c:ptCount val="27"/>
                <c:pt idx="0">
                  <c:v>16.037341772151898</c:v>
                </c:pt>
                <c:pt idx="1">
                  <c:v>16.013607594936708</c:v>
                </c:pt>
                <c:pt idx="2">
                  <c:v>16.047468354430379</c:v>
                </c:pt>
                <c:pt idx="3">
                  <c:v>16</c:v>
                </c:pt>
                <c:pt idx="4">
                  <c:v>16.001582278481013</c:v>
                </c:pt>
                <c:pt idx="5">
                  <c:v>16.037974683544302</c:v>
                </c:pt>
                <c:pt idx="6">
                  <c:v>16.023734177215189</c:v>
                </c:pt>
                <c:pt idx="7">
                  <c:v>16.060126582278482</c:v>
                </c:pt>
                <c:pt idx="8">
                  <c:v>16</c:v>
                </c:pt>
                <c:pt idx="9">
                  <c:v>16</c:v>
                </c:pt>
                <c:pt idx="10">
                  <c:v>16.009493670886076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16.01107594936709</c:v>
                </c:pt>
                <c:pt idx="15">
                  <c:v>16.025316455696203</c:v>
                </c:pt>
                <c:pt idx="16">
                  <c:v>16.018987341772153</c:v>
                </c:pt>
                <c:pt idx="17">
                  <c:v>16.018987341772153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93A-4C29-8446-9B8F74CC4E04}"/>
            </c:ext>
          </c:extLst>
        </c:ser>
        <c:ser>
          <c:idx val="20"/>
          <c:order val="2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Data!$B$50:$AB$50</c:f>
              <c:numCache>
                <c:formatCode>General</c:formatCode>
                <c:ptCount val="27"/>
                <c:pt idx="0">
                  <c:v>15.962658227848101</c:v>
                </c:pt>
                <c:pt idx="1">
                  <c:v>15.986392405063292</c:v>
                </c:pt>
                <c:pt idx="2">
                  <c:v>15.95253164556962</c:v>
                </c:pt>
                <c:pt idx="3">
                  <c:v>16</c:v>
                </c:pt>
                <c:pt idx="4">
                  <c:v>15.998417721518987</c:v>
                </c:pt>
                <c:pt idx="5">
                  <c:v>15.962025316455696</c:v>
                </c:pt>
                <c:pt idx="6">
                  <c:v>15.976265822784811</c:v>
                </c:pt>
                <c:pt idx="7">
                  <c:v>15.939873417721518</c:v>
                </c:pt>
                <c:pt idx="8">
                  <c:v>16</c:v>
                </c:pt>
                <c:pt idx="9">
                  <c:v>16</c:v>
                </c:pt>
                <c:pt idx="10">
                  <c:v>15.990506329113924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15.988924050632912</c:v>
                </c:pt>
                <c:pt idx="15">
                  <c:v>15.974683544303797</c:v>
                </c:pt>
                <c:pt idx="16">
                  <c:v>15.981012658227849</c:v>
                </c:pt>
                <c:pt idx="17">
                  <c:v>15.981012658227849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93A-4C29-8446-9B8F74CC4E04}"/>
            </c:ext>
          </c:extLst>
        </c:ser>
        <c:ser>
          <c:idx val="21"/>
          <c:order val="21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Data!$B$51:$AB$51</c:f>
              <c:numCache>
                <c:formatCode>General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15.033227848101266</c:v>
                </c:pt>
                <c:pt idx="7">
                  <c:v>15.069620253164556</c:v>
                </c:pt>
                <c:pt idx="8">
                  <c:v>15.01740506329114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15.00632911392405</c:v>
                </c:pt>
                <c:pt idx="14">
                  <c:v>15.022151898734178</c:v>
                </c:pt>
                <c:pt idx="15">
                  <c:v>15</c:v>
                </c:pt>
                <c:pt idx="16">
                  <c:v>15.003164556962025</c:v>
                </c:pt>
                <c:pt idx="17">
                  <c:v>15.011075949367088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3A-4C29-8446-9B8F74CC4E04}"/>
            </c:ext>
          </c:extLst>
        </c:ser>
        <c:ser>
          <c:idx val="22"/>
          <c:order val="2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Data!$B$52:$AB$52</c:f>
              <c:numCache>
                <c:formatCode>General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14.966772151898734</c:v>
                </c:pt>
                <c:pt idx="7">
                  <c:v>14.930379746835444</c:v>
                </c:pt>
                <c:pt idx="8">
                  <c:v>14.98259493670886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14.99367088607595</c:v>
                </c:pt>
                <c:pt idx="14">
                  <c:v>14.977848101265822</c:v>
                </c:pt>
                <c:pt idx="15">
                  <c:v>15</c:v>
                </c:pt>
                <c:pt idx="16">
                  <c:v>14.996835443037975</c:v>
                </c:pt>
                <c:pt idx="17">
                  <c:v>14.988924050632912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93A-4C29-8446-9B8F74CC4E04}"/>
            </c:ext>
          </c:extLst>
        </c:ser>
        <c:ser>
          <c:idx val="23"/>
          <c:order val="2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Data!$B$53:$AB$53</c:f>
              <c:numCache>
                <c:formatCode>General</c:formatCode>
                <c:ptCount val="27"/>
                <c:pt idx="0">
                  <c:v>14.000949367088607</c:v>
                </c:pt>
                <c:pt idx="1">
                  <c:v>14.007911392405063</c:v>
                </c:pt>
                <c:pt idx="2">
                  <c:v>14.01740506329114</c:v>
                </c:pt>
                <c:pt idx="3">
                  <c:v>14.012025316455697</c:v>
                </c:pt>
                <c:pt idx="4">
                  <c:v>14.012658227848101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14.031645569620252</c:v>
                </c:pt>
                <c:pt idx="9">
                  <c:v>14.003164556962025</c:v>
                </c:pt>
                <c:pt idx="10">
                  <c:v>14</c:v>
                </c:pt>
                <c:pt idx="11">
                  <c:v>14.003164556962025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3A-4C29-8446-9B8F74CC4E04}"/>
            </c:ext>
          </c:extLst>
        </c:ser>
        <c:ser>
          <c:idx val="24"/>
          <c:order val="2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Data!$B$54:$AB$54</c:f>
              <c:numCache>
                <c:formatCode>General</c:formatCode>
                <c:ptCount val="27"/>
                <c:pt idx="0">
                  <c:v>13.999050632911393</c:v>
                </c:pt>
                <c:pt idx="1">
                  <c:v>13.992088607594937</c:v>
                </c:pt>
                <c:pt idx="2">
                  <c:v>13.98259493670886</c:v>
                </c:pt>
                <c:pt idx="3">
                  <c:v>13.987974683544303</c:v>
                </c:pt>
                <c:pt idx="4">
                  <c:v>13.987341772151899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13.968354430379748</c:v>
                </c:pt>
                <c:pt idx="9">
                  <c:v>13.996835443037975</c:v>
                </c:pt>
                <c:pt idx="10">
                  <c:v>14</c:v>
                </c:pt>
                <c:pt idx="11">
                  <c:v>13.996835443037975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3A-4C29-8446-9B8F74CC4E04}"/>
            </c:ext>
          </c:extLst>
        </c:ser>
        <c:ser>
          <c:idx val="25"/>
          <c:order val="25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Data!$B$55:$AB$55</c:f>
              <c:numCache>
                <c:formatCode>General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13.025316455696203</c:v>
                </c:pt>
                <c:pt idx="7">
                  <c:v>13.026898734177216</c:v>
                </c:pt>
                <c:pt idx="8">
                  <c:v>13</c:v>
                </c:pt>
                <c:pt idx="9">
                  <c:v>13.00632911392405</c:v>
                </c:pt>
                <c:pt idx="10">
                  <c:v>13.022151898734178</c:v>
                </c:pt>
                <c:pt idx="11">
                  <c:v>13.082278481012658</c:v>
                </c:pt>
                <c:pt idx="12">
                  <c:v>13</c:v>
                </c:pt>
                <c:pt idx="13">
                  <c:v>13.020569620253164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3A-4C29-8446-9B8F74CC4E04}"/>
            </c:ext>
          </c:extLst>
        </c:ser>
        <c:ser>
          <c:idx val="26"/>
          <c:order val="2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Data!$B$56:$AB$56</c:f>
              <c:numCache>
                <c:formatCode>General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12.974683544303797</c:v>
                </c:pt>
                <c:pt idx="7">
                  <c:v>12.973101265822784</c:v>
                </c:pt>
                <c:pt idx="8">
                  <c:v>13</c:v>
                </c:pt>
                <c:pt idx="9">
                  <c:v>12.99367088607595</c:v>
                </c:pt>
                <c:pt idx="10">
                  <c:v>12.977848101265822</c:v>
                </c:pt>
                <c:pt idx="11">
                  <c:v>12.917721518987342</c:v>
                </c:pt>
                <c:pt idx="12">
                  <c:v>13</c:v>
                </c:pt>
                <c:pt idx="13">
                  <c:v>12.979430379746836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3A-4C29-8446-9B8F74CC4E04}"/>
            </c:ext>
          </c:extLst>
        </c:ser>
        <c:ser>
          <c:idx val="27"/>
          <c:order val="27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Data!$B$57:$AB$57</c:f>
              <c:numCache>
                <c:formatCode>General</c:formatCode>
                <c:ptCount val="27"/>
                <c:pt idx="0">
                  <c:v>12</c:v>
                </c:pt>
                <c:pt idx="1">
                  <c:v>12.009493670886076</c:v>
                </c:pt>
                <c:pt idx="2">
                  <c:v>12</c:v>
                </c:pt>
                <c:pt idx="3">
                  <c:v>12.060126582278482</c:v>
                </c:pt>
                <c:pt idx="4">
                  <c:v>12.015822784810126</c:v>
                </c:pt>
                <c:pt idx="5">
                  <c:v>12.00632911392405</c:v>
                </c:pt>
                <c:pt idx="6">
                  <c:v>12.041139240506329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12.069620253164556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93A-4C29-8446-9B8F74CC4E04}"/>
            </c:ext>
          </c:extLst>
        </c:ser>
        <c:ser>
          <c:idx val="28"/>
          <c:order val="2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Data!$B$58:$AB$58</c:f>
              <c:numCache>
                <c:formatCode>General</c:formatCode>
                <c:ptCount val="27"/>
                <c:pt idx="0">
                  <c:v>12</c:v>
                </c:pt>
                <c:pt idx="1">
                  <c:v>11.990506329113924</c:v>
                </c:pt>
                <c:pt idx="2">
                  <c:v>12</c:v>
                </c:pt>
                <c:pt idx="3">
                  <c:v>11.939873417721518</c:v>
                </c:pt>
                <c:pt idx="4">
                  <c:v>11.984177215189874</c:v>
                </c:pt>
                <c:pt idx="5">
                  <c:v>11.99367088607595</c:v>
                </c:pt>
                <c:pt idx="6">
                  <c:v>11.958860759493671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11.930379746835444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3A-4C29-8446-9B8F74CC4E04}"/>
            </c:ext>
          </c:extLst>
        </c:ser>
        <c:ser>
          <c:idx val="29"/>
          <c:order val="29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Data!$B$59:$AB$59</c:f>
              <c:numCache>
                <c:formatCode>General</c:formatCode>
                <c:ptCount val="27"/>
                <c:pt idx="0">
                  <c:v>11.01993670886076</c:v>
                </c:pt>
                <c:pt idx="1">
                  <c:v>11.022151898734178</c:v>
                </c:pt>
                <c:pt idx="2">
                  <c:v>11</c:v>
                </c:pt>
                <c:pt idx="3">
                  <c:v>11.003164556962025</c:v>
                </c:pt>
                <c:pt idx="4">
                  <c:v>11.007278481012658</c:v>
                </c:pt>
                <c:pt idx="5">
                  <c:v>11</c:v>
                </c:pt>
                <c:pt idx="6">
                  <c:v>11.042721518987342</c:v>
                </c:pt>
                <c:pt idx="7">
                  <c:v>11.000949367088607</c:v>
                </c:pt>
                <c:pt idx="8">
                  <c:v>11.00632911392405</c:v>
                </c:pt>
                <c:pt idx="9">
                  <c:v>11.015822784810126</c:v>
                </c:pt>
                <c:pt idx="10">
                  <c:v>11.050632911392405</c:v>
                </c:pt>
                <c:pt idx="11">
                  <c:v>11.037974683544304</c:v>
                </c:pt>
                <c:pt idx="12">
                  <c:v>11.034810126582279</c:v>
                </c:pt>
                <c:pt idx="13">
                  <c:v>11.082278481012658</c:v>
                </c:pt>
                <c:pt idx="14">
                  <c:v>11.01740506329114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93A-4C29-8446-9B8F74CC4E04}"/>
            </c:ext>
          </c:extLst>
        </c:ser>
        <c:ser>
          <c:idx val="30"/>
          <c:order val="3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Data!$B$60:$AB$60</c:f>
              <c:numCache>
                <c:formatCode>General</c:formatCode>
                <c:ptCount val="27"/>
                <c:pt idx="0">
                  <c:v>10.98006329113924</c:v>
                </c:pt>
                <c:pt idx="1">
                  <c:v>10.977848101265822</c:v>
                </c:pt>
                <c:pt idx="2">
                  <c:v>11</c:v>
                </c:pt>
                <c:pt idx="3">
                  <c:v>10.996835443037975</c:v>
                </c:pt>
                <c:pt idx="4">
                  <c:v>10.992721518987342</c:v>
                </c:pt>
                <c:pt idx="5">
                  <c:v>11</c:v>
                </c:pt>
                <c:pt idx="6">
                  <c:v>10.957278481012658</c:v>
                </c:pt>
                <c:pt idx="7">
                  <c:v>10.999050632911393</c:v>
                </c:pt>
                <c:pt idx="8">
                  <c:v>10.99367088607595</c:v>
                </c:pt>
                <c:pt idx="9">
                  <c:v>10.984177215189874</c:v>
                </c:pt>
                <c:pt idx="10">
                  <c:v>10.949367088607595</c:v>
                </c:pt>
                <c:pt idx="11">
                  <c:v>10.962025316455696</c:v>
                </c:pt>
                <c:pt idx="12">
                  <c:v>10.965189873417721</c:v>
                </c:pt>
                <c:pt idx="13">
                  <c:v>10.917721518987342</c:v>
                </c:pt>
                <c:pt idx="14">
                  <c:v>10.98259493670886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93A-4C29-8446-9B8F74CC4E04}"/>
            </c:ext>
          </c:extLst>
        </c:ser>
        <c:ser>
          <c:idx val="31"/>
          <c:order val="31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Data!$B$61:$AB$61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10.012658227848101</c:v>
                </c:pt>
                <c:pt idx="13">
                  <c:v>10</c:v>
                </c:pt>
                <c:pt idx="14">
                  <c:v>10.022151898734178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93A-4C29-8446-9B8F74CC4E04}"/>
            </c:ext>
          </c:extLst>
        </c:ser>
        <c:ser>
          <c:idx val="32"/>
          <c:order val="3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Data!$B$62:$AB$62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9.9873417721518987</c:v>
                </c:pt>
                <c:pt idx="13">
                  <c:v>10</c:v>
                </c:pt>
                <c:pt idx="14">
                  <c:v>9.9778481012658222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93A-4C29-8446-9B8F74CC4E04}"/>
            </c:ext>
          </c:extLst>
        </c:ser>
        <c:ser>
          <c:idx val="33"/>
          <c:order val="3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Data!$B$63:$AB$63</c:f>
              <c:numCache>
                <c:formatCode>General</c:formatCode>
                <c:ptCount val="27"/>
                <c:pt idx="0">
                  <c:v>9.0126582278481013</c:v>
                </c:pt>
                <c:pt idx="1">
                  <c:v>9.011075949367088</c:v>
                </c:pt>
                <c:pt idx="2">
                  <c:v>9.013291139240506</c:v>
                </c:pt>
                <c:pt idx="3">
                  <c:v>9.0031645569620249</c:v>
                </c:pt>
                <c:pt idx="4">
                  <c:v>9.0158227848101262</c:v>
                </c:pt>
                <c:pt idx="5">
                  <c:v>9.0003164556962023</c:v>
                </c:pt>
                <c:pt idx="6">
                  <c:v>9.0037974683544295</c:v>
                </c:pt>
                <c:pt idx="7">
                  <c:v>9.0120253164556967</c:v>
                </c:pt>
                <c:pt idx="8">
                  <c:v>9</c:v>
                </c:pt>
                <c:pt idx="9">
                  <c:v>9.0430379746835445</c:v>
                </c:pt>
                <c:pt idx="10">
                  <c:v>9.0003164556962023</c:v>
                </c:pt>
                <c:pt idx="11">
                  <c:v>9.000158227848102</c:v>
                </c:pt>
                <c:pt idx="12">
                  <c:v>9.0316455696202524</c:v>
                </c:pt>
                <c:pt idx="13">
                  <c:v>9.0965189873417724</c:v>
                </c:pt>
                <c:pt idx="14">
                  <c:v>9.0791139240506329</c:v>
                </c:pt>
                <c:pt idx="15">
                  <c:v>9.1566455696202524</c:v>
                </c:pt>
                <c:pt idx="16">
                  <c:v>9.0253164556962027</c:v>
                </c:pt>
                <c:pt idx="17">
                  <c:v>9.0949367088607591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93A-4C29-8446-9B8F74CC4E04}"/>
            </c:ext>
          </c:extLst>
        </c:ser>
        <c:ser>
          <c:idx val="34"/>
          <c:order val="3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Data!$B$64:$AB$64</c:f>
              <c:numCache>
                <c:formatCode>General</c:formatCode>
                <c:ptCount val="27"/>
                <c:pt idx="0">
                  <c:v>8.9873417721518987</c:v>
                </c:pt>
                <c:pt idx="1">
                  <c:v>8.988924050632912</c:v>
                </c:pt>
                <c:pt idx="2">
                  <c:v>8.986708860759494</c:v>
                </c:pt>
                <c:pt idx="3">
                  <c:v>8.9968354430379751</c:v>
                </c:pt>
                <c:pt idx="4">
                  <c:v>8.9841772151898738</c:v>
                </c:pt>
                <c:pt idx="5">
                  <c:v>8.9996835443037977</c:v>
                </c:pt>
                <c:pt idx="6">
                  <c:v>8.9962025316455705</c:v>
                </c:pt>
                <c:pt idx="7">
                  <c:v>8.9879746835443033</c:v>
                </c:pt>
                <c:pt idx="8">
                  <c:v>9</c:v>
                </c:pt>
                <c:pt idx="9">
                  <c:v>8.9569620253164555</c:v>
                </c:pt>
                <c:pt idx="10">
                  <c:v>8.9996835443037977</c:v>
                </c:pt>
                <c:pt idx="11">
                  <c:v>8.999841772151898</c:v>
                </c:pt>
                <c:pt idx="12">
                  <c:v>8.9683544303797476</c:v>
                </c:pt>
                <c:pt idx="13">
                  <c:v>8.9034810126582276</c:v>
                </c:pt>
                <c:pt idx="14">
                  <c:v>8.9208860759493671</c:v>
                </c:pt>
                <c:pt idx="15">
                  <c:v>8.8433544303797476</c:v>
                </c:pt>
                <c:pt idx="16">
                  <c:v>8.9746835443037973</c:v>
                </c:pt>
                <c:pt idx="17">
                  <c:v>8.9050632911392409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93A-4C29-8446-9B8F74CC4E04}"/>
            </c:ext>
          </c:extLst>
        </c:ser>
        <c:ser>
          <c:idx val="35"/>
          <c:order val="35"/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Data!$B$65:$AB$65</c:f>
              <c:numCache>
                <c:formatCode>General</c:formatCode>
                <c:ptCount val="27"/>
                <c:pt idx="0">
                  <c:v>8</c:v>
                </c:pt>
                <c:pt idx="1">
                  <c:v>8.1708860759493671</c:v>
                </c:pt>
                <c:pt idx="2">
                  <c:v>8.0727848101265831</c:v>
                </c:pt>
                <c:pt idx="3">
                  <c:v>8.0063291139240498</c:v>
                </c:pt>
                <c:pt idx="4">
                  <c:v>8.1329113924050631</c:v>
                </c:pt>
                <c:pt idx="5">
                  <c:v>8</c:v>
                </c:pt>
                <c:pt idx="6">
                  <c:v>8.075949367088608</c:v>
                </c:pt>
                <c:pt idx="7">
                  <c:v>8.1202531645569618</c:v>
                </c:pt>
                <c:pt idx="8">
                  <c:v>8</c:v>
                </c:pt>
                <c:pt idx="9">
                  <c:v>8.2151898734177209</c:v>
                </c:pt>
                <c:pt idx="10">
                  <c:v>8</c:v>
                </c:pt>
                <c:pt idx="11">
                  <c:v>8.0443037974683538</c:v>
                </c:pt>
                <c:pt idx="12">
                  <c:v>8.3164556962025316</c:v>
                </c:pt>
                <c:pt idx="13">
                  <c:v>8.1613924050632907</c:v>
                </c:pt>
                <c:pt idx="14">
                  <c:v>8.1582278481012658</c:v>
                </c:pt>
                <c:pt idx="15">
                  <c:v>8.5</c:v>
                </c:pt>
                <c:pt idx="16">
                  <c:v>8.174050632911392</c:v>
                </c:pt>
                <c:pt idx="17">
                  <c:v>8.3164556962025316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93A-4C29-8446-9B8F74CC4E04}"/>
            </c:ext>
          </c:extLst>
        </c:ser>
        <c:ser>
          <c:idx val="36"/>
          <c:order val="3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Data!$B$66:$AB$66</c:f>
              <c:numCache>
                <c:formatCode>General</c:formatCode>
                <c:ptCount val="27"/>
                <c:pt idx="0">
                  <c:v>8</c:v>
                </c:pt>
                <c:pt idx="1">
                  <c:v>7.8291139240506329</c:v>
                </c:pt>
                <c:pt idx="2">
                  <c:v>7.9272151898734178</c:v>
                </c:pt>
                <c:pt idx="3">
                  <c:v>7.9936708860759493</c:v>
                </c:pt>
                <c:pt idx="4">
                  <c:v>7.8670886075949369</c:v>
                </c:pt>
                <c:pt idx="5">
                  <c:v>8</c:v>
                </c:pt>
                <c:pt idx="6">
                  <c:v>7.924050632911392</c:v>
                </c:pt>
                <c:pt idx="7">
                  <c:v>7.8797468354430382</c:v>
                </c:pt>
                <c:pt idx="8">
                  <c:v>8</c:v>
                </c:pt>
                <c:pt idx="9">
                  <c:v>7.7848101265822782</c:v>
                </c:pt>
                <c:pt idx="10">
                  <c:v>8</c:v>
                </c:pt>
                <c:pt idx="11">
                  <c:v>7.9556962025316453</c:v>
                </c:pt>
                <c:pt idx="12">
                  <c:v>7.6835443037974684</c:v>
                </c:pt>
                <c:pt idx="13">
                  <c:v>7.8386075949367084</c:v>
                </c:pt>
                <c:pt idx="14">
                  <c:v>7.8417721518987342</c:v>
                </c:pt>
                <c:pt idx="15">
                  <c:v>7.5</c:v>
                </c:pt>
                <c:pt idx="16">
                  <c:v>7.825949367088608</c:v>
                </c:pt>
                <c:pt idx="17">
                  <c:v>7.6835443037974684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93A-4C29-8446-9B8F74CC4E04}"/>
            </c:ext>
          </c:extLst>
        </c:ser>
        <c:ser>
          <c:idx val="37"/>
          <c:order val="37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Data!$B$67:$AB$67</c:f>
              <c:numCache>
                <c:formatCode>General</c:formatCode>
                <c:ptCount val="27"/>
                <c:pt idx="0">
                  <c:v>7.0041139240506327</c:v>
                </c:pt>
                <c:pt idx="1">
                  <c:v>7.018987341772152</c:v>
                </c:pt>
                <c:pt idx="2">
                  <c:v>7.0041139240506327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7.0363924050632916</c:v>
                </c:pt>
                <c:pt idx="7">
                  <c:v>7.040189873417722</c:v>
                </c:pt>
                <c:pt idx="8">
                  <c:v>7.0063291139240507</c:v>
                </c:pt>
                <c:pt idx="9">
                  <c:v>7.0031645569620249</c:v>
                </c:pt>
                <c:pt idx="10">
                  <c:v>7</c:v>
                </c:pt>
                <c:pt idx="11">
                  <c:v>7.0006329113924046</c:v>
                </c:pt>
                <c:pt idx="12">
                  <c:v>7.0221518987341769</c:v>
                </c:pt>
                <c:pt idx="13">
                  <c:v>7.0126582278481013</c:v>
                </c:pt>
                <c:pt idx="14">
                  <c:v>7</c:v>
                </c:pt>
                <c:pt idx="15">
                  <c:v>7.0237341772151902</c:v>
                </c:pt>
                <c:pt idx="16">
                  <c:v>7.1471518987341769</c:v>
                </c:pt>
                <c:pt idx="17">
                  <c:v>7.0427215189873413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93A-4C29-8446-9B8F74CC4E04}"/>
            </c:ext>
          </c:extLst>
        </c:ser>
        <c:ser>
          <c:idx val="38"/>
          <c:order val="3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Data!$B$68:$AB$68</c:f>
              <c:numCache>
                <c:formatCode>General</c:formatCode>
                <c:ptCount val="27"/>
                <c:pt idx="0">
                  <c:v>6.9958860759493673</c:v>
                </c:pt>
                <c:pt idx="1">
                  <c:v>6.981012658227848</c:v>
                </c:pt>
                <c:pt idx="2">
                  <c:v>6.9958860759493673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6.9636075949367084</c:v>
                </c:pt>
                <c:pt idx="7">
                  <c:v>6.959810126582278</c:v>
                </c:pt>
                <c:pt idx="8">
                  <c:v>6.9936708860759493</c:v>
                </c:pt>
                <c:pt idx="9">
                  <c:v>6.9968354430379751</c:v>
                </c:pt>
                <c:pt idx="10">
                  <c:v>7</c:v>
                </c:pt>
                <c:pt idx="11">
                  <c:v>6.9993670886075954</c:v>
                </c:pt>
                <c:pt idx="12">
                  <c:v>6.9778481012658231</c:v>
                </c:pt>
                <c:pt idx="13">
                  <c:v>6.9873417721518987</c:v>
                </c:pt>
                <c:pt idx="14">
                  <c:v>7</c:v>
                </c:pt>
                <c:pt idx="15">
                  <c:v>6.9762658227848098</c:v>
                </c:pt>
                <c:pt idx="16">
                  <c:v>6.8528481012658231</c:v>
                </c:pt>
                <c:pt idx="17">
                  <c:v>6.9572784810126587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93A-4C29-8446-9B8F74CC4E04}"/>
            </c:ext>
          </c:extLst>
        </c:ser>
        <c:ser>
          <c:idx val="39"/>
          <c:order val="39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Data!$B$69:$AB$69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6.0601265822784809</c:v>
                </c:pt>
                <c:pt idx="19">
                  <c:v>6.0094936708860756</c:v>
                </c:pt>
                <c:pt idx="20">
                  <c:v>6.0474683544303796</c:v>
                </c:pt>
                <c:pt idx="21">
                  <c:v>6.0079113924050631</c:v>
                </c:pt>
                <c:pt idx="22">
                  <c:v>6.0094936708860756</c:v>
                </c:pt>
                <c:pt idx="23">
                  <c:v>6.0063291139240507</c:v>
                </c:pt>
                <c:pt idx="24">
                  <c:v>6</c:v>
                </c:pt>
                <c:pt idx="25">
                  <c:v>6.0003164556962023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93A-4C29-8446-9B8F74CC4E04}"/>
            </c:ext>
          </c:extLst>
        </c:ser>
        <c:ser>
          <c:idx val="40"/>
          <c:order val="4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Data!$B$70:$AB$70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5.9398734177215191</c:v>
                </c:pt>
                <c:pt idx="19">
                  <c:v>5.9905063291139244</c:v>
                </c:pt>
                <c:pt idx="20">
                  <c:v>5.9525316455696204</c:v>
                </c:pt>
                <c:pt idx="21">
                  <c:v>5.9920886075949369</c:v>
                </c:pt>
                <c:pt idx="22">
                  <c:v>5.9905063291139244</c:v>
                </c:pt>
                <c:pt idx="23">
                  <c:v>5.9936708860759493</c:v>
                </c:pt>
                <c:pt idx="24">
                  <c:v>6</c:v>
                </c:pt>
                <c:pt idx="25">
                  <c:v>5.9996835443037977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93A-4C29-8446-9B8F74CC4E04}"/>
            </c:ext>
          </c:extLst>
        </c:ser>
        <c:ser>
          <c:idx val="41"/>
          <c:order val="41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Data!$B$71:$AB$71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5.0063291139240507</c:v>
                </c:pt>
                <c:pt idx="7">
                  <c:v>5</c:v>
                </c:pt>
                <c:pt idx="8">
                  <c:v>5</c:v>
                </c:pt>
                <c:pt idx="9">
                  <c:v>5.0001582278481012</c:v>
                </c:pt>
                <c:pt idx="10">
                  <c:v>5.0009493670886078</c:v>
                </c:pt>
                <c:pt idx="11">
                  <c:v>5.0009493670886078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5.0632911392405067</c:v>
                </c:pt>
                <c:pt idx="19">
                  <c:v>5.0028481012658226</c:v>
                </c:pt>
                <c:pt idx="20">
                  <c:v>5.0158227848101262</c:v>
                </c:pt>
                <c:pt idx="21">
                  <c:v>5.0003164556962023</c:v>
                </c:pt>
                <c:pt idx="22">
                  <c:v>5.0047468354430382</c:v>
                </c:pt>
                <c:pt idx="23">
                  <c:v>5.0221518987341769</c:v>
                </c:pt>
                <c:pt idx="24">
                  <c:v>5.0110759493670889</c:v>
                </c:pt>
                <c:pt idx="25">
                  <c:v>5.0025316455696203</c:v>
                </c:pt>
                <c:pt idx="26">
                  <c:v>5.0110759493670889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93A-4C29-8446-9B8F74CC4E04}"/>
            </c:ext>
          </c:extLst>
        </c:ser>
        <c:ser>
          <c:idx val="42"/>
          <c:order val="4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Data!$B$72:$AB$72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4.9936708860759493</c:v>
                </c:pt>
                <c:pt idx="7">
                  <c:v>5</c:v>
                </c:pt>
                <c:pt idx="8">
                  <c:v>5</c:v>
                </c:pt>
                <c:pt idx="9">
                  <c:v>4.9998417721518988</c:v>
                </c:pt>
                <c:pt idx="10">
                  <c:v>4.9990506329113922</c:v>
                </c:pt>
                <c:pt idx="11">
                  <c:v>4.9990506329113922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4.9367088607594933</c:v>
                </c:pt>
                <c:pt idx="19">
                  <c:v>4.9971518987341774</c:v>
                </c:pt>
                <c:pt idx="20">
                  <c:v>4.9841772151898738</c:v>
                </c:pt>
                <c:pt idx="21">
                  <c:v>4.9996835443037977</c:v>
                </c:pt>
                <c:pt idx="22">
                  <c:v>4.9952531645569618</c:v>
                </c:pt>
                <c:pt idx="23">
                  <c:v>4.9778481012658231</c:v>
                </c:pt>
                <c:pt idx="24">
                  <c:v>4.9889240506329111</c:v>
                </c:pt>
                <c:pt idx="25">
                  <c:v>4.9974683544303797</c:v>
                </c:pt>
                <c:pt idx="26">
                  <c:v>4.9889240506329111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93A-4C29-8446-9B8F74CC4E04}"/>
            </c:ext>
          </c:extLst>
        </c:ser>
        <c:ser>
          <c:idx val="43"/>
          <c:order val="4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Data!$B$73:$AB$73</c:f>
              <c:numCache>
                <c:formatCode>General</c:formatCode>
                <c:ptCount val="27"/>
                <c:pt idx="0">
                  <c:v>4.0037974683544304</c:v>
                </c:pt>
                <c:pt idx="1">
                  <c:v>4.0094936708860756</c:v>
                </c:pt>
                <c:pt idx="2">
                  <c:v>4.0041139240506327</c:v>
                </c:pt>
                <c:pt idx="3">
                  <c:v>4.0088607594936709</c:v>
                </c:pt>
                <c:pt idx="4">
                  <c:v>4.0183544303797465</c:v>
                </c:pt>
                <c:pt idx="5">
                  <c:v>4.0015822784810124</c:v>
                </c:pt>
                <c:pt idx="6">
                  <c:v>4.0348101265822782</c:v>
                </c:pt>
                <c:pt idx="7">
                  <c:v>4.0094936708860756</c:v>
                </c:pt>
                <c:pt idx="8">
                  <c:v>4</c:v>
                </c:pt>
                <c:pt idx="9">
                  <c:v>4.0031645569620249</c:v>
                </c:pt>
                <c:pt idx="10">
                  <c:v>4.0015822784810124</c:v>
                </c:pt>
                <c:pt idx="11">
                  <c:v>4.0253164556962027</c:v>
                </c:pt>
                <c:pt idx="12">
                  <c:v>4.018987341772152</c:v>
                </c:pt>
                <c:pt idx="13">
                  <c:v>4.0110759493670889</c:v>
                </c:pt>
                <c:pt idx="14">
                  <c:v>4.0094936708860756</c:v>
                </c:pt>
                <c:pt idx="15">
                  <c:v>4.0158227848101262</c:v>
                </c:pt>
                <c:pt idx="16">
                  <c:v>4.0221518987341769</c:v>
                </c:pt>
                <c:pt idx="17">
                  <c:v>4.018987341772152</c:v>
                </c:pt>
                <c:pt idx="18">
                  <c:v>4.0949367088607591</c:v>
                </c:pt>
                <c:pt idx="19">
                  <c:v>4.0664556962025316</c:v>
                </c:pt>
                <c:pt idx="20">
                  <c:v>4.0601265822784809</c:v>
                </c:pt>
                <c:pt idx="21">
                  <c:v>4.0522151898734178</c:v>
                </c:pt>
                <c:pt idx="22">
                  <c:v>4.1265822784810124</c:v>
                </c:pt>
                <c:pt idx="23">
                  <c:v>4.0474683544303796</c:v>
                </c:pt>
                <c:pt idx="24">
                  <c:v>4.0949367088607591</c:v>
                </c:pt>
                <c:pt idx="25">
                  <c:v>4.1107594936708862</c:v>
                </c:pt>
                <c:pt idx="26">
                  <c:v>4.0949367088607591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93A-4C29-8446-9B8F74CC4E04}"/>
            </c:ext>
          </c:extLst>
        </c:ser>
        <c:ser>
          <c:idx val="44"/>
          <c:order val="4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Data!$B$74:$AB$74</c:f>
              <c:numCache>
                <c:formatCode>General</c:formatCode>
                <c:ptCount val="27"/>
                <c:pt idx="0">
                  <c:v>3.9962025316455696</c:v>
                </c:pt>
                <c:pt idx="1">
                  <c:v>3.990506329113924</c:v>
                </c:pt>
                <c:pt idx="2">
                  <c:v>3.9958860759493673</c:v>
                </c:pt>
                <c:pt idx="3">
                  <c:v>3.9911392405063291</c:v>
                </c:pt>
                <c:pt idx="4">
                  <c:v>3.9816455696202531</c:v>
                </c:pt>
                <c:pt idx="5">
                  <c:v>3.9984177215189876</c:v>
                </c:pt>
                <c:pt idx="6">
                  <c:v>3.9651898734177213</c:v>
                </c:pt>
                <c:pt idx="7">
                  <c:v>3.990506329113924</c:v>
                </c:pt>
                <c:pt idx="8">
                  <c:v>4</c:v>
                </c:pt>
                <c:pt idx="9">
                  <c:v>3.9968354430379747</c:v>
                </c:pt>
                <c:pt idx="10">
                  <c:v>3.9984177215189876</c:v>
                </c:pt>
                <c:pt idx="11">
                  <c:v>3.9746835443037973</c:v>
                </c:pt>
                <c:pt idx="12">
                  <c:v>3.981012658227848</c:v>
                </c:pt>
                <c:pt idx="13">
                  <c:v>3.9889240506329116</c:v>
                </c:pt>
                <c:pt idx="14">
                  <c:v>3.990506329113924</c:v>
                </c:pt>
                <c:pt idx="15">
                  <c:v>3.9841772151898733</c:v>
                </c:pt>
                <c:pt idx="16">
                  <c:v>3.9778481012658227</c:v>
                </c:pt>
                <c:pt idx="17">
                  <c:v>3.981012658227848</c:v>
                </c:pt>
                <c:pt idx="18">
                  <c:v>3.9050632911392404</c:v>
                </c:pt>
                <c:pt idx="19">
                  <c:v>3.9335443037974684</c:v>
                </c:pt>
                <c:pt idx="20">
                  <c:v>3.9398734177215191</c:v>
                </c:pt>
                <c:pt idx="21">
                  <c:v>3.9477848101265822</c:v>
                </c:pt>
                <c:pt idx="22">
                  <c:v>3.8734177215189876</c:v>
                </c:pt>
                <c:pt idx="23">
                  <c:v>3.9525316455696204</c:v>
                </c:pt>
                <c:pt idx="24">
                  <c:v>3.9050632911392404</c:v>
                </c:pt>
                <c:pt idx="25">
                  <c:v>3.8892405063291138</c:v>
                </c:pt>
                <c:pt idx="26">
                  <c:v>3.9050632911392404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93A-4C29-8446-9B8F74CC4E04}"/>
            </c:ext>
          </c:extLst>
        </c:ser>
        <c:ser>
          <c:idx val="45"/>
          <c:order val="45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Data!$B$75:$AB$75</c:f>
              <c:numCache>
                <c:formatCode>General</c:formatCode>
                <c:ptCount val="27"/>
                <c:pt idx="0">
                  <c:v>3.009493670886076</c:v>
                </c:pt>
                <c:pt idx="1">
                  <c:v>3.0009493670886074</c:v>
                </c:pt>
                <c:pt idx="2">
                  <c:v>3.009493670886076</c:v>
                </c:pt>
                <c:pt idx="3">
                  <c:v>3.0253164556962027</c:v>
                </c:pt>
                <c:pt idx="4">
                  <c:v>3.0047468354430378</c:v>
                </c:pt>
                <c:pt idx="5">
                  <c:v>3.0506329113924049</c:v>
                </c:pt>
                <c:pt idx="6">
                  <c:v>3.0363924050632911</c:v>
                </c:pt>
                <c:pt idx="7">
                  <c:v>3.0325949367088607</c:v>
                </c:pt>
                <c:pt idx="8">
                  <c:v>3.0037974683544304</c:v>
                </c:pt>
                <c:pt idx="9">
                  <c:v>3.0158227848101267</c:v>
                </c:pt>
                <c:pt idx="10">
                  <c:v>3</c:v>
                </c:pt>
                <c:pt idx="11">
                  <c:v>3.0063291139240507</c:v>
                </c:pt>
                <c:pt idx="12">
                  <c:v>3</c:v>
                </c:pt>
                <c:pt idx="13">
                  <c:v>3</c:v>
                </c:pt>
                <c:pt idx="14">
                  <c:v>3.0041139240506327</c:v>
                </c:pt>
                <c:pt idx="15">
                  <c:v>3.0047468354430378</c:v>
                </c:pt>
                <c:pt idx="16">
                  <c:v>3.0063291139240507</c:v>
                </c:pt>
                <c:pt idx="17">
                  <c:v>3.0009493670886074</c:v>
                </c:pt>
                <c:pt idx="18">
                  <c:v>3.1677215189873418</c:v>
                </c:pt>
                <c:pt idx="19">
                  <c:v>3.1012658227848102</c:v>
                </c:pt>
                <c:pt idx="20">
                  <c:v>3.0775316455696204</c:v>
                </c:pt>
                <c:pt idx="21">
                  <c:v>3.2056962025316458</c:v>
                </c:pt>
                <c:pt idx="22">
                  <c:v>3.2056962025316458</c:v>
                </c:pt>
                <c:pt idx="23">
                  <c:v>3.2468354430379747</c:v>
                </c:pt>
                <c:pt idx="24">
                  <c:v>3.1202531645569622</c:v>
                </c:pt>
                <c:pt idx="25">
                  <c:v>3.0316455696202533</c:v>
                </c:pt>
                <c:pt idx="26">
                  <c:v>3.1012658227848102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93A-4C29-8446-9B8F74CC4E04}"/>
            </c:ext>
          </c:extLst>
        </c:ser>
        <c:ser>
          <c:idx val="46"/>
          <c:order val="4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Data!$B$76:$AB$76</c:f>
              <c:numCache>
                <c:formatCode>General</c:formatCode>
                <c:ptCount val="27"/>
                <c:pt idx="0">
                  <c:v>2.990506329113924</c:v>
                </c:pt>
                <c:pt idx="1">
                  <c:v>2.9990506329113926</c:v>
                </c:pt>
                <c:pt idx="2">
                  <c:v>2.990506329113924</c:v>
                </c:pt>
                <c:pt idx="3">
                  <c:v>2.9746835443037973</c:v>
                </c:pt>
                <c:pt idx="4">
                  <c:v>2.9952531645569622</c:v>
                </c:pt>
                <c:pt idx="5">
                  <c:v>2.9493670886075951</c:v>
                </c:pt>
                <c:pt idx="6">
                  <c:v>2.9636075949367089</c:v>
                </c:pt>
                <c:pt idx="7">
                  <c:v>2.9674050632911393</c:v>
                </c:pt>
                <c:pt idx="8">
                  <c:v>2.9962025316455696</c:v>
                </c:pt>
                <c:pt idx="9">
                  <c:v>2.9841772151898733</c:v>
                </c:pt>
                <c:pt idx="10">
                  <c:v>3</c:v>
                </c:pt>
                <c:pt idx="11">
                  <c:v>2.9936708860759493</c:v>
                </c:pt>
                <c:pt idx="12">
                  <c:v>3</c:v>
                </c:pt>
                <c:pt idx="13">
                  <c:v>3</c:v>
                </c:pt>
                <c:pt idx="14">
                  <c:v>2.9958860759493673</c:v>
                </c:pt>
                <c:pt idx="15">
                  <c:v>2.9952531645569622</c:v>
                </c:pt>
                <c:pt idx="16">
                  <c:v>2.9936708860759493</c:v>
                </c:pt>
                <c:pt idx="17">
                  <c:v>2.9990506329113926</c:v>
                </c:pt>
                <c:pt idx="18">
                  <c:v>2.8322784810126582</c:v>
                </c:pt>
                <c:pt idx="19">
                  <c:v>2.8987341772151898</c:v>
                </c:pt>
                <c:pt idx="20">
                  <c:v>2.9224683544303796</c:v>
                </c:pt>
                <c:pt idx="21">
                  <c:v>2.7943037974683542</c:v>
                </c:pt>
                <c:pt idx="22">
                  <c:v>2.7943037974683542</c:v>
                </c:pt>
                <c:pt idx="23">
                  <c:v>2.7531645569620253</c:v>
                </c:pt>
                <c:pt idx="24">
                  <c:v>2.8797468354430378</c:v>
                </c:pt>
                <c:pt idx="25">
                  <c:v>2.9683544303797467</c:v>
                </c:pt>
                <c:pt idx="26">
                  <c:v>2.8987341772151898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93A-4C29-8446-9B8F74CC4E04}"/>
            </c:ext>
          </c:extLst>
        </c:ser>
        <c:ser>
          <c:idx val="47"/>
          <c:order val="47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Data!$B$77:$AB$77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2.028481012658228</c:v>
                </c:pt>
                <c:pt idx="23">
                  <c:v>2.0142405063291138</c:v>
                </c:pt>
                <c:pt idx="24">
                  <c:v>2.3164556962025316</c:v>
                </c:pt>
                <c:pt idx="25">
                  <c:v>2.1139240506329116</c:v>
                </c:pt>
                <c:pt idx="26">
                  <c:v>2.1582278481012658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93A-4C29-8446-9B8F74CC4E04}"/>
            </c:ext>
          </c:extLst>
        </c:ser>
        <c:ser>
          <c:idx val="48"/>
          <c:order val="4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Data!$B$78:$AB$78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1.9715189873417722</c:v>
                </c:pt>
                <c:pt idx="23">
                  <c:v>1.985759493670886</c:v>
                </c:pt>
                <c:pt idx="24">
                  <c:v>1.6835443037974684</c:v>
                </c:pt>
                <c:pt idx="25">
                  <c:v>1.8860759493670887</c:v>
                </c:pt>
                <c:pt idx="26">
                  <c:v>1.8417721518987342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93A-4C29-8446-9B8F74CC4E04}"/>
            </c:ext>
          </c:extLst>
        </c:ser>
        <c:ser>
          <c:idx val="49"/>
          <c:order val="49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Data!$B$79:$AB$79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1.0006329113924051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1.0001582278481012</c:v>
                </c:pt>
                <c:pt idx="19">
                  <c:v>1</c:v>
                </c:pt>
                <c:pt idx="20">
                  <c:v>1</c:v>
                </c:pt>
                <c:pt idx="21">
                  <c:v>1.0001582278481012</c:v>
                </c:pt>
                <c:pt idx="22">
                  <c:v>1.0031645569620253</c:v>
                </c:pt>
                <c:pt idx="23">
                  <c:v>1.0063291139240507</c:v>
                </c:pt>
                <c:pt idx="24">
                  <c:v>1.0110759493670887</c:v>
                </c:pt>
                <c:pt idx="25">
                  <c:v>1.0427215189873418</c:v>
                </c:pt>
                <c:pt idx="26">
                  <c:v>1.009493670886076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93A-4C29-8446-9B8F74CC4E04}"/>
            </c:ext>
          </c:extLst>
        </c:ser>
        <c:ser>
          <c:idx val="50"/>
          <c:order val="5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Data!$B$80:$AB$80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0.99936708860759493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0.99984177215189873</c:v>
                </c:pt>
                <c:pt idx="19">
                  <c:v>1</c:v>
                </c:pt>
                <c:pt idx="20">
                  <c:v>1</c:v>
                </c:pt>
                <c:pt idx="21">
                  <c:v>0.99984177215189873</c:v>
                </c:pt>
                <c:pt idx="22">
                  <c:v>0.99683544303797467</c:v>
                </c:pt>
                <c:pt idx="23">
                  <c:v>0.99367088607594933</c:v>
                </c:pt>
                <c:pt idx="24">
                  <c:v>0.98892405063291144</c:v>
                </c:pt>
                <c:pt idx="25">
                  <c:v>0.95727848101265822</c:v>
                </c:pt>
                <c:pt idx="26">
                  <c:v>0.990506329113924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93A-4C29-8446-9B8F74CC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50856"/>
        <c:axId val="319945368"/>
      </c:areaChar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Data!$A$31:$A$55</c:f>
              <c:strCache>
                <c:ptCount val="25"/>
                <c:pt idx="0">
                  <c:v>Sphacelaria tribuloides (O)</c:v>
                </c:pt>
                <c:pt idx="1">
                  <c:v>Amphiroa rigida (R)</c:v>
                </c:pt>
                <c:pt idx="2">
                  <c:v>Stypocaulon scoparium (O)</c:v>
                </c:pt>
                <c:pt idx="3">
                  <c:v>Valonia utricularis (C)</c:v>
                </c:pt>
                <c:pt idx="4">
                  <c:v>Jania rubens (R)</c:v>
                </c:pt>
                <c:pt idx="5">
                  <c:v>Padina pavonica (O)</c:v>
                </c:pt>
                <c:pt idx="6">
                  <c:v>Lithophyllum sp. (R)</c:v>
                </c:pt>
                <c:pt idx="7">
                  <c:v>Cystoseira amentacea var. stricta (O)</c:v>
                </c:pt>
                <c:pt idx="8">
                  <c:v>Corallina elongata (R)</c:v>
                </c:pt>
                <c:pt idx="9">
                  <c:v>Phymatolithon cfr lenormandii (R)</c:v>
                </c:pt>
                <c:pt idx="10">
                  <c:v>Peyssonnelia polymorpha (R)</c:v>
                </c:pt>
                <c:pt idx="11">
                  <c:v>Neogoniolithon brassica-florida (R)</c:v>
                </c:pt>
                <c:pt idx="12">
                  <c:v>Mesophyllum sp. (R)</c:v>
                </c:pt>
                <c:pt idx="13">
                  <c:v>Peyssonnelia rosa-marina (R)</c:v>
                </c:pt>
                <c:pt idx="14">
                  <c:v>Lobophora variegata (O)</c:v>
                </c:pt>
                <c:pt idx="15">
                  <c:v>Lithophyllum incrustans (R)</c:v>
                </c:pt>
                <c:pt idx="16">
                  <c:v>Hydrolithon cruciatum (R)</c:v>
                </c:pt>
                <c:pt idx="17">
                  <c:v>Flabellia petiolata (C)</c:v>
                </c:pt>
                <c:pt idx="18">
                  <c:v>Peyssonnelia squamaria (R)</c:v>
                </c:pt>
                <c:pt idx="19">
                  <c:v>Chondracanthus acicularis (R)</c:v>
                </c:pt>
                <c:pt idx="20">
                  <c:v>Osmundea truncata (R)</c:v>
                </c:pt>
                <c:pt idx="21">
                  <c:v>Hildenbrandia rubra (R)</c:v>
                </c:pt>
                <c:pt idx="22">
                  <c:v>Dictyota dichotoma (O)</c:v>
                </c:pt>
                <c:pt idx="23">
                  <c:v>Sargassum vulgare (O)</c:v>
                </c:pt>
                <c:pt idx="24">
                  <c:v>Cladostephus spongiosus (O)</c:v>
                </c:pt>
              </c:strCache>
            </c:strRef>
          </c:cat>
          <c: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2-193A-4C29-8446-9B8F74CC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946544"/>
        <c:axId val="319944192"/>
      </c:barChart>
      <c:catAx>
        <c:axId val="319946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1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6.8587197502997339E-3"/>
              <c:y val="0.473224548779615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31994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9441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19946544"/>
        <c:crosses val="autoZero"/>
        <c:crossBetween val="between"/>
      </c:valAx>
      <c:catAx>
        <c:axId val="319950856"/>
        <c:scaling>
          <c:orientation val="minMax"/>
        </c:scaling>
        <c:delete val="0"/>
        <c:axPos val="b"/>
        <c:title>
          <c:tx>
            <c:strRef>
              <c:f>Data!$A$2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67078279157931398"/>
              <c:y val="0.965028352361202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 algn="ctr" rtl="0">
                <a:defRPr sz="1100" b="0" i="1" u="none" strike="noStrike" baseline="0">
                  <a:solidFill>
                    <a:srgbClr val="000000"/>
                  </a:solidFill>
                  <a:latin typeface="Times"/>
                  <a:ea typeface="Times"/>
                  <a:cs typeface="Time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31994536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19945368"/>
        <c:scaling>
          <c:orientation val="minMax"/>
          <c:max val="25.5"/>
          <c:min val="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19950856"/>
        <c:crosses val="max"/>
        <c:crossBetween val="midCat"/>
        <c:maj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1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</xdr:colOff>
      <xdr:row>0</xdr:row>
      <xdr:rowOff>34290</xdr:rowOff>
    </xdr:from>
    <xdr:to>
      <xdr:col>4</xdr:col>
      <xdr:colOff>373380</xdr:colOff>
      <xdr:row>16</xdr:row>
      <xdr:rowOff>38100</xdr:rowOff>
    </xdr:to>
    <xdr:sp macro="" textlink="">
      <xdr:nvSpPr>
        <xdr:cNvPr id="2" name="TextBox 1"/>
        <xdr:cNvSpPr txBox="1"/>
      </xdr:nvSpPr>
      <xdr:spPr>
        <a:xfrm>
          <a:off x="59055" y="34290"/>
          <a:ext cx="2752725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Lucia Porzio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lucia.porzio@szn.it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Published in: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Porzio, L., M. C. Buia, and J. M. Hall-Spencer. 2011. Effects of ocean acidification on macroalgal communities. Journal of Experimental Marine Biology and Ecology 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400:278-287.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Figures on this page</a:t>
          </a:r>
          <a:r>
            <a:rPr lang="en-US" sz="1100" b="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are taken from the paper. </a:t>
          </a:r>
          <a:endParaRPr 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 editAs="oneCell">
    <xdr:from>
      <xdr:col>4</xdr:col>
      <xdr:colOff>525780</xdr:colOff>
      <xdr:row>0</xdr:row>
      <xdr:rowOff>0</xdr:rowOff>
    </xdr:from>
    <xdr:to>
      <xdr:col>21</xdr:col>
      <xdr:colOff>497205</xdr:colOff>
      <xdr:row>27</xdr:row>
      <xdr:rowOff>140326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0"/>
          <a:ext cx="10334625" cy="4666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57150</xdr:rowOff>
    </xdr:from>
    <xdr:to>
      <xdr:col>17</xdr:col>
      <xdr:colOff>230943</xdr:colOff>
      <xdr:row>80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"/>
          <a:ext cx="10594143" cy="917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571500</xdr:colOff>
      <xdr:row>1</xdr:row>
      <xdr:rowOff>28575</xdr:rowOff>
    </xdr:from>
    <xdr:to>
      <xdr:col>40</xdr:col>
      <xdr:colOff>428625</xdr:colOff>
      <xdr:row>50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B19" sqref="B19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B1" zoomScale="55" zoomScaleNormal="55" workbookViewId="0">
      <selection activeCell="U35" sqref="U35"/>
    </sheetView>
  </sheetViews>
  <sheetFormatPr defaultColWidth="8.88671875" defaultRowHeight="13.2" x14ac:dyDescent="0.25"/>
  <cols>
    <col min="1" max="1" width="43.44140625" customWidth="1"/>
  </cols>
  <sheetData>
    <row r="1" spans="1:28" x14ac:dyDescent="0.25">
      <c r="B1" t="s">
        <v>52</v>
      </c>
      <c r="C1" t="s">
        <v>52</v>
      </c>
      <c r="D1" t="s">
        <v>52</v>
      </c>
      <c r="E1" t="s">
        <v>52</v>
      </c>
      <c r="F1" t="s">
        <v>52</v>
      </c>
      <c r="G1" t="s">
        <v>52</v>
      </c>
      <c r="H1" t="s">
        <v>52</v>
      </c>
      <c r="I1" t="s">
        <v>52</v>
      </c>
      <c r="J1" t="s">
        <v>52</v>
      </c>
      <c r="K1" t="s">
        <v>53</v>
      </c>
      <c r="L1" t="s">
        <v>53</v>
      </c>
      <c r="M1" t="s">
        <v>53</v>
      </c>
      <c r="N1" t="s">
        <v>53</v>
      </c>
      <c r="O1" t="s">
        <v>53</v>
      </c>
      <c r="P1" t="s">
        <v>53</v>
      </c>
      <c r="Q1" t="s">
        <v>53</v>
      </c>
      <c r="R1" t="s">
        <v>53</v>
      </c>
      <c r="S1" t="s">
        <v>53</v>
      </c>
      <c r="T1" t="s">
        <v>54</v>
      </c>
      <c r="U1" t="s">
        <v>54</v>
      </c>
      <c r="V1" t="s">
        <v>54</v>
      </c>
      <c r="W1" t="s">
        <v>54</v>
      </c>
      <c r="X1" t="s">
        <v>54</v>
      </c>
      <c r="Y1" t="s">
        <v>54</v>
      </c>
      <c r="Z1" t="s">
        <v>54</v>
      </c>
      <c r="AA1" t="s">
        <v>54</v>
      </c>
      <c r="AB1" t="s">
        <v>54</v>
      </c>
    </row>
    <row r="2" spans="1:2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</row>
    <row r="3" spans="1:28" ht="13.8" x14ac:dyDescent="0.25">
      <c r="A3" s="3" t="s">
        <v>27</v>
      </c>
      <c r="B3" s="2">
        <v>13</v>
      </c>
      <c r="C3" s="2">
        <v>15.5</v>
      </c>
      <c r="D3" s="2">
        <v>12.5</v>
      </c>
      <c r="E3" s="2">
        <v>5.5</v>
      </c>
      <c r="F3" s="2">
        <v>12.5</v>
      </c>
      <c r="G3" s="2">
        <v>2</v>
      </c>
      <c r="H3" s="2">
        <v>12.5</v>
      </c>
      <c r="I3" s="2">
        <v>6</v>
      </c>
      <c r="J3" s="2">
        <v>13</v>
      </c>
      <c r="K3" s="2">
        <v>1</v>
      </c>
      <c r="L3" s="2">
        <v>6.5</v>
      </c>
      <c r="M3" s="2">
        <v>4</v>
      </c>
      <c r="N3" s="2">
        <v>1</v>
      </c>
      <c r="O3" s="2">
        <v>0</v>
      </c>
      <c r="P3" s="2">
        <v>1</v>
      </c>
      <c r="Q3" s="2">
        <v>8.5</v>
      </c>
      <c r="R3" s="2">
        <v>5</v>
      </c>
      <c r="S3" s="2">
        <v>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>
        <v>0</v>
      </c>
      <c r="AA3" s="2">
        <v>0</v>
      </c>
      <c r="AB3" s="2">
        <v>0</v>
      </c>
    </row>
    <row r="4" spans="1:28" ht="13.8" x14ac:dyDescent="0.25">
      <c r="A4" s="3" t="s">
        <v>28</v>
      </c>
      <c r="B4" s="2">
        <v>0</v>
      </c>
      <c r="C4" s="2">
        <v>0.5</v>
      </c>
      <c r="D4" s="2">
        <v>0.05</v>
      </c>
      <c r="E4" s="2">
        <v>0</v>
      </c>
      <c r="F4" s="2">
        <v>0</v>
      </c>
      <c r="G4" s="2">
        <v>0</v>
      </c>
      <c r="H4" s="2">
        <v>0.3</v>
      </c>
      <c r="I4" s="2">
        <v>16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1.5</v>
      </c>
      <c r="R4" s="2">
        <v>2.5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1">
        <v>0</v>
      </c>
      <c r="AA4" s="2">
        <v>0</v>
      </c>
      <c r="AB4" s="2">
        <v>0</v>
      </c>
    </row>
    <row r="5" spans="1:28" ht="13.8" x14ac:dyDescent="0.25">
      <c r="A5" s="3" t="s">
        <v>29</v>
      </c>
      <c r="B5" s="2">
        <v>4</v>
      </c>
      <c r="C5" s="2">
        <v>3.5</v>
      </c>
      <c r="D5" s="2">
        <v>4.2</v>
      </c>
      <c r="E5" s="2">
        <v>1</v>
      </c>
      <c r="F5" s="2">
        <v>5</v>
      </c>
      <c r="G5" s="2">
        <v>0.1</v>
      </c>
      <c r="H5" s="2">
        <v>1.2</v>
      </c>
      <c r="I5" s="2">
        <v>3.8</v>
      </c>
      <c r="J5" s="2">
        <v>0</v>
      </c>
      <c r="K5" s="2">
        <v>13.6</v>
      </c>
      <c r="L5" s="2">
        <v>0.1</v>
      </c>
      <c r="M5" s="2">
        <v>0.05</v>
      </c>
      <c r="N5" s="2">
        <v>10</v>
      </c>
      <c r="O5" s="2">
        <v>30.5</v>
      </c>
      <c r="P5" s="2">
        <v>25</v>
      </c>
      <c r="Q5" s="2">
        <v>49.5</v>
      </c>
      <c r="R5" s="2">
        <v>8</v>
      </c>
      <c r="S5" s="2">
        <v>30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1">
        <v>0</v>
      </c>
      <c r="AA5" s="2">
        <v>0</v>
      </c>
      <c r="AB5" s="2">
        <v>0</v>
      </c>
    </row>
    <row r="6" spans="1:28" ht="13.8" x14ac:dyDescent="0.25">
      <c r="A6" s="3" t="s">
        <v>30</v>
      </c>
      <c r="B6" s="2">
        <v>104</v>
      </c>
      <c r="C6" s="2">
        <v>85</v>
      </c>
      <c r="D6" s="2">
        <v>108</v>
      </c>
      <c r="E6" s="2">
        <v>116</v>
      </c>
      <c r="F6" s="2">
        <v>40</v>
      </c>
      <c r="G6" s="2">
        <v>90</v>
      </c>
      <c r="H6" s="2">
        <v>17.5</v>
      </c>
      <c r="I6" s="2">
        <v>30.5</v>
      </c>
      <c r="J6" s="2">
        <v>32</v>
      </c>
      <c r="K6" s="2">
        <v>11</v>
      </c>
      <c r="L6" s="2">
        <v>20</v>
      </c>
      <c r="M6" s="2">
        <v>30</v>
      </c>
      <c r="N6" s="2">
        <v>3.5</v>
      </c>
      <c r="O6" s="2">
        <v>9</v>
      </c>
      <c r="P6" s="2">
        <v>15</v>
      </c>
      <c r="Q6" s="2">
        <v>0</v>
      </c>
      <c r="R6" s="2">
        <v>0.3</v>
      </c>
      <c r="S6" s="2">
        <v>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2">
        <v>0</v>
      </c>
      <c r="AB6" s="2">
        <v>0</v>
      </c>
    </row>
    <row r="7" spans="1:28" ht="13.8" x14ac:dyDescent="0.25">
      <c r="A7" s="3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4</v>
      </c>
      <c r="O7" s="2">
        <v>0</v>
      </c>
      <c r="P7" s="2">
        <v>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2">
        <v>0</v>
      </c>
      <c r="AB7" s="2">
        <v>0</v>
      </c>
    </row>
    <row r="8" spans="1:28" ht="13.8" x14ac:dyDescent="0.25">
      <c r="A8" s="3" t="s">
        <v>32</v>
      </c>
      <c r="B8" s="2">
        <v>3.5</v>
      </c>
      <c r="C8" s="2">
        <v>2</v>
      </c>
      <c r="D8" s="2">
        <v>5.5</v>
      </c>
      <c r="E8" s="2">
        <v>1.7</v>
      </c>
      <c r="F8" s="2">
        <v>9</v>
      </c>
      <c r="G8" s="2">
        <v>0</v>
      </c>
      <c r="H8" s="2">
        <v>0</v>
      </c>
      <c r="I8" s="2">
        <v>0</v>
      </c>
      <c r="J8" s="2">
        <v>2.5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1">
        <v>0</v>
      </c>
      <c r="AA8" s="2">
        <v>0</v>
      </c>
      <c r="AB8" s="2">
        <v>0</v>
      </c>
    </row>
    <row r="9" spans="1:28" ht="13.8" x14ac:dyDescent="0.25">
      <c r="A9" s="3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8</v>
      </c>
      <c r="I9" s="2">
        <v>8.5</v>
      </c>
      <c r="J9" s="2">
        <v>0</v>
      </c>
      <c r="K9" s="2">
        <v>2</v>
      </c>
      <c r="L9" s="2">
        <v>7</v>
      </c>
      <c r="M9" s="2">
        <v>26</v>
      </c>
      <c r="N9" s="2">
        <v>0</v>
      </c>
      <c r="O9" s="2">
        <v>6.5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>
        <v>0</v>
      </c>
      <c r="AA9" s="2">
        <v>0</v>
      </c>
      <c r="AB9" s="2">
        <v>0</v>
      </c>
    </row>
    <row r="10" spans="1:28" ht="13.8" x14ac:dyDescent="0.25">
      <c r="A10" s="3" t="s">
        <v>34</v>
      </c>
      <c r="B10" s="2">
        <v>0.3</v>
      </c>
      <c r="C10" s="2">
        <v>2.5</v>
      </c>
      <c r="D10" s="2">
        <v>5.5</v>
      </c>
      <c r="E10" s="2">
        <v>3.8</v>
      </c>
      <c r="F10" s="2">
        <v>4</v>
      </c>
      <c r="G10" s="2">
        <v>0</v>
      </c>
      <c r="H10" s="2">
        <v>0</v>
      </c>
      <c r="I10" s="2">
        <v>0</v>
      </c>
      <c r="J10" s="2">
        <v>10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2">
        <v>0</v>
      </c>
      <c r="AB10" s="2">
        <v>0</v>
      </c>
    </row>
    <row r="11" spans="1:28" ht="13.8" x14ac:dyDescent="0.25">
      <c r="A11" s="3" t="s">
        <v>35</v>
      </c>
      <c r="B11" s="2">
        <v>11.8</v>
      </c>
      <c r="C11" s="2">
        <v>4.3</v>
      </c>
      <c r="D11" s="2">
        <v>15</v>
      </c>
      <c r="E11" s="2">
        <v>0</v>
      </c>
      <c r="F11" s="2">
        <v>0.5</v>
      </c>
      <c r="G11" s="2">
        <v>12</v>
      </c>
      <c r="H11" s="2">
        <v>7.5</v>
      </c>
      <c r="I11" s="2">
        <v>19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3.5</v>
      </c>
      <c r="Q11" s="2">
        <v>8</v>
      </c>
      <c r="R11" s="2">
        <v>6</v>
      </c>
      <c r="S11" s="2">
        <v>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>
        <v>0</v>
      </c>
      <c r="AA11" s="2">
        <v>0</v>
      </c>
      <c r="AB11" s="2">
        <v>0</v>
      </c>
    </row>
    <row r="12" spans="1:28" ht="13.8" x14ac:dyDescent="0.25">
      <c r="A12" s="3" t="s">
        <v>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19</v>
      </c>
      <c r="U12" s="2">
        <v>3</v>
      </c>
      <c r="V12" s="2">
        <v>15</v>
      </c>
      <c r="W12" s="2">
        <v>2.5</v>
      </c>
      <c r="X12" s="2">
        <v>3</v>
      </c>
      <c r="Y12" s="2">
        <v>2</v>
      </c>
      <c r="Z12" s="1">
        <v>0</v>
      </c>
      <c r="AA12" s="2">
        <v>0.1</v>
      </c>
      <c r="AB12" s="2">
        <v>0</v>
      </c>
    </row>
    <row r="13" spans="1:28" ht="13.8" x14ac:dyDescent="0.25">
      <c r="A13" s="3" t="s">
        <v>37</v>
      </c>
      <c r="B13" s="2">
        <v>1.2</v>
      </c>
      <c r="C13" s="2">
        <v>3</v>
      </c>
      <c r="D13" s="2">
        <v>1.3</v>
      </c>
      <c r="E13" s="2">
        <v>2.8</v>
      </c>
      <c r="F13" s="2">
        <v>5.8</v>
      </c>
      <c r="G13" s="2">
        <v>0.5</v>
      </c>
      <c r="H13" s="2">
        <v>11</v>
      </c>
      <c r="I13" s="2">
        <v>3</v>
      </c>
      <c r="J13" s="2">
        <v>0</v>
      </c>
      <c r="K13" s="2">
        <v>1</v>
      </c>
      <c r="L13" s="2">
        <v>0.5</v>
      </c>
      <c r="M13" s="2">
        <v>8</v>
      </c>
      <c r="N13" s="2">
        <v>6</v>
      </c>
      <c r="O13" s="2">
        <v>3.5</v>
      </c>
      <c r="P13" s="2">
        <v>3</v>
      </c>
      <c r="Q13" s="2">
        <v>5</v>
      </c>
      <c r="R13" s="2">
        <v>7</v>
      </c>
      <c r="S13" s="2">
        <v>6</v>
      </c>
      <c r="T13" s="2">
        <v>30</v>
      </c>
      <c r="U13" s="2">
        <v>21</v>
      </c>
      <c r="V13" s="2">
        <v>19</v>
      </c>
      <c r="W13" s="2">
        <v>16.5</v>
      </c>
      <c r="X13" s="2">
        <v>40</v>
      </c>
      <c r="Y13" s="2">
        <v>15</v>
      </c>
      <c r="Z13" s="1">
        <v>30</v>
      </c>
      <c r="AA13" s="2">
        <v>35</v>
      </c>
      <c r="AB13" s="2">
        <v>30</v>
      </c>
    </row>
    <row r="14" spans="1:28" ht="13.8" x14ac:dyDescent="0.25">
      <c r="A14" s="3" t="s">
        <v>38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10.5</v>
      </c>
      <c r="I14" s="2">
        <v>22</v>
      </c>
      <c r="J14" s="2">
        <v>5.5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7</v>
      </c>
      <c r="Q14" s="2">
        <v>0</v>
      </c>
      <c r="R14" s="2">
        <v>1</v>
      </c>
      <c r="S14" s="2">
        <v>3.5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2">
        <v>0</v>
      </c>
      <c r="AB14" s="2">
        <v>0</v>
      </c>
    </row>
    <row r="15" spans="1:28" ht="13.8" x14ac:dyDescent="0.25">
      <c r="A15" s="3" t="s">
        <v>39</v>
      </c>
      <c r="B15" s="2">
        <v>0</v>
      </c>
      <c r="C15" s="2">
        <v>3</v>
      </c>
      <c r="D15" s="2">
        <v>0</v>
      </c>
      <c r="E15" s="2">
        <v>19</v>
      </c>
      <c r="F15" s="2">
        <v>5</v>
      </c>
      <c r="G15" s="2">
        <v>2</v>
      </c>
      <c r="H15" s="2">
        <v>13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>
        <v>0</v>
      </c>
      <c r="AA15" s="2">
        <v>0</v>
      </c>
      <c r="AB15" s="2">
        <v>0</v>
      </c>
    </row>
    <row r="16" spans="1:28" ht="13.8" x14ac:dyDescent="0.25">
      <c r="A16" s="3" t="s">
        <v>40</v>
      </c>
      <c r="B16" s="2">
        <v>1.3</v>
      </c>
      <c r="C16" s="2">
        <v>6</v>
      </c>
      <c r="D16" s="2">
        <v>1.3</v>
      </c>
      <c r="E16" s="2">
        <v>0</v>
      </c>
      <c r="F16" s="2">
        <v>0</v>
      </c>
      <c r="G16" s="2">
        <v>0</v>
      </c>
      <c r="H16" s="2">
        <v>11.5</v>
      </c>
      <c r="I16" s="2">
        <v>12.7</v>
      </c>
      <c r="J16" s="2">
        <v>2</v>
      </c>
      <c r="K16" s="2">
        <v>1</v>
      </c>
      <c r="L16" s="2">
        <v>0</v>
      </c>
      <c r="M16" s="2">
        <v>0.2</v>
      </c>
      <c r="N16" s="2">
        <v>7</v>
      </c>
      <c r="O16" s="2">
        <v>4</v>
      </c>
      <c r="P16" s="2">
        <v>0</v>
      </c>
      <c r="Q16" s="2">
        <v>7.5</v>
      </c>
      <c r="R16" s="2">
        <v>46.5</v>
      </c>
      <c r="S16" s="2">
        <v>13.5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2">
        <v>0</v>
      </c>
      <c r="AB16" s="2">
        <v>0</v>
      </c>
    </row>
    <row r="17" spans="1:28" ht="13.8" x14ac:dyDescent="0.25">
      <c r="A17" s="3" t="s">
        <v>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</v>
      </c>
      <c r="I17" s="2">
        <v>0</v>
      </c>
      <c r="J17" s="2">
        <v>0</v>
      </c>
      <c r="K17" s="2">
        <v>0.05</v>
      </c>
      <c r="L17" s="2">
        <v>0.3</v>
      </c>
      <c r="M17" s="2">
        <v>0.3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20</v>
      </c>
      <c r="U17" s="2">
        <v>0.9</v>
      </c>
      <c r="V17" s="2">
        <v>5</v>
      </c>
      <c r="W17" s="2">
        <v>0.1</v>
      </c>
      <c r="X17" s="2">
        <v>1.5</v>
      </c>
      <c r="Y17" s="2">
        <v>7</v>
      </c>
      <c r="Z17" s="1">
        <v>3.5</v>
      </c>
      <c r="AA17" s="2">
        <v>0.8</v>
      </c>
      <c r="AB17" s="2">
        <v>3.5</v>
      </c>
    </row>
    <row r="18" spans="1:28" ht="13.8" x14ac:dyDescent="0.25">
      <c r="A18" s="3" t="s">
        <v>42</v>
      </c>
      <c r="B18" s="2">
        <v>3</v>
      </c>
      <c r="C18" s="2">
        <v>0.3</v>
      </c>
      <c r="D18" s="2">
        <v>3</v>
      </c>
      <c r="E18" s="2">
        <v>8</v>
      </c>
      <c r="F18" s="2">
        <v>1.5</v>
      </c>
      <c r="G18" s="2">
        <v>16</v>
      </c>
      <c r="H18" s="2">
        <v>11.5</v>
      </c>
      <c r="I18" s="2">
        <v>10.3</v>
      </c>
      <c r="J18" s="2">
        <v>1.2</v>
      </c>
      <c r="K18" s="2">
        <v>5</v>
      </c>
      <c r="L18" s="2">
        <v>0</v>
      </c>
      <c r="M18" s="2">
        <v>2</v>
      </c>
      <c r="N18" s="2">
        <v>0</v>
      </c>
      <c r="O18" s="2">
        <v>0</v>
      </c>
      <c r="P18" s="2">
        <v>1.3</v>
      </c>
      <c r="Q18" s="2">
        <v>1.5</v>
      </c>
      <c r="R18" s="2">
        <v>2</v>
      </c>
      <c r="S18" s="2">
        <v>0.3</v>
      </c>
      <c r="T18" s="2">
        <v>53</v>
      </c>
      <c r="U18" s="2">
        <v>32</v>
      </c>
      <c r="V18" s="2">
        <v>24.5</v>
      </c>
      <c r="W18" s="2">
        <v>65</v>
      </c>
      <c r="X18" s="2">
        <v>65</v>
      </c>
      <c r="Y18" s="2">
        <v>78</v>
      </c>
      <c r="Z18" s="1">
        <v>38</v>
      </c>
      <c r="AA18" s="2">
        <v>10</v>
      </c>
      <c r="AB18" s="2">
        <v>32</v>
      </c>
    </row>
    <row r="19" spans="1:28" ht="13.8" x14ac:dyDescent="0.25">
      <c r="A19" s="3" t="s">
        <v>43</v>
      </c>
      <c r="B19" s="2">
        <v>6.3</v>
      </c>
      <c r="C19" s="2">
        <v>7</v>
      </c>
      <c r="D19" s="2">
        <v>0</v>
      </c>
      <c r="E19" s="2">
        <v>1</v>
      </c>
      <c r="F19" s="2">
        <v>2.2999999999999998</v>
      </c>
      <c r="G19" s="2">
        <v>0</v>
      </c>
      <c r="H19" s="2">
        <v>13.5</v>
      </c>
      <c r="I19" s="2">
        <v>0.3</v>
      </c>
      <c r="J19" s="2">
        <v>2</v>
      </c>
      <c r="K19" s="2">
        <v>5</v>
      </c>
      <c r="L19" s="2">
        <v>16</v>
      </c>
      <c r="M19" s="2">
        <v>12</v>
      </c>
      <c r="N19" s="2">
        <v>11</v>
      </c>
      <c r="O19" s="2">
        <v>26</v>
      </c>
      <c r="P19" s="2">
        <v>5.5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0</v>
      </c>
      <c r="AA19" s="2">
        <v>0</v>
      </c>
      <c r="AB19" s="2">
        <v>0</v>
      </c>
    </row>
    <row r="20" spans="1:28" ht="13.8" x14ac:dyDescent="0.25">
      <c r="A20" s="3" t="s">
        <v>44</v>
      </c>
      <c r="B20" s="2">
        <v>2</v>
      </c>
      <c r="C20" s="2">
        <v>1</v>
      </c>
      <c r="D20" s="2">
        <v>3.3</v>
      </c>
      <c r="E20" s="2">
        <v>4.5</v>
      </c>
      <c r="F20" s="2">
        <v>0.2</v>
      </c>
      <c r="G20" s="2">
        <v>2</v>
      </c>
      <c r="H20" s="2">
        <v>1</v>
      </c>
      <c r="I20" s="2">
        <v>0</v>
      </c>
      <c r="J20" s="2">
        <v>1</v>
      </c>
      <c r="K20" s="2">
        <v>0.1</v>
      </c>
      <c r="L20" s="2">
        <v>3.5</v>
      </c>
      <c r="M20" s="2">
        <v>4.5</v>
      </c>
      <c r="N20" s="2">
        <v>0.1</v>
      </c>
      <c r="O20" s="2">
        <v>0</v>
      </c>
      <c r="P20" s="2">
        <v>0.1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1">
        <v>0</v>
      </c>
      <c r="AA20" s="2">
        <v>0</v>
      </c>
      <c r="AB20" s="2">
        <v>0</v>
      </c>
    </row>
    <row r="21" spans="1:28" ht="13.8" x14ac:dyDescent="0.25">
      <c r="A21" s="4" t="s">
        <v>45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10.5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1">
        <v>0</v>
      </c>
      <c r="AA21" s="2">
        <v>0</v>
      </c>
      <c r="AB21" s="2">
        <v>0</v>
      </c>
    </row>
    <row r="22" spans="1:28" ht="13.8" x14ac:dyDescent="0.25">
      <c r="A22" s="3" t="s">
        <v>46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9</v>
      </c>
      <c r="Y22" s="2">
        <v>4.5</v>
      </c>
      <c r="Z22" s="1">
        <v>100</v>
      </c>
      <c r="AA22" s="2">
        <v>36</v>
      </c>
      <c r="AB22" s="2">
        <v>50</v>
      </c>
    </row>
    <row r="23" spans="1:28" ht="13.8" x14ac:dyDescent="0.25">
      <c r="A23" s="3" t="s">
        <v>47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0.05</v>
      </c>
      <c r="U23" s="2">
        <v>0</v>
      </c>
      <c r="V23" s="2">
        <v>0</v>
      </c>
      <c r="W23" s="2">
        <v>0.05</v>
      </c>
      <c r="X23" s="2">
        <v>1</v>
      </c>
      <c r="Y23" s="2">
        <v>2</v>
      </c>
      <c r="Z23" s="1">
        <v>3.5</v>
      </c>
      <c r="AA23" s="2">
        <v>13.5</v>
      </c>
      <c r="AB23" s="2">
        <v>3</v>
      </c>
    </row>
    <row r="24" spans="1:28" ht="13.8" x14ac:dyDescent="0.25">
      <c r="A24" s="3" t="s">
        <v>48</v>
      </c>
      <c r="B24" s="2">
        <v>13.4</v>
      </c>
      <c r="C24" s="2">
        <v>5.2</v>
      </c>
      <c r="D24" s="2">
        <v>1.2</v>
      </c>
      <c r="E24" s="2">
        <v>5.3</v>
      </c>
      <c r="F24" s="2">
        <v>1.5</v>
      </c>
      <c r="G24" s="2">
        <v>0.8</v>
      </c>
      <c r="H24" s="2">
        <v>2.5</v>
      </c>
      <c r="I24" s="2">
        <v>0.3</v>
      </c>
      <c r="J24" s="2">
        <v>2.8</v>
      </c>
      <c r="K24" s="2">
        <v>0.3</v>
      </c>
      <c r="L24" s="2">
        <v>2</v>
      </c>
      <c r="M24" s="2">
        <v>4.5</v>
      </c>
      <c r="N24" s="2">
        <v>1</v>
      </c>
      <c r="O24" s="2">
        <v>0.3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1">
        <v>0</v>
      </c>
      <c r="AA24" s="2">
        <v>0</v>
      </c>
      <c r="AB24" s="2">
        <v>0</v>
      </c>
    </row>
    <row r="25" spans="1:28" ht="13.8" x14ac:dyDescent="0.25">
      <c r="A25" s="3" t="s">
        <v>49</v>
      </c>
      <c r="B25" s="2">
        <v>8</v>
      </c>
      <c r="C25" s="2">
        <v>12.5</v>
      </c>
      <c r="D25" s="2">
        <v>1.5</v>
      </c>
      <c r="E25" s="2">
        <v>6</v>
      </c>
      <c r="F25" s="2">
        <v>0.5</v>
      </c>
      <c r="G25" s="2">
        <v>1</v>
      </c>
      <c r="H25" s="2">
        <v>0.2</v>
      </c>
      <c r="I25" s="2">
        <v>0</v>
      </c>
      <c r="J25" s="2">
        <v>2.2999999999999998</v>
      </c>
      <c r="K25" s="2">
        <v>0</v>
      </c>
      <c r="L25" s="2">
        <v>2</v>
      </c>
      <c r="M25" s="2">
        <v>0</v>
      </c>
      <c r="N25" s="2">
        <v>0</v>
      </c>
      <c r="O25" s="2">
        <v>5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1">
        <v>1.3</v>
      </c>
      <c r="AA25" s="2">
        <v>0</v>
      </c>
      <c r="AB25" s="2">
        <v>0</v>
      </c>
    </row>
    <row r="26" spans="1:28" ht="13.8" x14ac:dyDescent="0.25">
      <c r="A26" s="3" t="s">
        <v>50</v>
      </c>
      <c r="B26" s="2">
        <v>0</v>
      </c>
      <c r="C26" s="2">
        <v>54</v>
      </c>
      <c r="D26" s="2">
        <v>23</v>
      </c>
      <c r="E26" s="2">
        <v>2</v>
      </c>
      <c r="F26" s="2">
        <v>42</v>
      </c>
      <c r="G26" s="2">
        <v>0</v>
      </c>
      <c r="H26" s="2">
        <v>24</v>
      </c>
      <c r="I26" s="2">
        <v>38</v>
      </c>
      <c r="J26" s="2">
        <v>0</v>
      </c>
      <c r="K26" s="2">
        <v>68</v>
      </c>
      <c r="L26" s="2">
        <v>0</v>
      </c>
      <c r="M26" s="2">
        <v>14</v>
      </c>
      <c r="N26" s="2">
        <v>100</v>
      </c>
      <c r="O26" s="2">
        <v>51</v>
      </c>
      <c r="P26" s="2">
        <v>50</v>
      </c>
      <c r="Q26" s="2">
        <v>158</v>
      </c>
      <c r="R26" s="2">
        <v>55</v>
      </c>
      <c r="S26" s="2">
        <v>100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0</v>
      </c>
      <c r="AA26" s="2">
        <v>0</v>
      </c>
      <c r="AB26" s="2">
        <v>0</v>
      </c>
    </row>
    <row r="27" spans="1:28" ht="13.8" x14ac:dyDescent="0.25">
      <c r="A27" s="3" t="s">
        <v>51</v>
      </c>
      <c r="B27" s="2">
        <v>25</v>
      </c>
      <c r="C27" s="2">
        <v>25</v>
      </c>
      <c r="D27" s="2">
        <v>100</v>
      </c>
      <c r="E27" s="2">
        <v>22</v>
      </c>
      <c r="F27" s="2">
        <v>12</v>
      </c>
      <c r="G27" s="2">
        <v>14.5</v>
      </c>
      <c r="H27" s="2">
        <v>27.5</v>
      </c>
      <c r="I27" s="2">
        <v>22</v>
      </c>
      <c r="J27" s="2">
        <v>8.5</v>
      </c>
      <c r="K27" s="2">
        <v>6</v>
      </c>
      <c r="L27" s="2">
        <v>7</v>
      </c>
      <c r="M27" s="2">
        <v>6.8</v>
      </c>
      <c r="N27" s="2">
        <v>0.8</v>
      </c>
      <c r="O27" s="2">
        <v>0.3</v>
      </c>
      <c r="P27" s="2">
        <v>0.5</v>
      </c>
      <c r="Q27" s="2">
        <v>0.8</v>
      </c>
      <c r="R27" s="2">
        <v>0.5</v>
      </c>
      <c r="S27" s="2">
        <v>0.4</v>
      </c>
      <c r="T27" s="2">
        <v>0</v>
      </c>
      <c r="U27" s="2">
        <v>0</v>
      </c>
      <c r="V27" s="2">
        <v>0</v>
      </c>
      <c r="W27" s="2">
        <v>0.05</v>
      </c>
      <c r="X27" s="2">
        <v>1</v>
      </c>
      <c r="Y27" s="2">
        <v>0</v>
      </c>
      <c r="Z27" s="1">
        <v>0</v>
      </c>
      <c r="AA27" s="2">
        <v>0</v>
      </c>
      <c r="AB27" s="2">
        <v>0</v>
      </c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t="str">
        <f>A24</f>
        <v>Sphacelaria tribuloides (O)</v>
      </c>
      <c r="B31">
        <f>B24 / (2 * MAX(B3:AB27)) + 25</f>
        <v>25.042405063291138</v>
      </c>
      <c r="C31">
        <f>C24 / (2 * MAX(B3:AB27)) + 25</f>
        <v>25.016455696202531</v>
      </c>
      <c r="D31">
        <f>D24 / (2 * MAX(B3:AB27)) + 25</f>
        <v>25.003797468354431</v>
      </c>
      <c r="E31">
        <f>E24 / (2 * MAX(B3:AB27)) + 25</f>
        <v>25.016772151898735</v>
      </c>
      <c r="F31">
        <f>F24 / (2 * MAX(B3:AB27)) + 25</f>
        <v>25.004746835443036</v>
      </c>
      <c r="G31">
        <f>G24 / (2 * MAX(B3:AB27)) + 25</f>
        <v>25.002531645569618</v>
      </c>
      <c r="H31">
        <f>H24 / (2 * MAX(B3:AB27)) + 25</f>
        <v>25.007911392405063</v>
      </c>
      <c r="I31">
        <f>I24 / (2 * MAX(B3:AB27)) + 25</f>
        <v>25.000949367088609</v>
      </c>
      <c r="J31">
        <f>J24 / (2 * MAX(B3:AB27)) + 25</f>
        <v>25.008860759493672</v>
      </c>
      <c r="K31">
        <f>K24 / (2 * MAX(B3:AB27)) + 25</f>
        <v>25.000949367088609</v>
      </c>
      <c r="L31">
        <f>L24 / (2 * MAX(B3:AB27)) + 25</f>
        <v>25.00632911392405</v>
      </c>
      <c r="M31">
        <f>M24 / (2 * MAX(B3:AB27)) + 25</f>
        <v>25.014240506329113</v>
      </c>
      <c r="N31">
        <f>N24 / (2 * MAX(B3:AB27)) + 25</f>
        <v>25.003164556962027</v>
      </c>
      <c r="O31">
        <f>O24 / (2 * MAX(B3:AB27)) + 25</f>
        <v>25.000949367088609</v>
      </c>
      <c r="P31">
        <f>P24 / (2 * MAX(B3:AB27)) + 25</f>
        <v>25</v>
      </c>
      <c r="Q31">
        <f>Q24 / (2 * MAX(B3:AB27)) + 25</f>
        <v>25</v>
      </c>
      <c r="R31">
        <f>R24 / (2 * MAX(B3:AB27)) + 25</f>
        <v>25</v>
      </c>
      <c r="S31">
        <f>S24 / (2 * MAX(B3:AB27)) + 25</f>
        <v>25</v>
      </c>
      <c r="T31">
        <f>T24 / (2 * MAX(B3:AB27)) + 25</f>
        <v>25</v>
      </c>
      <c r="U31">
        <f>U24 / (2 * MAX(B3:AB27)) + 25</f>
        <v>25</v>
      </c>
      <c r="V31">
        <f>V24 / (2 * MAX(B3:AB27)) + 25</f>
        <v>25</v>
      </c>
      <c r="W31">
        <f>W24 / (2 * MAX(B3:AB27)) + 25</f>
        <v>25</v>
      </c>
      <c r="X31">
        <f>X24 / (2 * MAX(B3:AB27)) + 25</f>
        <v>25</v>
      </c>
      <c r="Y31">
        <f>Y24 / (2 * MAX(B3:AB27)) + 25</f>
        <v>25</v>
      </c>
      <c r="Z31">
        <f>Z24 / (2 * MAX(B3:AB27)) + 25</f>
        <v>25</v>
      </c>
      <c r="AA31">
        <f>AA24 / (2 * MAX(B3:AB27)) + 25</f>
        <v>25</v>
      </c>
      <c r="AB31">
        <f>AB24 / (2 * MAX(B3:AB27)) + 25</f>
        <v>25</v>
      </c>
    </row>
    <row r="32" spans="1:28" x14ac:dyDescent="0.25">
      <c r="A32" t="str">
        <f>A3</f>
        <v>Amphiroa rigida (R)</v>
      </c>
      <c r="B32">
        <f>B24 / (-2 * MAX(B3:AB27)) + 25</f>
        <v>24.957594936708862</v>
      </c>
      <c r="C32">
        <f>C24 / (-2 * MAX(B3:AB27)) + 25</f>
        <v>24.983544303797469</v>
      </c>
      <c r="D32">
        <f>D24 / (-2 * MAX(B3:AB27)) + 25</f>
        <v>24.996202531645569</v>
      </c>
      <c r="E32">
        <f>E24 / (-2 * MAX(B3:AB27)) + 25</f>
        <v>24.983227848101265</v>
      </c>
      <c r="F32">
        <f>F24 / (-2 * MAX(B3:AB27)) + 25</f>
        <v>24.995253164556964</v>
      </c>
      <c r="G32">
        <f>G24 / (-2 * MAX(B3:AB27)) + 25</f>
        <v>24.997468354430382</v>
      </c>
      <c r="H32">
        <f>H24 / (-2 * MAX(B3:AB27)) + 25</f>
        <v>24.992088607594937</v>
      </c>
      <c r="I32">
        <f>I24 / (-2 * MAX(B3:AB27)) + 25</f>
        <v>24.999050632911391</v>
      </c>
      <c r="J32">
        <f>J24 / (-2 * MAX(B3:AB27)) + 25</f>
        <v>24.991139240506328</v>
      </c>
      <c r="K32">
        <f>K24 / (-2 * MAX(B3:AB27)) + 25</f>
        <v>24.999050632911391</v>
      </c>
      <c r="L32">
        <f>L24 / (-2 * MAX(B3:AB27)) + 25</f>
        <v>24.99367088607595</v>
      </c>
      <c r="M32">
        <f>M24 / (-2 * MAX(B3:AB27)) + 25</f>
        <v>24.985759493670887</v>
      </c>
      <c r="N32">
        <f>N24 / (-2 * MAX(B3:AB27)) + 25</f>
        <v>24.996835443037973</v>
      </c>
      <c r="O32">
        <f>O24 / (-2 * MAX(B3:AB27)) + 25</f>
        <v>24.999050632911391</v>
      </c>
      <c r="P32">
        <f>P24 / (-2 * MAX(B3:AB27)) + 25</f>
        <v>25</v>
      </c>
      <c r="Q32">
        <f>Q24 / (-2 * MAX(B3:AB27)) + 25</f>
        <v>25</v>
      </c>
      <c r="R32">
        <f>R24 / (-2 * MAX(B3:AB27)) + 25</f>
        <v>25</v>
      </c>
      <c r="S32">
        <f>S24 / (-2 * MAX(B3:AB27)) + 25</f>
        <v>25</v>
      </c>
      <c r="T32">
        <f>T24 / (-2 * MAX(B3:AB27)) + 25</f>
        <v>25</v>
      </c>
      <c r="U32">
        <f>U24 / (-2 * MAX(B3:AB27)) + 25</f>
        <v>25</v>
      </c>
      <c r="V32">
        <f>V24 / (-2 * MAX(B3:AB27)) + 25</f>
        <v>25</v>
      </c>
      <c r="W32">
        <f>W24 / (-2 * MAX(B3:AB27)) + 25</f>
        <v>25</v>
      </c>
      <c r="X32">
        <f>X24 / (-2 * MAX(B3:AB27)) + 25</f>
        <v>25</v>
      </c>
      <c r="Y32">
        <f>Y24 / (-2 * MAX(B3:AB27)) + 25</f>
        <v>25</v>
      </c>
      <c r="Z32">
        <f>Z24 / (-2 * MAX(B3:AB27)) + 25</f>
        <v>25</v>
      </c>
      <c r="AA32">
        <f>AA24 / (-2 * MAX(B3:AB27)) + 25</f>
        <v>25</v>
      </c>
      <c r="AB32">
        <f>AB24 / (-2 * MAX(B3:AB27)) + 25</f>
        <v>25</v>
      </c>
    </row>
    <row r="33" spans="1:28" x14ac:dyDescent="0.25">
      <c r="A33" t="str">
        <f>A25</f>
        <v>Stypocaulon scoparium (O)</v>
      </c>
      <c r="B33">
        <f>B3 / (2 * MAX(B3:AB27)) + 24</f>
        <v>24.041139240506329</v>
      </c>
      <c r="C33">
        <f>C3 / (2 * MAX(B3:AB27)) + 24</f>
        <v>24.049050632911392</v>
      </c>
      <c r="D33">
        <f>D3 / (2 * MAX(B3:AB27)) + 24</f>
        <v>24.039556962025316</v>
      </c>
      <c r="E33">
        <f>E3 / (2 * MAX(B3:AB27)) + 24</f>
        <v>24.01740506329114</v>
      </c>
      <c r="F33">
        <f>F3 / (2 * MAX(B3:AB27)) + 24</f>
        <v>24.039556962025316</v>
      </c>
      <c r="G33">
        <f>G3 / (2 * MAX(B3:AB27)) + 24</f>
        <v>24.00632911392405</v>
      </c>
      <c r="H33">
        <f>H3 / (2 * MAX(B3:AB27)) + 24</f>
        <v>24.039556962025316</v>
      </c>
      <c r="I33">
        <f>I3 / (2 * MAX(B3:AB27)) + 24</f>
        <v>24.018987341772153</v>
      </c>
      <c r="J33">
        <f>J3 / (2 * MAX(B3:AB27)) + 24</f>
        <v>24.041139240506329</v>
      </c>
      <c r="K33">
        <f>K3 / (2 * MAX(B3:AB27)) + 24</f>
        <v>24.003164556962027</v>
      </c>
      <c r="L33">
        <f>L3 / (2 * MAX(B3:AB27)) + 24</f>
        <v>24.020569620253166</v>
      </c>
      <c r="M33">
        <f>M3 / (2 * MAX(B3:AB27)) + 24</f>
        <v>24.0126582278481</v>
      </c>
      <c r="N33">
        <f>N3 / (2 * MAX(B3:AB27)) + 24</f>
        <v>24.003164556962027</v>
      </c>
      <c r="O33">
        <f>O3 / (2 * MAX(B3:AB27)) + 24</f>
        <v>24</v>
      </c>
      <c r="P33">
        <f>P3 / (2 * MAX(B3:AB27)) + 24</f>
        <v>24.003164556962027</v>
      </c>
      <c r="Q33">
        <f>Q3 / (2 * MAX(B3:AB27)) + 24</f>
        <v>24.026898734177216</v>
      </c>
      <c r="R33">
        <f>R3 / (2 * MAX(B3:AB27)) + 24</f>
        <v>24.015822784810126</v>
      </c>
      <c r="S33">
        <f>S3 / (2 * MAX(B3:AB27)) + 24</f>
        <v>24.015822784810126</v>
      </c>
      <c r="T33">
        <f>T3 / (2 * MAX(B3:AB27)) + 24</f>
        <v>24</v>
      </c>
      <c r="U33">
        <f>U3 / (2 * MAX(B3:AB27)) + 24</f>
        <v>24</v>
      </c>
      <c r="V33">
        <f>V3 / (2 * MAX(B3:AB27)) + 24</f>
        <v>24</v>
      </c>
      <c r="W33">
        <f>W3 / (2 * MAX(B3:AB27)) + 24</f>
        <v>24</v>
      </c>
      <c r="X33">
        <f>X3 / (2 * MAX(B3:AB27)) + 24</f>
        <v>24</v>
      </c>
      <c r="Y33">
        <f>Y3 / (2 * MAX(B3:AB27)) + 24</f>
        <v>24</v>
      </c>
      <c r="Z33">
        <f>Z3 / (2 * MAX(B3:AB27)) + 24</f>
        <v>24</v>
      </c>
      <c r="AA33">
        <f>AA3 / (2 * MAX(B3:AB27)) + 24</f>
        <v>24</v>
      </c>
      <c r="AB33">
        <f>AB3 / (2 * MAX(B3:AB27)) + 24</f>
        <v>24</v>
      </c>
    </row>
    <row r="34" spans="1:28" x14ac:dyDescent="0.25">
      <c r="A34" t="str">
        <f>A27</f>
        <v>Valonia utricularis (C)</v>
      </c>
      <c r="B34">
        <f>B3 / (-2 * MAX(B3:AB27)) + 24</f>
        <v>23.958860759493671</v>
      </c>
      <c r="C34">
        <f>C3 / (-2 * MAX(B3:AB27)) + 24</f>
        <v>23.950949367088608</v>
      </c>
      <c r="D34">
        <f>D3 / (-2 * MAX(B3:AB27)) + 24</f>
        <v>23.960443037974684</v>
      </c>
      <c r="E34">
        <f>E3 / (-2 * MAX(B3:AB27)) + 24</f>
        <v>23.98259493670886</v>
      </c>
      <c r="F34">
        <f>F3 / (-2 * MAX(B3:AB27)) + 24</f>
        <v>23.960443037974684</v>
      </c>
      <c r="G34">
        <f>G3 / (-2 * MAX(B3:AB27)) + 24</f>
        <v>23.99367088607595</v>
      </c>
      <c r="H34">
        <f>H3 / (-2 * MAX(B3:AB27)) + 24</f>
        <v>23.960443037974684</v>
      </c>
      <c r="I34">
        <f>I3 / (-2 * MAX(B3:AB27)) + 24</f>
        <v>23.981012658227847</v>
      </c>
      <c r="J34">
        <f>J3 / (-2 * MAX(B3:AB27)) + 24</f>
        <v>23.958860759493671</v>
      </c>
      <c r="K34">
        <f>K3 / (-2 * MAX(B3:AB27)) + 24</f>
        <v>23.996835443037973</v>
      </c>
      <c r="L34">
        <f>L3 / (-2 * MAX(B3:AB27)) + 24</f>
        <v>23.979430379746834</v>
      </c>
      <c r="M34">
        <f>M3 / (-2 * MAX(B3:AB27)) + 24</f>
        <v>23.9873417721519</v>
      </c>
      <c r="N34">
        <f>N3 / (-2 * MAX(B3:AB27)) + 24</f>
        <v>23.996835443037973</v>
      </c>
      <c r="O34">
        <f>O3 / (-2 * MAX(B3:AB27)) + 24</f>
        <v>24</v>
      </c>
      <c r="P34">
        <f>P3 / (-2 * MAX(B3:AB27)) + 24</f>
        <v>23.996835443037973</v>
      </c>
      <c r="Q34">
        <f>Q3 / (-2 * MAX(B3:AB27)) + 24</f>
        <v>23.973101265822784</v>
      </c>
      <c r="R34">
        <f>R3 / (-2 * MAX(B3:AB27)) + 24</f>
        <v>23.984177215189874</v>
      </c>
      <c r="S34">
        <f>S3 / (-2 * MAX(B3:AB27)) + 24</f>
        <v>23.984177215189874</v>
      </c>
      <c r="T34">
        <f>T3 / (-2 * MAX(B3:AB27)) + 24</f>
        <v>24</v>
      </c>
      <c r="U34">
        <f>U3 / (-2 * MAX(B3:AB27)) + 24</f>
        <v>24</v>
      </c>
      <c r="V34">
        <f>V3 / (-2 * MAX(B3:AB27)) + 24</f>
        <v>24</v>
      </c>
      <c r="W34">
        <f>W3 / (-2 * MAX(B3:AB27)) + 24</f>
        <v>24</v>
      </c>
      <c r="X34">
        <f>X3 / (-2 * MAX(B3:AB27)) + 24</f>
        <v>24</v>
      </c>
      <c r="Y34">
        <f>Y3 / (-2 * MAX(B3:AB27)) + 24</f>
        <v>24</v>
      </c>
      <c r="Z34">
        <f>Z3 / (-2 * MAX(B3:AB27)) + 24</f>
        <v>24</v>
      </c>
      <c r="AA34">
        <f>AA3 / (-2 * MAX(B3:AB27)) + 24</f>
        <v>24</v>
      </c>
      <c r="AB34">
        <f>AB3 / (-2 * MAX(B3:AB27)) + 24</f>
        <v>24</v>
      </c>
    </row>
    <row r="35" spans="1:28" x14ac:dyDescent="0.25">
      <c r="A35" t="str">
        <f>A6</f>
        <v>Jania rubens (R)</v>
      </c>
      <c r="B35">
        <f>B25 / (2 * MAX(B3:AB27)) + 23</f>
        <v>23.025316455696203</v>
      </c>
      <c r="C35">
        <f>C25 / (2 * MAX(B3:AB27)) + 23</f>
        <v>23.039556962025316</v>
      </c>
      <c r="D35">
        <f>D25 / (2 * MAX(B3:AB27)) + 23</f>
        <v>23.004746835443036</v>
      </c>
      <c r="E35">
        <f>E25 / (2 * MAX(B3:AB27)) + 23</f>
        <v>23.018987341772153</v>
      </c>
      <c r="F35">
        <f>F25 / (2 * MAX(B3:AB27)) + 23</f>
        <v>23.001582278481013</v>
      </c>
      <c r="G35">
        <f>G25 / (2 * MAX(B3:AB27)) + 23</f>
        <v>23.003164556962027</v>
      </c>
      <c r="H35">
        <f>H25 / (2 * MAX(B3:AB27)) + 23</f>
        <v>23.000632911392405</v>
      </c>
      <c r="I35">
        <f>I25 / (2 * MAX(B3:AB27)) + 23</f>
        <v>23</v>
      </c>
      <c r="J35">
        <f>J25 / (2 * MAX(B3:AB27)) + 23</f>
        <v>23.007278481012658</v>
      </c>
      <c r="K35">
        <f>K25 / (2 * MAX(B3:AB27)) + 23</f>
        <v>23</v>
      </c>
      <c r="L35">
        <f>L25 / (2 * MAX(B3:AB27)) + 23</f>
        <v>23.00632911392405</v>
      </c>
      <c r="M35">
        <f>M25 / (2 * MAX(B3:AB27)) + 23</f>
        <v>23</v>
      </c>
      <c r="N35">
        <f>N25 / (2 * MAX(B3:AB27)) + 23</f>
        <v>23</v>
      </c>
      <c r="O35">
        <f>O25 / (2 * MAX(B3:AB27)) + 23</f>
        <v>23.015822784810126</v>
      </c>
      <c r="P35">
        <f>P25 / (2 * MAX(B3:AB27)) + 23</f>
        <v>23.00632911392405</v>
      </c>
      <c r="Q35">
        <f>Q25 / (2 * MAX(B3:AB27)) + 23</f>
        <v>23</v>
      </c>
      <c r="R35">
        <f>R25 / (2 * MAX(B3:AB27)) + 23</f>
        <v>23</v>
      </c>
      <c r="S35">
        <f>S25 / (2 * MAX(B3:AB27)) + 23</f>
        <v>23</v>
      </c>
      <c r="T35">
        <f>T25 / (2 * MAX(B3:AB27)) + 23</f>
        <v>23</v>
      </c>
      <c r="U35">
        <f>U25 / (2 * MAX(B3:AB27)) + 23</f>
        <v>23</v>
      </c>
      <c r="V35">
        <f>V25 / (2 * MAX(B3:AB27)) + 23</f>
        <v>23</v>
      </c>
      <c r="W35">
        <f>W25 / (2 * MAX(B3:AB27)) + 23</f>
        <v>23</v>
      </c>
      <c r="X35">
        <f>X25 / (2 * MAX(B3:AB27)) + 23</f>
        <v>23</v>
      </c>
      <c r="Y35">
        <f>Y25 / (2 * MAX(B3:AB27)) + 23</f>
        <v>23</v>
      </c>
      <c r="Z35">
        <f>Z25 / (2 * MAX(B3:AB27)) + 23</f>
        <v>23.004113924050632</v>
      </c>
      <c r="AA35">
        <f>AA25 / (2 * MAX(B3:AB27)) + 23</f>
        <v>23</v>
      </c>
      <c r="AB35">
        <f>AB25 / (2 * MAX(B3:AB27)) + 23</f>
        <v>23</v>
      </c>
    </row>
    <row r="36" spans="1:28" x14ac:dyDescent="0.25">
      <c r="A36" t="str">
        <f>A20</f>
        <v>Padina pavonica (O)</v>
      </c>
      <c r="B36">
        <f>B25 / (-2 * MAX(B3:AB27)) + 23</f>
        <v>22.974683544303797</v>
      </c>
      <c r="C36">
        <f>C25 / (-2 * MAX(B3:AB27)) + 23</f>
        <v>22.960443037974684</v>
      </c>
      <c r="D36">
        <f>D25 / (-2 * MAX(B3:AB27)) + 23</f>
        <v>22.995253164556964</v>
      </c>
      <c r="E36">
        <f>E25 / (-2 * MAX(B3:AB27)) + 23</f>
        <v>22.981012658227847</v>
      </c>
      <c r="F36">
        <f>F25 / (-2 * MAX(B3:AB27)) + 23</f>
        <v>22.998417721518987</v>
      </c>
      <c r="G36">
        <f>G25 / (-2 * MAX(B3:AB27)) + 23</f>
        <v>22.996835443037973</v>
      </c>
      <c r="H36">
        <f>H25 / (-2 * MAX(B3:AB27)) + 23</f>
        <v>22.999367088607595</v>
      </c>
      <c r="I36">
        <f>I25 / (-2 * MAX(B3:AB27)) + 23</f>
        <v>23</v>
      </c>
      <c r="J36">
        <f>J25 / (-2 * MAX(B3:AB27)) + 23</f>
        <v>22.992721518987342</v>
      </c>
      <c r="K36">
        <f>K25 / (-2 * MAX(B3:AB27)) + 23</f>
        <v>23</v>
      </c>
      <c r="L36">
        <f>L25 / (-2 * MAX(B3:AB27)) + 23</f>
        <v>22.99367088607595</v>
      </c>
      <c r="M36">
        <f>M25 / (-2 * MAX(B3:AB27)) + 23</f>
        <v>23</v>
      </c>
      <c r="N36">
        <f>N25 / (-2 * MAX(B3:AB27)) + 23</f>
        <v>23</v>
      </c>
      <c r="O36">
        <f>O25 / (-2 * MAX(B3:AB27)) + 23</f>
        <v>22.984177215189874</v>
      </c>
      <c r="P36">
        <f>P25 / (-2 * MAX(B3:AB27)) + 23</f>
        <v>22.99367088607595</v>
      </c>
      <c r="Q36">
        <f>Q25 / (-2 * MAX(B3:AB27)) + 23</f>
        <v>23</v>
      </c>
      <c r="R36">
        <f>R25 / (-2 * MAX(B3:AB27)) + 23</f>
        <v>23</v>
      </c>
      <c r="S36">
        <f>S25 / (-2 * MAX(B3:AB27)) + 23</f>
        <v>23</v>
      </c>
      <c r="T36">
        <f>T25 / (-2 * MAX(B3:AB27)) + 23</f>
        <v>23</v>
      </c>
      <c r="U36">
        <f>U25 / (-2 * MAX(B3:AB27)) + 23</f>
        <v>23</v>
      </c>
      <c r="V36">
        <f>V25 / (-2 * MAX(B3:AB27)) + 23</f>
        <v>23</v>
      </c>
      <c r="W36">
        <f>W25 / (-2 * MAX(B3:AB27)) + 23</f>
        <v>23</v>
      </c>
      <c r="X36">
        <f>X25 / (-2 * MAX(B3:AB27)) + 23</f>
        <v>23</v>
      </c>
      <c r="Y36">
        <f>Y25 / (-2 * MAX(B3:AB27)) + 23</f>
        <v>23</v>
      </c>
      <c r="Z36">
        <f>Z25 / (-2 * MAX(B3:AB27)) + 23</f>
        <v>22.995886075949368</v>
      </c>
      <c r="AA36">
        <f>AA25 / (-2 * MAX(B3:AB27)) + 23</f>
        <v>23</v>
      </c>
      <c r="AB36">
        <f>AB25 / (-2 * MAX(B3:AB27)) + 23</f>
        <v>23</v>
      </c>
    </row>
    <row r="37" spans="1:28" x14ac:dyDescent="0.25">
      <c r="A37" t="str">
        <f>A8</f>
        <v>Lithophyllum sp. (R)</v>
      </c>
      <c r="B37">
        <f>B27 / (2 * MAX(B3:AB27)) + 22</f>
        <v>22.079113924050635</v>
      </c>
      <c r="C37">
        <f>C27 / (2 * MAX(B3:AB27)) + 22</f>
        <v>22.079113924050635</v>
      </c>
      <c r="D37">
        <f>D27 / (2 * MAX(B3:AB27)) + 22</f>
        <v>22.316455696202532</v>
      </c>
      <c r="E37">
        <f>E27 / (2 * MAX(B3:AB27)) + 22</f>
        <v>22.069620253164558</v>
      </c>
      <c r="F37">
        <f>F27 / (2 * MAX(B3:AB27)) + 22</f>
        <v>22.037974683544302</v>
      </c>
      <c r="G37">
        <f>G27 / (2 * MAX(B3:AB27)) + 22</f>
        <v>22.045886075949365</v>
      </c>
      <c r="H37">
        <f>H27 / (2 * MAX(B3:AB27)) + 22</f>
        <v>22.087025316455698</v>
      </c>
      <c r="I37">
        <f>I27 / (2 * MAX(B3:AB27)) + 22</f>
        <v>22.069620253164558</v>
      </c>
      <c r="J37">
        <f>J27 / (2 * MAX(B3:AB27)) + 22</f>
        <v>22.026898734177216</v>
      </c>
      <c r="K37">
        <f>K27 / (2 * MAX(B3:AB27)) + 22</f>
        <v>22.018987341772153</v>
      </c>
      <c r="L37">
        <f>L27 / (2 * MAX(B3:AB27)) + 22</f>
        <v>22.022151898734176</v>
      </c>
      <c r="M37">
        <f>M27 / (2 * MAX(B3:AB27)) + 22</f>
        <v>22.021518987341771</v>
      </c>
      <c r="N37">
        <f>N27 / (2 * MAX(B3:AB27)) + 22</f>
        <v>22.002531645569618</v>
      </c>
      <c r="O37">
        <f>O27 / (2 * MAX(B3:AB27)) + 22</f>
        <v>22.000949367088609</v>
      </c>
      <c r="P37">
        <f>P27 / (2 * MAX(B3:AB27)) + 22</f>
        <v>22.001582278481013</v>
      </c>
      <c r="Q37">
        <f>Q27 / (2 * MAX(B3:AB27)) + 22</f>
        <v>22.002531645569618</v>
      </c>
      <c r="R37">
        <f>R27 / (2 * MAX(B3:AB27)) + 22</f>
        <v>22.001582278481013</v>
      </c>
      <c r="S37">
        <f>S27 / (2 * MAX(B3:AB27)) + 22</f>
        <v>22.001265822784809</v>
      </c>
      <c r="T37">
        <f>T27 / (2 * MAX(B3:AB27)) + 22</f>
        <v>22</v>
      </c>
      <c r="U37">
        <f>U27 / (2 * MAX(B3:AB27)) + 22</f>
        <v>22</v>
      </c>
      <c r="V37">
        <f>V27 / (2 * MAX(B3:AB27)) + 22</f>
        <v>22</v>
      </c>
      <c r="W37">
        <f>W27 / (2 * MAX(B3:AB27)) + 22</f>
        <v>22.0001582278481</v>
      </c>
      <c r="X37">
        <f>X27 / (2 * MAX(B3:AB27)) + 22</f>
        <v>22.003164556962027</v>
      </c>
      <c r="Y37">
        <f>Y27 / (2 * MAX(B3:AB27)) + 22</f>
        <v>22</v>
      </c>
      <c r="Z37">
        <f>Z27 / (2 * MAX(B3:AB27)) + 22</f>
        <v>22</v>
      </c>
      <c r="AA37">
        <f>AA27 / (2 * MAX(B3:AB27)) + 22</f>
        <v>22</v>
      </c>
      <c r="AB37">
        <f>AB27 / (2 * MAX(B3:AB27)) + 22</f>
        <v>22</v>
      </c>
    </row>
    <row r="38" spans="1:28" x14ac:dyDescent="0.25">
      <c r="A38" t="str">
        <f>A21</f>
        <v>Cystoseira amentacea var. stricta (O)</v>
      </c>
      <c r="B38">
        <f>B27 / (-2 * MAX(B3:AB27)) + 22</f>
        <v>21.920886075949365</v>
      </c>
      <c r="C38">
        <f>C27 / (-2 * MAX(B3:AB27)) + 22</f>
        <v>21.920886075949365</v>
      </c>
      <c r="D38">
        <f>D27 / (-2 * MAX(B3:AB27)) + 22</f>
        <v>21.683544303797468</v>
      </c>
      <c r="E38">
        <f>E27 / (-2 * MAX(B3:AB27)) + 22</f>
        <v>21.930379746835442</v>
      </c>
      <c r="F38">
        <f>F27 / (-2 * MAX(B3:AB27)) + 22</f>
        <v>21.962025316455698</v>
      </c>
      <c r="G38">
        <f>G27 / (-2 * MAX(B3:AB27)) + 22</f>
        <v>21.954113924050635</v>
      </c>
      <c r="H38">
        <f>H27 / (-2 * MAX(B3:AB27)) + 22</f>
        <v>21.912974683544302</v>
      </c>
      <c r="I38">
        <f>I27 / (-2 * MAX(B3:AB27)) + 22</f>
        <v>21.930379746835442</v>
      </c>
      <c r="J38">
        <f>J27 / (-2 * MAX(B3:AB27)) + 22</f>
        <v>21.973101265822784</v>
      </c>
      <c r="K38">
        <f>K27 / (-2 * MAX(B3:AB27)) + 22</f>
        <v>21.981012658227847</v>
      </c>
      <c r="L38">
        <f>L27 / (-2 * MAX(B3:AB27)) + 22</f>
        <v>21.977848101265824</v>
      </c>
      <c r="M38">
        <f>M27 / (-2 * MAX(B3:AB27)) + 22</f>
        <v>21.978481012658229</v>
      </c>
      <c r="N38">
        <f>N27 / (-2 * MAX(B3:AB27)) + 22</f>
        <v>21.997468354430382</v>
      </c>
      <c r="O38">
        <f>O27 / (-2 * MAX(B3:AB27)) + 22</f>
        <v>21.999050632911391</v>
      </c>
      <c r="P38">
        <f>P27 / (-2 * MAX(B3:AB27)) + 22</f>
        <v>21.998417721518987</v>
      </c>
      <c r="Q38">
        <f>Q27 / (-2 * MAX(B3:AB27)) + 22</f>
        <v>21.997468354430382</v>
      </c>
      <c r="R38">
        <f>R27 / (-2 * MAX(B3:AB27)) + 22</f>
        <v>21.998417721518987</v>
      </c>
      <c r="S38">
        <f>S27 / (-2 * MAX(B3:AB27)) + 22</f>
        <v>21.998734177215191</v>
      </c>
      <c r="T38">
        <f>T27 / (-2 * MAX(B3:AB27)) + 22</f>
        <v>22</v>
      </c>
      <c r="U38">
        <f>U27 / (-2 * MAX(B3:AB27)) + 22</f>
        <v>22</v>
      </c>
      <c r="V38">
        <f>V27 / (-2 * MAX(B3:AB27)) + 22</f>
        <v>22</v>
      </c>
      <c r="W38">
        <f>W27 / (-2 * MAX(B3:AB27)) + 22</f>
        <v>21.9998417721519</v>
      </c>
      <c r="X38">
        <f>X27 / (-2 * MAX(B3:AB27)) + 22</f>
        <v>21.996835443037973</v>
      </c>
      <c r="Y38">
        <f>Y27 / (-2 * MAX(B3:AB27)) + 22</f>
        <v>22</v>
      </c>
      <c r="Z38">
        <f>Z27 / (-2 * MAX(B3:AB27)) + 22</f>
        <v>22</v>
      </c>
      <c r="AA38">
        <f>AA27 / (-2 * MAX(B3:AB27)) + 22</f>
        <v>22</v>
      </c>
      <c r="AB38">
        <f>AB27 / (-2 * MAX(B3:AB27)) + 22</f>
        <v>22</v>
      </c>
    </row>
    <row r="39" spans="1:28" x14ac:dyDescent="0.25">
      <c r="A39" t="str">
        <f>A4</f>
        <v>Corallina elongata (R)</v>
      </c>
      <c r="B39">
        <f>B6 / (2 * MAX(B3:AB27)) + 21</f>
        <v>21.329113924050631</v>
      </c>
      <c r="C39">
        <f>C6 / (2 * MAX(B3:AB27)) + 21</f>
        <v>21.268987341772153</v>
      </c>
      <c r="D39">
        <f>D6 / (2 * MAX(B3:AB27)) + 21</f>
        <v>21.341772151898734</v>
      </c>
      <c r="E39">
        <f>E6 / (2 * MAX(B3:AB27)) + 21</f>
        <v>21.367088607594937</v>
      </c>
      <c r="F39">
        <f>F6 / (2 * MAX(B3:AB27)) + 21</f>
        <v>21.126582278481013</v>
      </c>
      <c r="G39">
        <f>G6 / (2 * MAX(B3:AB27)) + 21</f>
        <v>21.284810126582279</v>
      </c>
      <c r="H39">
        <f>H6 / (2 * MAX(B3:AB27)) + 21</f>
        <v>21.055379746835442</v>
      </c>
      <c r="I39">
        <f>I6 / (2 * MAX(B3:AB27)) + 21</f>
        <v>21.096518987341771</v>
      </c>
      <c r="J39">
        <f>J6 / (2 * MAX(B3:AB27)) + 21</f>
        <v>21.101265822784811</v>
      </c>
      <c r="K39">
        <f>K6 / (2 * MAX(B3:AB27)) + 21</f>
        <v>21.034810126582279</v>
      </c>
      <c r="L39">
        <f>L6 / (2 * MAX(B3:AB27)) + 21</f>
        <v>21.063291139240505</v>
      </c>
      <c r="M39">
        <f>M6 / (2 * MAX(B3:AB27)) + 21</f>
        <v>21.094936708860761</v>
      </c>
      <c r="N39">
        <f>N6 / (2 * MAX(B3:AB27)) + 21</f>
        <v>21.01107594936709</v>
      </c>
      <c r="O39">
        <f>O6 / (2 * MAX(B3:AB27)) + 21</f>
        <v>21.028481012658229</v>
      </c>
      <c r="P39">
        <f>P6 / (2 * MAX(B3:AB27)) + 21</f>
        <v>21.047468354430379</v>
      </c>
      <c r="Q39">
        <f>Q6 / (2 * MAX(B3:AB27)) + 21</f>
        <v>21</v>
      </c>
      <c r="R39">
        <f>R6 / (2 * MAX(B3:AB27)) + 21</f>
        <v>21.000949367088609</v>
      </c>
      <c r="S39">
        <f>S6 / (2 * MAX(B3:AB27)) + 21</f>
        <v>21.00632911392405</v>
      </c>
      <c r="T39">
        <f>T6 / (2 * MAX(B3:AB27)) + 21</f>
        <v>21</v>
      </c>
      <c r="U39">
        <f>U6 / (2 * MAX(B3:AB27)) + 21</f>
        <v>21</v>
      </c>
      <c r="V39">
        <f>V6 / (2 * MAX(B3:AB27)) + 21</f>
        <v>21</v>
      </c>
      <c r="W39">
        <f>W6 / (2 * MAX(B3:AB27)) + 21</f>
        <v>21</v>
      </c>
      <c r="X39">
        <f>X6 / (2 * MAX(B3:AB27)) + 21</f>
        <v>21</v>
      </c>
      <c r="Y39">
        <f>Y6 / (2 * MAX(B3:AB27)) + 21</f>
        <v>21</v>
      </c>
      <c r="Z39">
        <f>Z6 / (2 * MAX(B3:AB27)) + 21</f>
        <v>21</v>
      </c>
      <c r="AA39">
        <f>AA6 / (2 * MAX(B3:AB27)) + 21</f>
        <v>21</v>
      </c>
      <c r="AB39">
        <f>AB6 / (2 * MAX(B3:AB27)) + 21</f>
        <v>21</v>
      </c>
    </row>
    <row r="40" spans="1:28" x14ac:dyDescent="0.25">
      <c r="A40" t="str">
        <f>A11</f>
        <v>Phymatolithon cfr lenormandii (R)</v>
      </c>
      <c r="B40">
        <f>B6 / (-2 * MAX(B3:AB27)) + 21</f>
        <v>20.670886075949369</v>
      </c>
      <c r="C40">
        <f>C6 / (-2 * MAX(B3:AB27)) + 21</f>
        <v>20.731012658227847</v>
      </c>
      <c r="D40">
        <f>D6 / (-2 * MAX(B3:AB27)) + 21</f>
        <v>20.658227848101266</v>
      </c>
      <c r="E40">
        <f>E6 / (-2 * MAX(B3:AB27)) + 21</f>
        <v>20.632911392405063</v>
      </c>
      <c r="F40">
        <f>F6 / (-2 * MAX(B3:AB27)) + 21</f>
        <v>20.873417721518987</v>
      </c>
      <c r="G40">
        <f>G6 / (-2 * MAX(B3:AB27)) + 21</f>
        <v>20.715189873417721</v>
      </c>
      <c r="H40">
        <f>H6 / (-2 * MAX(B3:AB27)) + 21</f>
        <v>20.944620253164558</v>
      </c>
      <c r="I40">
        <f>I6 / (-2 * MAX(B3:AB27)) + 21</f>
        <v>20.903481012658229</v>
      </c>
      <c r="J40">
        <f>J6 / (-2 * MAX(B3:AB27)) + 21</f>
        <v>20.898734177215189</v>
      </c>
      <c r="K40">
        <f>K6 / (-2 * MAX(B3:AB27)) + 21</f>
        <v>20.965189873417721</v>
      </c>
      <c r="L40">
        <f>L6 / (-2 * MAX(B3:AB27)) + 21</f>
        <v>20.936708860759495</v>
      </c>
      <c r="M40">
        <f>M6 / (-2 * MAX(B3:AB27)) + 21</f>
        <v>20.905063291139239</v>
      </c>
      <c r="N40">
        <f>N6 / (-2 * MAX(B3:AB27)) + 21</f>
        <v>20.98892405063291</v>
      </c>
      <c r="O40">
        <f>O6 / (-2 * MAX(B3:AB27)) + 21</f>
        <v>20.971518987341771</v>
      </c>
      <c r="P40">
        <f>P6 / (-2 * MAX(B3:AB27)) + 21</f>
        <v>20.952531645569621</v>
      </c>
      <c r="Q40">
        <f>Q6 / (-2 * MAX(B3:AB27)) + 21</f>
        <v>21</v>
      </c>
      <c r="R40">
        <f>R6 / (-2 * MAX(B3:AB27)) + 21</f>
        <v>20.999050632911391</v>
      </c>
      <c r="S40">
        <f>S6 / (-2 * MAX(B3:AB27)) + 21</f>
        <v>20.99367088607595</v>
      </c>
      <c r="T40">
        <f>T6 / (-2 * MAX(B3:AB27)) + 21</f>
        <v>21</v>
      </c>
      <c r="U40">
        <f>U6 / (-2 * MAX(B3:AB27)) + 21</f>
        <v>21</v>
      </c>
      <c r="V40">
        <f>V6 / (-2 * MAX(B3:AB27)) + 21</f>
        <v>21</v>
      </c>
      <c r="W40">
        <f>W6 / (-2 * MAX(B3:AB27)) + 21</f>
        <v>21</v>
      </c>
      <c r="X40">
        <f>X6 / (-2 * MAX(B3:AB27)) + 21</f>
        <v>21</v>
      </c>
      <c r="Y40">
        <f>Y6 / (-2 * MAX(B3:AB27)) + 21</f>
        <v>21</v>
      </c>
      <c r="Z40">
        <f>Z6 / (-2 * MAX(B3:AB27)) + 21</f>
        <v>21</v>
      </c>
      <c r="AA40">
        <f>AA6 / (-2 * MAX(B3:AB27)) + 21</f>
        <v>21</v>
      </c>
      <c r="AB40">
        <f>AB6 / (-2 * MAX(B3:AB27)) + 21</f>
        <v>21</v>
      </c>
    </row>
    <row r="41" spans="1:28" x14ac:dyDescent="0.25">
      <c r="A41" t="str">
        <f>A14</f>
        <v>Peyssonnelia polymorpha (R)</v>
      </c>
      <c r="B41">
        <f>B20 / (2 * MAX(B3:AB27)) + 20</f>
        <v>20.00632911392405</v>
      </c>
      <c r="C41">
        <f>C20 / (2 * MAX(B3:AB27)) + 20</f>
        <v>20.003164556962027</v>
      </c>
      <c r="D41">
        <f>D20 / (2 * MAX(B3:AB27)) + 20</f>
        <v>20.010443037974685</v>
      </c>
      <c r="E41">
        <f>E20 / (2 * MAX(B3:AB27)) + 20</f>
        <v>20.014240506329113</v>
      </c>
      <c r="F41">
        <f>F20 / (2 * MAX(B3:AB27)) + 20</f>
        <v>20.000632911392405</v>
      </c>
      <c r="G41">
        <f>G20 / (2 * MAX(B3:AB27)) + 20</f>
        <v>20.00632911392405</v>
      </c>
      <c r="H41">
        <f>H20 / (2 * MAX(B3:AB27)) + 20</f>
        <v>20.003164556962027</v>
      </c>
      <c r="I41">
        <f>I20 / (2 * MAX(B3:AB27)) + 20</f>
        <v>20</v>
      </c>
      <c r="J41">
        <f>J20 / (2 * MAX(B3:AB27)) + 20</f>
        <v>20.003164556962027</v>
      </c>
      <c r="K41">
        <f>K20 / (2 * MAX(B3:AB27)) + 20</f>
        <v>20.000316455696204</v>
      </c>
      <c r="L41">
        <f>L20 / (2 * MAX(B3:AB27)) + 20</f>
        <v>20.01107594936709</v>
      </c>
      <c r="M41">
        <f>M20 / (2 * MAX(B3:AB27)) + 20</f>
        <v>20.014240506329113</v>
      </c>
      <c r="N41">
        <f>N20 / (2 * MAX(B3:AB27)) + 20</f>
        <v>20.000316455696204</v>
      </c>
      <c r="O41">
        <f>O20 / (2 * MAX(B3:AB27)) + 20</f>
        <v>20</v>
      </c>
      <c r="P41">
        <f>P20 / (2 * MAX(B3:AB27)) + 20</f>
        <v>20.000316455696204</v>
      </c>
      <c r="Q41">
        <f>Q20 / (2 * MAX(B3:AB27)) + 20</f>
        <v>20</v>
      </c>
      <c r="R41">
        <f>R20 / (2 * MAX(B3:AB27)) + 20</f>
        <v>20</v>
      </c>
      <c r="S41">
        <f>S20 / (2 * MAX(B3:AB27)) + 20</f>
        <v>20</v>
      </c>
      <c r="T41">
        <f>T20 / (2 * MAX(B3:AB27)) + 20</f>
        <v>20</v>
      </c>
      <c r="U41">
        <f>U20 / (2 * MAX(B3:AB27)) + 20</f>
        <v>20</v>
      </c>
      <c r="V41">
        <f>V20 / (2 * MAX(B3:AB27)) + 20</f>
        <v>20</v>
      </c>
      <c r="W41">
        <f>W20 / (2 * MAX(B3:AB27)) + 20</f>
        <v>20</v>
      </c>
      <c r="X41">
        <f>X20 / (2 * MAX(B3:AB27)) + 20</f>
        <v>20</v>
      </c>
      <c r="Y41">
        <f>Y20 / (2 * MAX(B3:AB27)) + 20</f>
        <v>20</v>
      </c>
      <c r="Z41">
        <f>Z20 / (2 * MAX(B3:AB27)) + 20</f>
        <v>20</v>
      </c>
      <c r="AA41">
        <f>AA20 / (2 * MAX(B3:AB27)) + 20</f>
        <v>20</v>
      </c>
      <c r="AB41">
        <f>AB20 / (2 * MAX(B3:AB27)) + 20</f>
        <v>20</v>
      </c>
    </row>
    <row r="42" spans="1:28" x14ac:dyDescent="0.25">
      <c r="A42" t="str">
        <f>A10</f>
        <v>Neogoniolithon brassica-florida (R)</v>
      </c>
      <c r="B42">
        <f>B20 / (-2 * MAX(B3:AB27)) + 20</f>
        <v>19.99367088607595</v>
      </c>
      <c r="C42">
        <f>C20 / (-2 * MAX(B3:AB27)) + 20</f>
        <v>19.996835443037973</v>
      </c>
      <c r="D42">
        <f>D20 / (-2 * MAX(B3:AB27)) + 20</f>
        <v>19.989556962025315</v>
      </c>
      <c r="E42">
        <f>E20 / (-2 * MAX(B3:AB27)) + 20</f>
        <v>19.985759493670887</v>
      </c>
      <c r="F42">
        <f>F20 / (-2 * MAX(B3:AB27)) + 20</f>
        <v>19.999367088607595</v>
      </c>
      <c r="G42">
        <f>G20 / (-2 * MAX(B3:AB27)) + 20</f>
        <v>19.99367088607595</v>
      </c>
      <c r="H42">
        <f>H20 / (-2 * MAX(B3:AB27)) + 20</f>
        <v>19.996835443037973</v>
      </c>
      <c r="I42">
        <f>I20 / (-2 * MAX(B3:AB27)) + 20</f>
        <v>20</v>
      </c>
      <c r="J42">
        <f>J20 / (-2 * MAX(B3:AB27)) + 20</f>
        <v>19.996835443037973</v>
      </c>
      <c r="K42">
        <f>K20 / (-2 * MAX(B3:AB27)) + 20</f>
        <v>19.999683544303796</v>
      </c>
      <c r="L42">
        <f>L20 / (-2 * MAX(B3:AB27)) + 20</f>
        <v>19.98892405063291</v>
      </c>
      <c r="M42">
        <f>M20 / (-2 * MAX(B3:AB27)) + 20</f>
        <v>19.985759493670887</v>
      </c>
      <c r="N42">
        <f>N20 / (-2 * MAX(B3:AB27)) + 20</f>
        <v>19.999683544303796</v>
      </c>
      <c r="O42">
        <f>O20 / (-2 * MAX(B3:AB27)) + 20</f>
        <v>20</v>
      </c>
      <c r="P42">
        <f>P20 / (-2 * MAX(B3:AB27)) + 20</f>
        <v>19.999683544303796</v>
      </c>
      <c r="Q42">
        <f>Q20 / (-2 * MAX(B3:AB27)) + 20</f>
        <v>20</v>
      </c>
      <c r="R42">
        <f>R20 / (-2 * MAX(B3:AB27)) + 20</f>
        <v>20</v>
      </c>
      <c r="S42">
        <f>S20 / (-2 * MAX(B3:AB27)) + 20</f>
        <v>20</v>
      </c>
      <c r="T42">
        <f>T20 / (-2 * MAX(B3:AB27)) + 20</f>
        <v>20</v>
      </c>
      <c r="U42">
        <f>U20 / (-2 * MAX(B3:AB27)) + 20</f>
        <v>20</v>
      </c>
      <c r="V42">
        <f>V20 / (-2 * MAX(B3:AB27)) + 20</f>
        <v>20</v>
      </c>
      <c r="W42">
        <f>W20 / (-2 * MAX(B3:AB27)) + 20</f>
        <v>20</v>
      </c>
      <c r="X42">
        <f>X20 / (-2 * MAX(B3:AB27)) + 20</f>
        <v>20</v>
      </c>
      <c r="Y42">
        <f>Y20 / (-2 * MAX(B3:AB27)) + 20</f>
        <v>20</v>
      </c>
      <c r="Z42">
        <f>Z20 / (-2 * MAX(B3:AB27)) + 20</f>
        <v>20</v>
      </c>
      <c r="AA42">
        <f>AA20 / (-2 * MAX(B3:AB27)) + 20</f>
        <v>20</v>
      </c>
      <c r="AB42">
        <f>AB20 / (-2 * MAX(B3:AB27)) + 20</f>
        <v>20</v>
      </c>
    </row>
    <row r="43" spans="1:28" x14ac:dyDescent="0.25">
      <c r="A43" t="str">
        <f>A9</f>
        <v>Mesophyllum sp. (R)</v>
      </c>
      <c r="B43">
        <f>B8 / (2 * MAX(B3:AB27)) + 19</f>
        <v>19.01107594936709</v>
      </c>
      <c r="C43">
        <f>C8 / (2 * MAX(B3:AB27)) + 19</f>
        <v>19.00632911392405</v>
      </c>
      <c r="D43">
        <f>D8 / (2 * MAX(B3:AB27)) + 19</f>
        <v>19.01740506329114</v>
      </c>
      <c r="E43">
        <f>E8 / (2 * MAX(B3:AB27)) + 19</f>
        <v>19.005379746835445</v>
      </c>
      <c r="F43">
        <f>F8 / (2 * MAX(B3:AB27)) + 19</f>
        <v>19.028481012658229</v>
      </c>
      <c r="G43">
        <f>G8 / (2 * MAX(B3:AB27)) + 19</f>
        <v>19</v>
      </c>
      <c r="H43">
        <f>H8 / (2 * MAX(B3:AB27)) + 19</f>
        <v>19</v>
      </c>
      <c r="I43">
        <f>I8 / (2 * MAX(B3:AB27)) + 19</f>
        <v>19</v>
      </c>
      <c r="J43">
        <f>J8 / (2 * MAX(B3:AB27)) + 19</f>
        <v>19.007911392405063</v>
      </c>
      <c r="K43">
        <f>K8 / (2 * MAX(B3:AB27)) + 19</f>
        <v>19</v>
      </c>
      <c r="L43">
        <f>L8 / (2 * MAX(B3:AB27)) + 19</f>
        <v>19</v>
      </c>
      <c r="M43">
        <f>M8 / (2 * MAX(B3:AB27)) + 19</f>
        <v>19</v>
      </c>
      <c r="N43">
        <f>N8 / (2 * MAX(B3:AB27)) + 19</f>
        <v>19</v>
      </c>
      <c r="O43">
        <f>O8 / (2 * MAX(B3:AB27)) + 19</f>
        <v>19</v>
      </c>
      <c r="P43">
        <f>P8 / (2 * MAX(B3:AB27)) + 19</f>
        <v>19</v>
      </c>
      <c r="Q43">
        <f>Q8 / (2 * MAX(B3:AB27)) + 19</f>
        <v>19</v>
      </c>
      <c r="R43">
        <f>R8 / (2 * MAX(B3:AB27)) + 19</f>
        <v>19</v>
      </c>
      <c r="S43">
        <f>S8 / (2 * MAX(B3:AB27)) + 19</f>
        <v>19</v>
      </c>
      <c r="T43">
        <f>T8 / (2 * MAX(B3:AB27)) + 19</f>
        <v>19</v>
      </c>
      <c r="U43">
        <f>U8 / (2 * MAX(B3:AB27)) + 19</f>
        <v>19</v>
      </c>
      <c r="V43">
        <f>V8 / (2 * MAX(B3:AB27)) + 19</f>
        <v>19</v>
      </c>
      <c r="W43">
        <f>W8 / (2 * MAX(B3:AB27)) + 19</f>
        <v>19</v>
      </c>
      <c r="X43">
        <f>X8 / (2 * MAX(B3:AB27)) + 19</f>
        <v>19</v>
      </c>
      <c r="Y43">
        <f>Y8 / (2 * MAX(B3:AB27)) + 19</f>
        <v>19</v>
      </c>
      <c r="Z43">
        <f>Z8 / (2 * MAX(B3:AB27)) + 19</f>
        <v>19</v>
      </c>
      <c r="AA43">
        <f>AA8 / (2 * MAX(B3:AB27)) + 19</f>
        <v>19</v>
      </c>
      <c r="AB43">
        <f>AB8 / (2 * MAX(B3:AB27)) + 19</f>
        <v>19</v>
      </c>
    </row>
    <row r="44" spans="1:28" x14ac:dyDescent="0.25">
      <c r="A44" t="str">
        <f>A15</f>
        <v>Peyssonnelia rosa-marina (R)</v>
      </c>
      <c r="B44">
        <f>B8 / (-2 * MAX(B3:AB27)) + 19</f>
        <v>18.98892405063291</v>
      </c>
      <c r="C44">
        <f>C8 / (-2 * MAX(B3:AB27)) + 19</f>
        <v>18.99367088607595</v>
      </c>
      <c r="D44">
        <f>D8 / (-2 * MAX(B3:AB27)) + 19</f>
        <v>18.98259493670886</v>
      </c>
      <c r="E44">
        <f>E8 / (-2 * MAX(B3:AB27)) + 19</f>
        <v>18.994620253164555</v>
      </c>
      <c r="F44">
        <f>F8 / (-2 * MAX(B3:AB27)) + 19</f>
        <v>18.971518987341771</v>
      </c>
      <c r="G44">
        <f>G8 / (-2 * MAX(B3:AB27)) + 19</f>
        <v>19</v>
      </c>
      <c r="H44">
        <f>H8 / (-2 * MAX(B3:AB27)) + 19</f>
        <v>19</v>
      </c>
      <c r="I44">
        <f>I8 / (-2 * MAX(B3:AB27)) + 19</f>
        <v>19</v>
      </c>
      <c r="J44">
        <f>J8 / (-2 * MAX(B3:AB27)) + 19</f>
        <v>18.992088607594937</v>
      </c>
      <c r="K44">
        <f>K8 / (-2 * MAX(B3:AB27)) + 19</f>
        <v>19</v>
      </c>
      <c r="L44">
        <f>L8 / (-2 * MAX(B3:AB27)) + 19</f>
        <v>19</v>
      </c>
      <c r="M44">
        <f>M8 / (-2 * MAX(B3:AB27)) + 19</f>
        <v>19</v>
      </c>
      <c r="N44">
        <f>N8 / (-2 * MAX(B3:AB27)) + 19</f>
        <v>19</v>
      </c>
      <c r="O44">
        <f>O8 / (-2 * MAX(B3:AB27)) + 19</f>
        <v>19</v>
      </c>
      <c r="P44">
        <f>P8 / (-2 * MAX(B3:AB27)) + 19</f>
        <v>19</v>
      </c>
      <c r="Q44">
        <f>Q8 / (-2 * MAX(B3:AB27)) + 19</f>
        <v>19</v>
      </c>
      <c r="R44">
        <f>R8 / (-2 * MAX(B3:AB27)) + 19</f>
        <v>19</v>
      </c>
      <c r="S44">
        <f>S8 / (-2 * MAX(B3:AB27)) + 19</f>
        <v>19</v>
      </c>
      <c r="T44">
        <f>T8 / (-2 * MAX(B3:AB27)) + 19</f>
        <v>19</v>
      </c>
      <c r="U44">
        <f>U8 / (-2 * MAX(B3:AB27)) + 19</f>
        <v>19</v>
      </c>
      <c r="V44">
        <f>V8 / (-2 * MAX(B3:AB27)) + 19</f>
        <v>19</v>
      </c>
      <c r="W44">
        <f>W8 / (-2 * MAX(B3:AB27)) + 19</f>
        <v>19</v>
      </c>
      <c r="X44">
        <f>X8 / (-2 * MAX(B3:AB27)) + 19</f>
        <v>19</v>
      </c>
      <c r="Y44">
        <f>Y8 / (-2 * MAX(B3:AB27)) + 19</f>
        <v>19</v>
      </c>
      <c r="Z44">
        <f>Z8 / (-2 * MAX(B3:AB27)) + 19</f>
        <v>19</v>
      </c>
      <c r="AA44">
        <f>AA8 / (-2 * MAX(B3:AB27)) + 19</f>
        <v>19</v>
      </c>
      <c r="AB44">
        <f>AB8 / (-2 * MAX(B3:AB27)) + 19</f>
        <v>19</v>
      </c>
    </row>
    <row r="45" spans="1:28" x14ac:dyDescent="0.25">
      <c r="A45" t="str">
        <f>A19</f>
        <v>Lobophora variegata (O)</v>
      </c>
      <c r="B45">
        <f>B21 / (2 * MAX(B3:AB27)) + 18</f>
        <v>18</v>
      </c>
      <c r="C45">
        <f>C21 / (2 * MAX(B3:AB27)) + 18</f>
        <v>18</v>
      </c>
      <c r="D45">
        <f>D21 / (2 * MAX(B3:AB27)) + 18</f>
        <v>18</v>
      </c>
      <c r="E45">
        <f>E21 / (2 * MAX(B3:AB27)) + 18</f>
        <v>18.0126582278481</v>
      </c>
      <c r="F45">
        <f>F21 / (2 * MAX(B3:AB27)) + 18</f>
        <v>18</v>
      </c>
      <c r="G45">
        <f>G21 / (2 * MAX(B3:AB27)) + 18</f>
        <v>18.033227848101266</v>
      </c>
      <c r="H45">
        <f>H21 / (2 * MAX(B3:AB27)) + 18</f>
        <v>18</v>
      </c>
      <c r="I45">
        <f>I21 / (2 * MAX(B3:AB27)) + 18</f>
        <v>18</v>
      </c>
      <c r="J45">
        <f>J21 / (2 * MAX(B3:AB27)) + 18</f>
        <v>18</v>
      </c>
      <c r="K45">
        <f>K21 / (2 * MAX(B3:AB27)) + 18</f>
        <v>18</v>
      </c>
      <c r="L45">
        <f>L21 / (2 * MAX(B3:AB27)) + 18</f>
        <v>18</v>
      </c>
      <c r="M45">
        <f>M21 / (2 * MAX(B3:AB27)) + 18</f>
        <v>18</v>
      </c>
      <c r="N45">
        <f>N21 / (2 * MAX(B3:AB27)) + 18</f>
        <v>18</v>
      </c>
      <c r="O45">
        <f>O21 / (2 * MAX(B3:AB27)) + 18</f>
        <v>18</v>
      </c>
      <c r="P45">
        <f>P21 / (2 * MAX(B3:AB27)) + 18</f>
        <v>18</v>
      </c>
      <c r="Q45">
        <f>Q21 / (2 * MAX(B3:AB27)) + 18</f>
        <v>18</v>
      </c>
      <c r="R45">
        <f>R21 / (2 * MAX(B3:AB27)) + 18</f>
        <v>18</v>
      </c>
      <c r="S45">
        <f>S21 / (2 * MAX(B3:AB27)) + 18</f>
        <v>18</v>
      </c>
      <c r="T45">
        <f>T21 / (2 * MAX(B3:AB27)) + 18</f>
        <v>18</v>
      </c>
      <c r="U45">
        <f>U21 / (2 * MAX(B3:AB27)) + 18</f>
        <v>18</v>
      </c>
      <c r="V45">
        <f>V21 / (2 * MAX(B3:AB27)) + 18</f>
        <v>18</v>
      </c>
      <c r="W45">
        <f>W21 / (2 * MAX(B3:AB27)) + 18</f>
        <v>18</v>
      </c>
      <c r="X45">
        <f>X21 / (2 * MAX(B3:AB27)) + 18</f>
        <v>18</v>
      </c>
      <c r="Y45">
        <f>Y21 / (2 * MAX(B3:AB27)) + 18</f>
        <v>18</v>
      </c>
      <c r="Z45">
        <f>Z21 / (2 * MAX(B3:AB27)) + 18</f>
        <v>18</v>
      </c>
      <c r="AA45">
        <f>AA21 / (2 * MAX(B3:AB27)) + 18</f>
        <v>18</v>
      </c>
      <c r="AB45">
        <f>AB21 / (2 * MAX(B3:AB27)) + 18</f>
        <v>18</v>
      </c>
    </row>
    <row r="46" spans="1:28" x14ac:dyDescent="0.25">
      <c r="A46" t="str">
        <f>A7</f>
        <v>Lithophyllum incrustans (R)</v>
      </c>
      <c r="B46">
        <f>B21 / (-2 * MAX(B3:AB27)) + 18</f>
        <v>18</v>
      </c>
      <c r="C46">
        <f>C21 / (-2 * MAX(B3:AB27)) + 18</f>
        <v>18</v>
      </c>
      <c r="D46">
        <f>D21 / (-2 * MAX(B3:AB27)) + 18</f>
        <v>18</v>
      </c>
      <c r="E46">
        <f>E21 / (-2 * MAX(B3:AB27)) + 18</f>
        <v>17.9873417721519</v>
      </c>
      <c r="F46">
        <f>F21 / (-2 * MAX(B3:AB27)) + 18</f>
        <v>18</v>
      </c>
      <c r="G46">
        <f>G21 / (-2 * MAX(B3:AB27)) + 18</f>
        <v>17.966772151898734</v>
      </c>
      <c r="H46">
        <f>H21 / (-2 * MAX(B3:AB27)) + 18</f>
        <v>18</v>
      </c>
      <c r="I46">
        <f>I21 / (-2 * MAX(B3:AB27)) + 18</f>
        <v>18</v>
      </c>
      <c r="J46">
        <f>J21 / (-2 * MAX(B3:AB27)) + 18</f>
        <v>18</v>
      </c>
      <c r="K46">
        <f>K21 / (-2 * MAX(B3:AB27)) + 18</f>
        <v>18</v>
      </c>
      <c r="L46">
        <f>L21 / (-2 * MAX(B3:AB27)) + 18</f>
        <v>18</v>
      </c>
      <c r="M46">
        <f>M21 / (-2 * MAX(B3:AB27)) + 18</f>
        <v>18</v>
      </c>
      <c r="N46">
        <f>N21 / (-2 * MAX(B3:AB27)) + 18</f>
        <v>18</v>
      </c>
      <c r="O46">
        <f>O21 / (-2 * MAX(B3:AB27)) + 18</f>
        <v>18</v>
      </c>
      <c r="P46">
        <f>P21 / (-2 * MAX(B3:AB27)) + 18</f>
        <v>18</v>
      </c>
      <c r="Q46">
        <f>Q21 / (-2 * MAX(B3:AB27)) + 18</f>
        <v>18</v>
      </c>
      <c r="R46">
        <f>R21 / (-2 * MAX(B3:AB27)) + 18</f>
        <v>18</v>
      </c>
      <c r="S46">
        <f>S21 / (-2 * MAX(B3:AB27)) + 18</f>
        <v>18</v>
      </c>
      <c r="T46">
        <f>T21 / (-2 * MAX(B3:AB27)) + 18</f>
        <v>18</v>
      </c>
      <c r="U46">
        <f>U21 / (-2 * MAX(B3:AB27)) + 18</f>
        <v>18</v>
      </c>
      <c r="V46">
        <f>V21 / (-2 * MAX(B3:AB27)) + 18</f>
        <v>18</v>
      </c>
      <c r="W46">
        <f>W21 / (-2 * MAX(B3:AB27)) + 18</f>
        <v>18</v>
      </c>
      <c r="X46">
        <f>X21 / (-2 * MAX(B3:AB27)) + 18</f>
        <v>18</v>
      </c>
      <c r="Y46">
        <f>Y21 / (-2 * MAX(B3:AB27)) + 18</f>
        <v>18</v>
      </c>
      <c r="Z46">
        <f>Z21 / (-2 * MAX(B3:AB27)) + 18</f>
        <v>18</v>
      </c>
      <c r="AA46">
        <f>AA21 / (-2 * MAX(B3:AB27)) + 18</f>
        <v>18</v>
      </c>
      <c r="AB46">
        <f>AB21 / (-2 * MAX(B3:AB27)) + 18</f>
        <v>18</v>
      </c>
    </row>
    <row r="47" spans="1:28" x14ac:dyDescent="0.25">
      <c r="A47" t="str">
        <f>A5</f>
        <v>Hydrolithon cruciatum (R)</v>
      </c>
      <c r="B47">
        <f>B4 / (2 * MAX(B3:AB27)) + 17</f>
        <v>17</v>
      </c>
      <c r="C47">
        <f>C4 / (2 * MAX(B3:AB27)) + 17</f>
        <v>17.001582278481013</v>
      </c>
      <c r="D47">
        <f>D4 / (2 * MAX(B3:AB27)) + 17</f>
        <v>17.0001582278481</v>
      </c>
      <c r="E47">
        <f>E4 / (2 * MAX(B3:AB27)) + 17</f>
        <v>17</v>
      </c>
      <c r="F47">
        <f>F4 / (2 * MAX(B3:AB27)) + 17</f>
        <v>17</v>
      </c>
      <c r="G47">
        <f>G4 / (2 * MAX(B3:AB27)) + 17</f>
        <v>17</v>
      </c>
      <c r="H47">
        <f>H4 / (2 * MAX(B3:AB27)) + 17</f>
        <v>17.000949367088609</v>
      </c>
      <c r="I47">
        <f>I4 / (2 * MAX(B3:AB27)) + 17</f>
        <v>17.050632911392405</v>
      </c>
      <c r="J47">
        <f>J4 / (2 * MAX(B3:AB27)) + 17</f>
        <v>17</v>
      </c>
      <c r="K47">
        <f>K4 / (2 * MAX(B3:AB27)) + 17</f>
        <v>17</v>
      </c>
      <c r="L47">
        <f>L4 / (2 * MAX(B3:AB27)) + 17</f>
        <v>17</v>
      </c>
      <c r="M47">
        <f>M4 / (2 * MAX(B3:AB27)) + 17</f>
        <v>17</v>
      </c>
      <c r="N47">
        <f>N4 / (2 * MAX(B3:AB27)) + 17</f>
        <v>17</v>
      </c>
      <c r="O47">
        <f>O4 / (2 * MAX(B3:AB27)) + 17</f>
        <v>17</v>
      </c>
      <c r="P47">
        <f>P4 / (2 * MAX(B3:AB27)) + 17</f>
        <v>17</v>
      </c>
      <c r="Q47">
        <f>Q4 / (2 * MAX(B3:AB27)) + 17</f>
        <v>17.004746835443036</v>
      </c>
      <c r="R47">
        <f>R4 / (2 * MAX(B3:AB27)) + 17</f>
        <v>17.007911392405063</v>
      </c>
      <c r="S47">
        <f>S4 / (2 * MAX(B3:AB27)) + 17</f>
        <v>17</v>
      </c>
      <c r="T47">
        <f>T4 / (2 * MAX(B3:AB27)) + 17</f>
        <v>17</v>
      </c>
      <c r="U47">
        <f>U4 / (2 * MAX(B3:AB27)) + 17</f>
        <v>17</v>
      </c>
      <c r="V47">
        <f>V4 / (2 * MAX(B3:AB27)) + 17</f>
        <v>17</v>
      </c>
      <c r="W47">
        <f>W4 / (2 * MAX(B3:AB27)) + 17</f>
        <v>17</v>
      </c>
      <c r="X47">
        <f>X4 / (2 * MAX(B3:AB27)) + 17</f>
        <v>17</v>
      </c>
      <c r="Y47">
        <f>Y4 / (2 * MAX(B3:AB27)) + 17</f>
        <v>17</v>
      </c>
      <c r="Z47">
        <f>Z4 / (2 * MAX(B3:AB27)) + 17</f>
        <v>17</v>
      </c>
      <c r="AA47">
        <f>AA4 / (2 * MAX(B3:AB27)) + 17</f>
        <v>17</v>
      </c>
      <c r="AB47">
        <f>AB4 / (2 * MAX(B3:AB27)) + 17</f>
        <v>17</v>
      </c>
    </row>
    <row r="48" spans="1:28" x14ac:dyDescent="0.25">
      <c r="A48" t="str">
        <f>A26</f>
        <v>Flabellia petiolata (C)</v>
      </c>
      <c r="B48">
        <f>B4 / (-2 * MAX(B3:AB27)) + 17</f>
        <v>17</v>
      </c>
      <c r="C48">
        <f>C4 / (-2 * MAX(B3:AB27)) + 17</f>
        <v>16.998417721518987</v>
      </c>
      <c r="D48">
        <f>D4 / (-2 * MAX(B3:AB27)) + 17</f>
        <v>16.9998417721519</v>
      </c>
      <c r="E48">
        <f>E4 / (-2 * MAX(B3:AB27)) + 17</f>
        <v>17</v>
      </c>
      <c r="F48">
        <f>F4 / (-2 * MAX(B3:AB27)) + 17</f>
        <v>17</v>
      </c>
      <c r="G48">
        <f>G4 / (-2 * MAX(B3:AB27)) + 17</f>
        <v>17</v>
      </c>
      <c r="H48">
        <f>H4 / (-2 * MAX(B3:AB27)) + 17</f>
        <v>16.999050632911391</v>
      </c>
      <c r="I48">
        <f>I4 / (-2 * MAX(B3:AB27)) + 17</f>
        <v>16.949367088607595</v>
      </c>
      <c r="J48">
        <f>J4 / (-2 * MAX(B3:AB27)) + 17</f>
        <v>17</v>
      </c>
      <c r="K48">
        <f>K4 / (-2 * MAX(B3:AB27)) + 17</f>
        <v>17</v>
      </c>
      <c r="L48">
        <f>L4 / (-2 * MAX(B3:AB27)) + 17</f>
        <v>17</v>
      </c>
      <c r="M48">
        <f>M4 / (-2 * MAX(B3:AB27)) + 17</f>
        <v>17</v>
      </c>
      <c r="N48">
        <f>N4 / (-2 * MAX(B3:AB27)) + 17</f>
        <v>17</v>
      </c>
      <c r="O48">
        <f>O4 / (-2 * MAX(B3:AB27)) + 17</f>
        <v>17</v>
      </c>
      <c r="P48">
        <f>P4 / (-2 * MAX(B3:AB27)) + 17</f>
        <v>17</v>
      </c>
      <c r="Q48">
        <f>Q4 / (-2 * MAX(B3:AB27)) + 17</f>
        <v>16.995253164556964</v>
      </c>
      <c r="R48">
        <f>R4 / (-2 * MAX(B3:AB27)) + 17</f>
        <v>16.992088607594937</v>
      </c>
      <c r="S48">
        <f>S4 / (-2 * MAX(B3:AB27)) + 17</f>
        <v>17</v>
      </c>
      <c r="T48">
        <f>T4 / (-2 * MAX(B3:AB27)) + 17</f>
        <v>17</v>
      </c>
      <c r="U48">
        <f>U4 / (-2 * MAX(B3:AB27)) + 17</f>
        <v>17</v>
      </c>
      <c r="V48">
        <f>V4 / (-2 * MAX(B3:AB27)) + 17</f>
        <v>17</v>
      </c>
      <c r="W48">
        <f>W4 / (-2 * MAX(B3:AB27)) + 17</f>
        <v>17</v>
      </c>
      <c r="X48">
        <f>X4 / (-2 * MAX(B3:AB27)) + 17</f>
        <v>17</v>
      </c>
      <c r="Y48">
        <f>Y4 / (-2 * MAX(B3:AB27)) + 17</f>
        <v>17</v>
      </c>
      <c r="Z48">
        <f>Z4 / (-2 * MAX(B3:AB27)) + 17</f>
        <v>17</v>
      </c>
      <c r="AA48">
        <f>AA4 / (-2 * MAX(B3:AB27)) + 17</f>
        <v>17</v>
      </c>
      <c r="AB48">
        <f>AB4 / (-2 * MAX(B3:AB27)) + 17</f>
        <v>17</v>
      </c>
    </row>
    <row r="49" spans="1:28" x14ac:dyDescent="0.25">
      <c r="A49" t="str">
        <f>A16</f>
        <v>Peyssonnelia squamaria (R)</v>
      </c>
      <c r="B49">
        <f>B11 / (2 * MAX(B3:AB27)) + 16</f>
        <v>16.037341772151898</v>
      </c>
      <c r="C49">
        <f>C11 / (2 * MAX(B3:AB27)) + 16</f>
        <v>16.013607594936708</v>
      </c>
      <c r="D49">
        <f>D11 / (2 * MAX(B3:AB27)) + 16</f>
        <v>16.047468354430379</v>
      </c>
      <c r="E49">
        <f>E11 / (2 * MAX(B3:AB27)) + 16</f>
        <v>16</v>
      </c>
      <c r="F49">
        <f>F11 / (2 * MAX(B3:AB27)) + 16</f>
        <v>16.001582278481013</v>
      </c>
      <c r="G49">
        <f>G11 / (2 * MAX(B3:AB27)) + 16</f>
        <v>16.037974683544302</v>
      </c>
      <c r="H49">
        <f>H11 / (2 * MAX(B3:AB27)) + 16</f>
        <v>16.023734177215189</v>
      </c>
      <c r="I49">
        <f>I11 / (2 * MAX(B3:AB27)) + 16</f>
        <v>16.060126582278482</v>
      </c>
      <c r="J49">
        <f>J11 / (2 * MAX(B3:AB27)) + 16</f>
        <v>16</v>
      </c>
      <c r="K49">
        <f>K11 / (2 * MAX(B3:AB27)) + 16</f>
        <v>16</v>
      </c>
      <c r="L49">
        <f>L11 / (2 * MAX(B3:AB27)) + 16</f>
        <v>16.009493670886076</v>
      </c>
      <c r="M49">
        <f>M11 / (2 * MAX(B3:AB27)) + 16</f>
        <v>16</v>
      </c>
      <c r="N49">
        <f>N11 / (2 * MAX(B3:AB27)) + 16</f>
        <v>16</v>
      </c>
      <c r="O49">
        <f>O11 / (2 * MAX(B3:AB27)) + 16</f>
        <v>16</v>
      </c>
      <c r="P49">
        <f>P11 / (2 * MAX(B3:AB27)) + 16</f>
        <v>16.01107594936709</v>
      </c>
      <c r="Q49">
        <f>Q11 / (2 * MAX(B3:AB27)) + 16</f>
        <v>16.025316455696203</v>
      </c>
      <c r="R49">
        <f>R11 / (2 * MAX(B3:AB27)) + 16</f>
        <v>16.018987341772153</v>
      </c>
      <c r="S49">
        <f>S11 / (2 * MAX(B3:AB27)) + 16</f>
        <v>16.018987341772153</v>
      </c>
      <c r="T49">
        <f>T11 / (2 * MAX(B3:AB27)) + 16</f>
        <v>16</v>
      </c>
      <c r="U49">
        <f>U11 / (2 * MAX(B3:AB27)) + 16</f>
        <v>16</v>
      </c>
      <c r="V49">
        <f>V11 / (2 * MAX(B3:AB27)) + 16</f>
        <v>16</v>
      </c>
      <c r="W49">
        <f>W11 / (2 * MAX(B3:AB27)) + 16</f>
        <v>16</v>
      </c>
      <c r="X49">
        <f>X11 / (2 * MAX(B3:AB27)) + 16</f>
        <v>16</v>
      </c>
      <c r="Y49">
        <f>Y11 / (2 * MAX(B3:AB27)) + 16</f>
        <v>16</v>
      </c>
      <c r="Z49">
        <f>Z11 / (2 * MAX(B3:AB27)) + 16</f>
        <v>16</v>
      </c>
      <c r="AA49">
        <f>AA11 / (2 * MAX(B3:AB27)) + 16</f>
        <v>16</v>
      </c>
      <c r="AB49">
        <f>AB11 / (2 * MAX(B3:AB27)) + 16</f>
        <v>16</v>
      </c>
    </row>
    <row r="50" spans="1:28" x14ac:dyDescent="0.25">
      <c r="A50" t="str">
        <f>A12</f>
        <v>Chondracanthus acicularis (R)</v>
      </c>
      <c r="B50">
        <f>B11 / (-2 * MAX(B3:AB27)) + 16</f>
        <v>15.962658227848101</v>
      </c>
      <c r="C50">
        <f>C11 / (-2 * MAX(B3:AB27)) + 16</f>
        <v>15.986392405063292</v>
      </c>
      <c r="D50">
        <f>D11 / (-2 * MAX(B3:AB27)) + 16</f>
        <v>15.95253164556962</v>
      </c>
      <c r="E50">
        <f>E11 / (-2 * MAX(B3:AB27)) + 16</f>
        <v>16</v>
      </c>
      <c r="F50">
        <f>F11 / (-2 * MAX(B3:AB27)) + 16</f>
        <v>15.998417721518987</v>
      </c>
      <c r="G50">
        <f>G11 / (-2 * MAX(B3:AB27)) + 16</f>
        <v>15.962025316455696</v>
      </c>
      <c r="H50">
        <f>H11 / (-2 * MAX(B3:AB27)) + 16</f>
        <v>15.976265822784811</v>
      </c>
      <c r="I50">
        <f>I11 / (-2 * MAX(B3:AB27)) + 16</f>
        <v>15.939873417721518</v>
      </c>
      <c r="J50">
        <f>J11 / (-2 * MAX(B3:AB27)) + 16</f>
        <v>16</v>
      </c>
      <c r="K50">
        <f>K11 / (-2 * MAX(B3:AB27)) + 16</f>
        <v>16</v>
      </c>
      <c r="L50">
        <f>L11 / (-2 * MAX(B3:AB27)) + 16</f>
        <v>15.990506329113924</v>
      </c>
      <c r="M50">
        <f>M11 / (-2 * MAX(B3:AB27)) + 16</f>
        <v>16</v>
      </c>
      <c r="N50">
        <f>N11 / (-2 * MAX(B3:AB27)) + 16</f>
        <v>16</v>
      </c>
      <c r="O50">
        <f>O11 / (-2 * MAX(B3:AB27)) + 16</f>
        <v>16</v>
      </c>
      <c r="P50">
        <f>P11 / (-2 * MAX(B3:AB27)) + 16</f>
        <v>15.988924050632912</v>
      </c>
      <c r="Q50">
        <f>Q11 / (-2 * MAX(B3:AB27)) + 16</f>
        <v>15.974683544303797</v>
      </c>
      <c r="R50">
        <f>R11 / (-2 * MAX(B3:AB27)) + 16</f>
        <v>15.981012658227849</v>
      </c>
      <c r="S50">
        <f>S11 / (-2 * MAX(B3:AB27)) + 16</f>
        <v>15.981012658227849</v>
      </c>
      <c r="T50">
        <f>T11 / (-2 * MAX(B3:AB27)) + 16</f>
        <v>16</v>
      </c>
      <c r="U50">
        <f>U11 / (-2 * MAX(B3:AB27)) + 16</f>
        <v>16</v>
      </c>
      <c r="V50">
        <f>V11 / (-2 * MAX(B3:AB27)) + 16</f>
        <v>16</v>
      </c>
      <c r="W50">
        <f>W11 / (-2 * MAX(B3:AB27)) + 16</f>
        <v>16</v>
      </c>
      <c r="X50">
        <f>X11 / (-2 * MAX(B3:AB27)) + 16</f>
        <v>16</v>
      </c>
      <c r="Y50">
        <f>Y11 / (-2 * MAX(B3:AB27)) + 16</f>
        <v>16</v>
      </c>
      <c r="Z50">
        <f>Z11 / (-2 * MAX(B3:AB27)) + 16</f>
        <v>16</v>
      </c>
      <c r="AA50">
        <f>AA11 / (-2 * MAX(B3:AB27)) + 16</f>
        <v>16</v>
      </c>
      <c r="AB50">
        <f>AB11 / (-2 * MAX(B3:AB27)) + 16</f>
        <v>16</v>
      </c>
    </row>
    <row r="51" spans="1:28" x14ac:dyDescent="0.25">
      <c r="A51" t="str">
        <f>A17</f>
        <v>Osmundea truncata (R)</v>
      </c>
      <c r="B51">
        <f>B14 / (2 * MAX(B3:AB27)) + 15</f>
        <v>15</v>
      </c>
      <c r="C51">
        <f>C14 / (2 * MAX(B3:AB27)) + 15</f>
        <v>15</v>
      </c>
      <c r="D51">
        <f>D14 / (2 * MAX(B3:AB27)) + 15</f>
        <v>15</v>
      </c>
      <c r="E51">
        <f>E14 / (2 * MAX(B3:AB27)) + 15</f>
        <v>15</v>
      </c>
      <c r="F51">
        <f>F14 / (2 * MAX(B3:AB27)) + 15</f>
        <v>15</v>
      </c>
      <c r="G51">
        <f>G14 / (2 * MAX(B3:AB27)) + 15</f>
        <v>15</v>
      </c>
      <c r="H51">
        <f>H14 / (2 * MAX(B3:AB27)) + 15</f>
        <v>15.033227848101266</v>
      </c>
      <c r="I51">
        <f>I14 / (2 * MAX(B3:AB27)) + 15</f>
        <v>15.069620253164556</v>
      </c>
      <c r="J51">
        <f>J14 / (2 * MAX(B3:AB27)) + 15</f>
        <v>15.01740506329114</v>
      </c>
      <c r="K51">
        <f>K14 / (2 * MAX(B3:AB27)) + 15</f>
        <v>15</v>
      </c>
      <c r="L51">
        <f>L14 / (2 * MAX(B3:AB27)) + 15</f>
        <v>15</v>
      </c>
      <c r="M51">
        <f>M14 / (2 * MAX(B3:AB27)) + 15</f>
        <v>15</v>
      </c>
      <c r="N51">
        <f>N14 / (2 * MAX(B3:AB27)) + 15</f>
        <v>15</v>
      </c>
      <c r="O51">
        <f>O14 / (2 * MAX(B3:AB27)) + 15</f>
        <v>15.00632911392405</v>
      </c>
      <c r="P51">
        <f>P14 / (2 * MAX(B3:AB27)) + 15</f>
        <v>15.022151898734178</v>
      </c>
      <c r="Q51">
        <f>Q14 / (2 * MAX(B3:AB27)) + 15</f>
        <v>15</v>
      </c>
      <c r="R51">
        <f>R14 / (2 * MAX(B3:AB27)) + 15</f>
        <v>15.003164556962025</v>
      </c>
      <c r="S51">
        <f>S14 / (2 * MAX(B3:AB27)) + 15</f>
        <v>15.011075949367088</v>
      </c>
      <c r="T51">
        <f>T14 / (2 * MAX(B3:AB27)) + 15</f>
        <v>15</v>
      </c>
      <c r="U51">
        <f>U14 / (2 * MAX(B3:AB27)) + 15</f>
        <v>15</v>
      </c>
      <c r="V51">
        <f>V14 / (2 * MAX(B3:AB27)) + 15</f>
        <v>15</v>
      </c>
      <c r="W51">
        <f>W14 / (2 * MAX(B3:AB27)) + 15</f>
        <v>15</v>
      </c>
      <c r="X51">
        <f>X14 / (2 * MAX(B3:AB27)) + 15</f>
        <v>15</v>
      </c>
      <c r="Y51">
        <f>Y14 / (2 * MAX(B3:AB27)) + 15</f>
        <v>15</v>
      </c>
      <c r="Z51">
        <f>Z14 / (2 * MAX(B3:AB27)) + 15</f>
        <v>15</v>
      </c>
      <c r="AA51">
        <f>AA14 / (2 * MAX(B3:AB27)) + 15</f>
        <v>15</v>
      </c>
      <c r="AB51">
        <f>AB14 / (2 * MAX(B3:AB27)) + 15</f>
        <v>15</v>
      </c>
    </row>
    <row r="52" spans="1:28" x14ac:dyDescent="0.25">
      <c r="A52" t="str">
        <f>A13</f>
        <v>Hildenbrandia rubra (R)</v>
      </c>
      <c r="B52">
        <f>B14 / (-2 * MAX(B3:AB27)) + 15</f>
        <v>15</v>
      </c>
      <c r="C52">
        <f>C14 / (-2 * MAX(B3:AB27)) + 15</f>
        <v>15</v>
      </c>
      <c r="D52">
        <f>D14 / (-2 * MAX(B3:AB27)) + 15</f>
        <v>15</v>
      </c>
      <c r="E52">
        <f>E14 / (-2 * MAX(B3:AB27)) + 15</f>
        <v>15</v>
      </c>
      <c r="F52">
        <f>F14 / (-2 * MAX(B3:AB27)) + 15</f>
        <v>15</v>
      </c>
      <c r="G52">
        <f>G14 / (-2 * MAX(B3:AB27)) + 15</f>
        <v>15</v>
      </c>
      <c r="H52">
        <f>H14 / (-2 * MAX(B3:AB27)) + 15</f>
        <v>14.966772151898734</v>
      </c>
      <c r="I52">
        <f>I14 / (-2 * MAX(B3:AB27)) + 15</f>
        <v>14.930379746835444</v>
      </c>
      <c r="J52">
        <f>J14 / (-2 * MAX(B3:AB27)) + 15</f>
        <v>14.98259493670886</v>
      </c>
      <c r="K52">
        <f>K14 / (-2 * MAX(B3:AB27)) + 15</f>
        <v>15</v>
      </c>
      <c r="L52">
        <f>L14 / (-2 * MAX(B3:AB27)) + 15</f>
        <v>15</v>
      </c>
      <c r="M52">
        <f>M14 / (-2 * MAX(B3:AB27)) + 15</f>
        <v>15</v>
      </c>
      <c r="N52">
        <f>N14 / (-2 * MAX(B3:AB27)) + 15</f>
        <v>15</v>
      </c>
      <c r="O52">
        <f>O14 / (-2 * MAX(B3:AB27)) + 15</f>
        <v>14.99367088607595</v>
      </c>
      <c r="P52">
        <f>P14 / (-2 * MAX(B3:AB27)) + 15</f>
        <v>14.977848101265822</v>
      </c>
      <c r="Q52">
        <f>Q14 / (-2 * MAX(B3:AB27)) + 15</f>
        <v>15</v>
      </c>
      <c r="R52">
        <f>R14 / (-2 * MAX(B3:AB27)) + 15</f>
        <v>14.996835443037975</v>
      </c>
      <c r="S52">
        <f>S14 / (-2 * MAX(B3:AB27)) + 15</f>
        <v>14.988924050632912</v>
      </c>
      <c r="T52">
        <f>T14 / (-2 * MAX(B3:AB27)) + 15</f>
        <v>15</v>
      </c>
      <c r="U52">
        <f>U14 / (-2 * MAX(B3:AB27)) + 15</f>
        <v>15</v>
      </c>
      <c r="V52">
        <f>V14 / (-2 * MAX(B3:AB27)) + 15</f>
        <v>15</v>
      </c>
      <c r="W52">
        <f>W14 / (-2 * MAX(B3:AB27)) + 15</f>
        <v>15</v>
      </c>
      <c r="X52">
        <f>X14 / (-2 * MAX(B3:AB27)) + 15</f>
        <v>15</v>
      </c>
      <c r="Y52">
        <f>Y14 / (-2 * MAX(B3:AB27)) + 15</f>
        <v>15</v>
      </c>
      <c r="Z52">
        <f>Z14 / (-2 * MAX(B3:AB27)) + 15</f>
        <v>15</v>
      </c>
      <c r="AA52">
        <f>AA14 / (-2 * MAX(B3:AB27)) + 15</f>
        <v>15</v>
      </c>
      <c r="AB52">
        <f>AB14 / (-2 * MAX(B3:AB27)) + 15</f>
        <v>15</v>
      </c>
    </row>
    <row r="53" spans="1:28" x14ac:dyDescent="0.25">
      <c r="A53" t="str">
        <f>A18</f>
        <v>Dictyota dichotoma (O)</v>
      </c>
      <c r="B53">
        <f>B10 / (2 * MAX(B3:AB27)) + 14</f>
        <v>14.000949367088607</v>
      </c>
      <c r="C53">
        <f>C10 / (2 * MAX(B3:AB27)) + 14</f>
        <v>14.007911392405063</v>
      </c>
      <c r="D53">
        <f>D10 / (2 * MAX(B3:AB27)) + 14</f>
        <v>14.01740506329114</v>
      </c>
      <c r="E53">
        <f>E10 / (2 * MAX(B3:AB27)) + 14</f>
        <v>14.012025316455697</v>
      </c>
      <c r="F53">
        <f>F10 / (2 * MAX(B3:AB27)) + 14</f>
        <v>14.012658227848101</v>
      </c>
      <c r="G53">
        <f>G10 / (2 * MAX(B3:AB27)) + 14</f>
        <v>14</v>
      </c>
      <c r="H53">
        <f>H10 / (2 * MAX(B3:AB27)) + 14</f>
        <v>14</v>
      </c>
      <c r="I53">
        <f>I10 / (2 * MAX(B3:AB27)) + 14</f>
        <v>14</v>
      </c>
      <c r="J53">
        <f>J10 / (2 * MAX(B3:AB27)) + 14</f>
        <v>14.031645569620252</v>
      </c>
      <c r="K53">
        <f>K10 / (2 * MAX(B3:AB27)) + 14</f>
        <v>14.003164556962025</v>
      </c>
      <c r="L53">
        <f>L10 / (2 * MAX(B3:AB27)) + 14</f>
        <v>14</v>
      </c>
      <c r="M53">
        <f>M10 / (2 * MAX(B3:AB27)) + 14</f>
        <v>14.003164556962025</v>
      </c>
      <c r="N53">
        <f>N10 / (2 * MAX(B3:AB27)) + 14</f>
        <v>14</v>
      </c>
      <c r="O53">
        <f>O10 / (2 * MAX(B3:AB27)) + 14</f>
        <v>14</v>
      </c>
      <c r="P53">
        <f>P10 / (2 * MAX(B3:AB27)) + 14</f>
        <v>14</v>
      </c>
      <c r="Q53">
        <f>Q10 / (2 * MAX(B3:AB27)) + 14</f>
        <v>14</v>
      </c>
      <c r="R53">
        <f>R10 / (2 * MAX(B3:AB27)) + 14</f>
        <v>14</v>
      </c>
      <c r="S53">
        <f>S10 / (2 * MAX(B3:AB27)) + 14</f>
        <v>14</v>
      </c>
      <c r="T53">
        <f>T10 / (2 * MAX(B3:AB27)) + 14</f>
        <v>14</v>
      </c>
      <c r="U53">
        <f>U10 / (2 * MAX(B3:AB27)) + 14</f>
        <v>14</v>
      </c>
      <c r="V53">
        <f>V10 / (2 * MAX(B3:AB27)) + 14</f>
        <v>14</v>
      </c>
      <c r="W53">
        <f>W10 / (2 * MAX(B3:AB27)) + 14</f>
        <v>14</v>
      </c>
      <c r="X53">
        <f>X10 / (2 * MAX(B3:AB27)) + 14</f>
        <v>14</v>
      </c>
      <c r="Y53">
        <f>Y10 / (2 * MAX(B3:AB27)) + 14</f>
        <v>14</v>
      </c>
      <c r="Z53">
        <f>Z10 / (2 * MAX(B3:AB27)) + 14</f>
        <v>14</v>
      </c>
      <c r="AA53">
        <f>AA10 / (2 * MAX(B3:AB27)) + 14</f>
        <v>14</v>
      </c>
      <c r="AB53">
        <f>AB10 / (2 * MAX(B3:AB27)) + 14</f>
        <v>14</v>
      </c>
    </row>
    <row r="54" spans="1:28" x14ac:dyDescent="0.25">
      <c r="A54" t="str">
        <f>A22</f>
        <v>Sargassum vulgare (O)</v>
      </c>
      <c r="B54">
        <f>B10 / (-2 * MAX(B3:AB27)) + 14</f>
        <v>13.999050632911393</v>
      </c>
      <c r="C54">
        <f>C10 / (-2 * MAX(B3:AB27)) + 14</f>
        <v>13.992088607594937</v>
      </c>
      <c r="D54">
        <f>D10 / (-2 * MAX(B3:AB27)) + 14</f>
        <v>13.98259493670886</v>
      </c>
      <c r="E54">
        <f>E10 / (-2 * MAX(B3:AB27)) + 14</f>
        <v>13.987974683544303</v>
      </c>
      <c r="F54">
        <f>F10 / (-2 * MAX(B3:AB27)) + 14</f>
        <v>13.987341772151899</v>
      </c>
      <c r="G54">
        <f>G10 / (-2 * MAX(B3:AB27)) + 14</f>
        <v>14</v>
      </c>
      <c r="H54">
        <f>H10 / (-2 * MAX(B3:AB27)) + 14</f>
        <v>14</v>
      </c>
      <c r="I54">
        <f>I10 / (-2 * MAX(B3:AB27)) + 14</f>
        <v>14</v>
      </c>
      <c r="J54">
        <f>J10 / (-2 * MAX(B3:AB27)) + 14</f>
        <v>13.968354430379748</v>
      </c>
      <c r="K54">
        <f>K10 / (-2 * MAX(B3:AB27)) + 14</f>
        <v>13.996835443037975</v>
      </c>
      <c r="L54">
        <f>L10 / (-2 * MAX(B3:AB27)) + 14</f>
        <v>14</v>
      </c>
      <c r="M54">
        <f>M10 / (-2 * MAX(B3:AB27)) + 14</f>
        <v>13.996835443037975</v>
      </c>
      <c r="N54">
        <f>N10 / (-2 * MAX(B3:AB27)) + 14</f>
        <v>14</v>
      </c>
      <c r="O54">
        <f>O10 / (-2 * MAX(B3:AB27)) + 14</f>
        <v>14</v>
      </c>
      <c r="P54">
        <f>P10 / (-2 * MAX(B3:AB27)) + 14</f>
        <v>14</v>
      </c>
      <c r="Q54">
        <f>Q10 / (-2 * MAX(B3:AB27)) + 14</f>
        <v>14</v>
      </c>
      <c r="R54">
        <f>R10 / (-2 * MAX(B3:AB27)) + 14</f>
        <v>14</v>
      </c>
      <c r="S54">
        <f>S10 / (-2 * MAX(B3:AB27)) + 14</f>
        <v>14</v>
      </c>
      <c r="T54">
        <f>T10 / (-2 * MAX(B3:AB27)) + 14</f>
        <v>14</v>
      </c>
      <c r="U54">
        <f>U10 / (-2 * MAX(B3:AB27)) + 14</f>
        <v>14</v>
      </c>
      <c r="V54">
        <f>V10 / (-2 * MAX(B3:AB27)) + 14</f>
        <v>14</v>
      </c>
      <c r="W54">
        <f>W10 / (-2 * MAX(B3:AB27)) + 14</f>
        <v>14</v>
      </c>
      <c r="X54">
        <f>X10 / (-2 * MAX(B3:AB27)) + 14</f>
        <v>14</v>
      </c>
      <c r="Y54">
        <f>Y10 / (-2 * MAX(B3:AB27)) + 14</f>
        <v>14</v>
      </c>
      <c r="Z54">
        <f>Z10 / (-2 * MAX(B3:AB27)) + 14</f>
        <v>14</v>
      </c>
      <c r="AA54">
        <f>AA10 / (-2 * MAX(B3:AB27)) + 14</f>
        <v>14</v>
      </c>
      <c r="AB54">
        <f>AB10 / (-2 * MAX(B3:AB27)) + 14</f>
        <v>14</v>
      </c>
    </row>
    <row r="55" spans="1:28" x14ac:dyDescent="0.25">
      <c r="A55" t="str">
        <f>A23</f>
        <v>Cladostephus spongiosus (O)</v>
      </c>
      <c r="B55">
        <f>B9 / (2 * MAX(B3:AB27)) + 13</f>
        <v>13</v>
      </c>
      <c r="C55">
        <f>C9 / (2 * MAX(B3:AB27)) + 13</f>
        <v>13</v>
      </c>
      <c r="D55">
        <f>D9 / (2 * MAX(B3:AB27)) + 13</f>
        <v>13</v>
      </c>
      <c r="E55">
        <f>E9 / (2 * MAX(B3:AB27)) + 13</f>
        <v>13</v>
      </c>
      <c r="F55">
        <f>F9 / (2 * MAX(B3:AB27)) + 13</f>
        <v>13</v>
      </c>
      <c r="G55">
        <f>G9 / (2 * MAX(B3:AB27)) + 13</f>
        <v>13</v>
      </c>
      <c r="H55">
        <f>H9 / (2 * MAX(B3:AB27)) + 13</f>
        <v>13.025316455696203</v>
      </c>
      <c r="I55">
        <f>I9 / (2 * MAX(B3:AB27)) + 13</f>
        <v>13.026898734177216</v>
      </c>
      <c r="J55">
        <f>J9 / (2 * MAX(B3:AB27)) + 13</f>
        <v>13</v>
      </c>
      <c r="K55">
        <f>K9 / (2 * MAX(B3:AB27)) + 13</f>
        <v>13.00632911392405</v>
      </c>
      <c r="L55">
        <f>L9 / (2 * MAX(B3:AB27)) + 13</f>
        <v>13.022151898734178</v>
      </c>
      <c r="M55">
        <f>M9 / (2 * MAX(B3:AB27)) + 13</f>
        <v>13.082278481012658</v>
      </c>
      <c r="N55">
        <f>N9 / (2 * MAX(B3:AB27)) + 13</f>
        <v>13</v>
      </c>
      <c r="O55">
        <f>O9 / (2 * MAX(B3:AB27)) + 13</f>
        <v>13.020569620253164</v>
      </c>
      <c r="P55">
        <f>P9 / (2 * MAX(B3:AB27)) + 13</f>
        <v>13</v>
      </c>
      <c r="Q55">
        <f>Q9 / (2 * MAX(B3:AB27)) + 13</f>
        <v>13</v>
      </c>
      <c r="R55">
        <f>R9 / (2 * MAX(B3:AB27)) + 13</f>
        <v>13</v>
      </c>
      <c r="S55">
        <f>S9 / (2 * MAX(B3:AB27)) + 13</f>
        <v>13</v>
      </c>
      <c r="T55">
        <f>T9 / (2 * MAX(B3:AB27)) + 13</f>
        <v>13</v>
      </c>
      <c r="U55">
        <f>U9 / (2 * MAX(B3:AB27)) + 13</f>
        <v>13</v>
      </c>
      <c r="V55">
        <f>V9 / (2 * MAX(B3:AB27)) + 13</f>
        <v>13</v>
      </c>
      <c r="W55">
        <f>W9 / (2 * MAX(B3:AB27)) + 13</f>
        <v>13</v>
      </c>
      <c r="X55">
        <f>X9 / (2 * MAX(B3:AB27)) + 13</f>
        <v>13</v>
      </c>
      <c r="Y55">
        <f>Y9 / (2 * MAX(B3:AB27)) + 13</f>
        <v>13</v>
      </c>
      <c r="Z55">
        <f>Z9 / (2 * MAX(B3:AB27)) + 13</f>
        <v>13</v>
      </c>
      <c r="AA55">
        <f>AA9 / (2 * MAX(B3:AB27)) + 13</f>
        <v>13</v>
      </c>
      <c r="AB55">
        <f>AB9 / (2 * MAX(B3:AB27)) + 13</f>
        <v>13</v>
      </c>
    </row>
    <row r="56" spans="1:28" x14ac:dyDescent="0.25">
      <c r="B56">
        <f>B9 / (-2 * MAX(B3:AB27)) + 13</f>
        <v>13</v>
      </c>
      <c r="C56">
        <f>C9 / (-2 * MAX(B3:AB27)) + 13</f>
        <v>13</v>
      </c>
      <c r="D56">
        <f>D9 / (-2 * MAX(B3:AB27)) + 13</f>
        <v>13</v>
      </c>
      <c r="E56">
        <f>E9 / (-2 * MAX(B3:AB27)) + 13</f>
        <v>13</v>
      </c>
      <c r="F56">
        <f>F9 / (-2 * MAX(B3:AB27)) + 13</f>
        <v>13</v>
      </c>
      <c r="G56">
        <f>G9 / (-2 * MAX(B3:AB27)) + 13</f>
        <v>13</v>
      </c>
      <c r="H56">
        <f>H9 / (-2 * MAX(B3:AB27)) + 13</f>
        <v>12.974683544303797</v>
      </c>
      <c r="I56">
        <f>I9 / (-2 * MAX(B3:AB27)) + 13</f>
        <v>12.973101265822784</v>
      </c>
      <c r="J56">
        <f>J9 / (-2 * MAX(B3:AB27)) + 13</f>
        <v>13</v>
      </c>
      <c r="K56">
        <f>K9 / (-2 * MAX(B3:AB27)) + 13</f>
        <v>12.99367088607595</v>
      </c>
      <c r="L56">
        <f>L9 / (-2 * MAX(B3:AB27)) + 13</f>
        <v>12.977848101265822</v>
      </c>
      <c r="M56">
        <f>M9 / (-2 * MAX(B3:AB27)) + 13</f>
        <v>12.917721518987342</v>
      </c>
      <c r="N56">
        <f>N9 / (-2 * MAX(B3:AB27)) + 13</f>
        <v>13</v>
      </c>
      <c r="O56">
        <f>O9 / (-2 * MAX(B3:AB27)) + 13</f>
        <v>12.979430379746836</v>
      </c>
      <c r="P56">
        <f>P9 / (-2 * MAX(B3:AB27)) + 13</f>
        <v>13</v>
      </c>
      <c r="Q56">
        <f>Q9 / (-2 * MAX(B3:AB27)) + 13</f>
        <v>13</v>
      </c>
      <c r="R56">
        <f>R9 / (-2 * MAX(B3:AB27)) + 13</f>
        <v>13</v>
      </c>
      <c r="S56">
        <f>S9 / (-2 * MAX(B3:AB27)) + 13</f>
        <v>13</v>
      </c>
      <c r="T56">
        <f>T9 / (-2 * MAX(B3:AB27)) + 13</f>
        <v>13</v>
      </c>
      <c r="U56">
        <f>U9 / (-2 * MAX(B3:AB27)) + 13</f>
        <v>13</v>
      </c>
      <c r="V56">
        <f>V9 / (-2 * MAX(B3:AB27)) + 13</f>
        <v>13</v>
      </c>
      <c r="W56">
        <f>W9 / (-2 * MAX(B3:AB27)) + 13</f>
        <v>13</v>
      </c>
      <c r="X56">
        <f>X9 / (-2 * MAX(B3:AB27)) + 13</f>
        <v>13</v>
      </c>
      <c r="Y56">
        <f>Y9 / (-2 * MAX(B3:AB27)) + 13</f>
        <v>13</v>
      </c>
      <c r="Z56">
        <f>Z9 / (-2 * MAX(B3:AB27)) + 13</f>
        <v>13</v>
      </c>
      <c r="AA56">
        <f>AA9 / (-2 * MAX(B3:AB27)) + 13</f>
        <v>13</v>
      </c>
      <c r="AB56">
        <f>AB9 / (-2 * MAX(B3:AB27)) + 13</f>
        <v>13</v>
      </c>
    </row>
    <row r="57" spans="1:28" x14ac:dyDescent="0.25">
      <c r="B57">
        <f>B15 / (2 * MAX(B3:AB27)) + 12</f>
        <v>12</v>
      </c>
      <c r="C57">
        <f>C15 / (2 * MAX(B3:AB27)) + 12</f>
        <v>12.009493670886076</v>
      </c>
      <c r="D57">
        <f>D15 / (2 * MAX(B3:AB27)) + 12</f>
        <v>12</v>
      </c>
      <c r="E57">
        <f>E15 / (2 * MAX(B3:AB27)) + 12</f>
        <v>12.060126582278482</v>
      </c>
      <c r="F57">
        <f>F15 / (2 * MAX(B3:AB27)) + 12</f>
        <v>12.015822784810126</v>
      </c>
      <c r="G57">
        <f>G15 / (2 * MAX(B3:AB27)) + 12</f>
        <v>12.00632911392405</v>
      </c>
      <c r="H57">
        <f>H15 / (2 * MAX(B3:AB27)) + 12</f>
        <v>12.041139240506329</v>
      </c>
      <c r="I57">
        <f>I15 / (2 * MAX(B3:AB27)) + 12</f>
        <v>12</v>
      </c>
      <c r="J57">
        <f>J15 / (2 * MAX(B3:AB27)) + 12</f>
        <v>12</v>
      </c>
      <c r="K57">
        <f>K15 / (2 * MAX(B3:AB27)) + 12</f>
        <v>12</v>
      </c>
      <c r="L57">
        <f>L15 / (2 * MAX(B3:AB27)) + 12</f>
        <v>12</v>
      </c>
      <c r="M57">
        <f>M15 / (2 * MAX(B3:AB27)) + 12</f>
        <v>12</v>
      </c>
      <c r="N57">
        <f>N15 / (2 * MAX(B3:AB27)) + 12</f>
        <v>12.069620253164556</v>
      </c>
      <c r="O57">
        <f>O15 / (2 * MAX(B3:AB27)) + 12</f>
        <v>12</v>
      </c>
      <c r="P57">
        <f>P15 / (2 * MAX(B3:AB27)) + 12</f>
        <v>12</v>
      </c>
      <c r="Q57">
        <f>Q15 / (2 * MAX(B3:AB27)) + 12</f>
        <v>12</v>
      </c>
      <c r="R57">
        <f>R15 / (2 * MAX(B3:AB27)) + 12</f>
        <v>12</v>
      </c>
      <c r="S57">
        <f>S15 / (2 * MAX(B3:AB27)) + 12</f>
        <v>12</v>
      </c>
      <c r="T57">
        <f>T15 / (2 * MAX(B3:AB27)) + 12</f>
        <v>12</v>
      </c>
      <c r="U57">
        <f>U15 / (2 * MAX(B3:AB27)) + 12</f>
        <v>12</v>
      </c>
      <c r="V57">
        <f>V15 / (2 * MAX(B3:AB27)) + 12</f>
        <v>12</v>
      </c>
      <c r="W57">
        <f>W15 / (2 * MAX(B3:AB27)) + 12</f>
        <v>12</v>
      </c>
      <c r="X57">
        <f>X15 / (2 * MAX(B3:AB27)) + 12</f>
        <v>12</v>
      </c>
      <c r="Y57">
        <f>Y15 / (2 * MAX(B3:AB27)) + 12</f>
        <v>12</v>
      </c>
      <c r="Z57">
        <f>Z15 / (2 * MAX(B3:AB27)) + 12</f>
        <v>12</v>
      </c>
      <c r="AA57">
        <f>AA15 / (2 * MAX(B3:AB27)) + 12</f>
        <v>12</v>
      </c>
      <c r="AB57">
        <f>AB15 / (2 * MAX(B3:AB27)) + 12</f>
        <v>12</v>
      </c>
    </row>
    <row r="58" spans="1:28" x14ac:dyDescent="0.25">
      <c r="B58">
        <f>B15 / (-2 * MAX(B3:AB27)) + 12</f>
        <v>12</v>
      </c>
      <c r="C58">
        <f>C15 / (-2 * MAX(B3:AB27)) + 12</f>
        <v>11.990506329113924</v>
      </c>
      <c r="D58">
        <f>D15 / (-2 * MAX(B3:AB27)) + 12</f>
        <v>12</v>
      </c>
      <c r="E58">
        <f>E15 / (-2 * MAX(B3:AB27)) + 12</f>
        <v>11.939873417721518</v>
      </c>
      <c r="F58">
        <f>F15 / (-2 * MAX(B3:AB27)) + 12</f>
        <v>11.984177215189874</v>
      </c>
      <c r="G58">
        <f>G15 / (-2 * MAX(B3:AB27)) + 12</f>
        <v>11.99367088607595</v>
      </c>
      <c r="H58">
        <f>H15 / (-2 * MAX(B3:AB27)) + 12</f>
        <v>11.958860759493671</v>
      </c>
      <c r="I58">
        <f>I15 / (-2 * MAX(B3:AB27)) + 12</f>
        <v>12</v>
      </c>
      <c r="J58">
        <f>J15 / (-2 * MAX(B3:AB27)) + 12</f>
        <v>12</v>
      </c>
      <c r="K58">
        <f>K15 / (-2 * MAX(B3:AB27)) + 12</f>
        <v>12</v>
      </c>
      <c r="L58">
        <f>L15 / (-2 * MAX(B3:AB27)) + 12</f>
        <v>12</v>
      </c>
      <c r="M58">
        <f>M15 / (-2 * MAX(B3:AB27)) + 12</f>
        <v>12</v>
      </c>
      <c r="N58">
        <f>N15 / (-2 * MAX(B3:AB27)) + 12</f>
        <v>11.930379746835444</v>
      </c>
      <c r="O58">
        <f>O15 / (-2 * MAX(B3:AB27)) + 12</f>
        <v>12</v>
      </c>
      <c r="P58">
        <f>P15 / (-2 * MAX(B3:AB27)) + 12</f>
        <v>12</v>
      </c>
      <c r="Q58">
        <f>Q15 / (-2 * MAX(B3:AB27)) + 12</f>
        <v>12</v>
      </c>
      <c r="R58">
        <f>R15 / (-2 * MAX(B3:AB27)) + 12</f>
        <v>12</v>
      </c>
      <c r="S58">
        <f>S15 / (-2 * MAX(B3:AB27)) + 12</f>
        <v>12</v>
      </c>
      <c r="T58">
        <f>T15 / (-2 * MAX(B3:AB27)) + 12</f>
        <v>12</v>
      </c>
      <c r="U58">
        <f>U15 / (-2 * MAX(B3:AB27)) + 12</f>
        <v>12</v>
      </c>
      <c r="V58">
        <f>V15 / (-2 * MAX(B3:AB27)) + 12</f>
        <v>12</v>
      </c>
      <c r="W58">
        <f>W15 / (-2 * MAX(B3:AB27)) + 12</f>
        <v>12</v>
      </c>
      <c r="X58">
        <f>X15 / (-2 * MAX(B3:AB27)) + 12</f>
        <v>12</v>
      </c>
      <c r="Y58">
        <f>Y15 / (-2 * MAX(B3:AB27)) + 12</f>
        <v>12</v>
      </c>
      <c r="Z58">
        <f>Z15 / (-2 * MAX(B3:AB27)) + 12</f>
        <v>12</v>
      </c>
      <c r="AA58">
        <f>AA15 / (-2 * MAX(B3:AB27)) + 12</f>
        <v>12</v>
      </c>
      <c r="AB58">
        <f>AB15 / (-2 * MAX(B3:AB27)) + 12</f>
        <v>12</v>
      </c>
    </row>
    <row r="59" spans="1:28" x14ac:dyDescent="0.25">
      <c r="B59">
        <f>B19 / (2 * MAX(B3:AB27)) + 11</f>
        <v>11.01993670886076</v>
      </c>
      <c r="C59">
        <f>C19 / (2 * MAX(B3:AB27)) + 11</f>
        <v>11.022151898734178</v>
      </c>
      <c r="D59">
        <f>D19 / (2 * MAX(B3:AB27)) + 11</f>
        <v>11</v>
      </c>
      <c r="E59">
        <f>E19 / (2 * MAX(B3:AB27)) + 11</f>
        <v>11.003164556962025</v>
      </c>
      <c r="F59">
        <f>F19 / (2 * MAX(B3:AB27)) + 11</f>
        <v>11.007278481012658</v>
      </c>
      <c r="G59">
        <f>G19 / (2 * MAX(B3:AB27)) + 11</f>
        <v>11</v>
      </c>
      <c r="H59">
        <f>H19 / (2 * MAX(B3:AB27)) + 11</f>
        <v>11.042721518987342</v>
      </c>
      <c r="I59">
        <f>I19 / (2 * MAX(B3:AB27)) + 11</f>
        <v>11.000949367088607</v>
      </c>
      <c r="J59">
        <f>J19 / (2 * MAX(B3:AB27)) + 11</f>
        <v>11.00632911392405</v>
      </c>
      <c r="K59">
        <f>K19 / (2 * MAX(B3:AB27)) + 11</f>
        <v>11.015822784810126</v>
      </c>
      <c r="L59">
        <f>L19 / (2 * MAX(B3:AB27)) + 11</f>
        <v>11.050632911392405</v>
      </c>
      <c r="M59">
        <f>M19 / (2 * MAX(B3:AB27)) + 11</f>
        <v>11.037974683544304</v>
      </c>
      <c r="N59">
        <f>N19 / (2 * MAX(B3:AB27)) + 11</f>
        <v>11.034810126582279</v>
      </c>
      <c r="O59">
        <f>O19 / (2 * MAX(B3:AB27)) + 11</f>
        <v>11.082278481012658</v>
      </c>
      <c r="P59">
        <f>P19 / (2 * MAX(B3:AB27)) + 11</f>
        <v>11.01740506329114</v>
      </c>
      <c r="Q59">
        <f>Q19 / (2 * MAX(B3:AB27)) + 11</f>
        <v>11</v>
      </c>
      <c r="R59">
        <f>R19 / (2 * MAX(B3:AB27)) + 11</f>
        <v>11</v>
      </c>
      <c r="S59">
        <f>S19 / (2 * MAX(B3:AB27)) + 11</f>
        <v>11</v>
      </c>
      <c r="T59">
        <f>T19 / (2 * MAX(B3:AB27)) + 11</f>
        <v>11</v>
      </c>
      <c r="U59">
        <f>U19 / (2 * MAX(B3:AB27)) + 11</f>
        <v>11</v>
      </c>
      <c r="V59">
        <f>V19 / (2 * MAX(B3:AB27)) + 11</f>
        <v>11</v>
      </c>
      <c r="W59">
        <f>W19 / (2 * MAX(B3:AB27)) + 11</f>
        <v>11</v>
      </c>
      <c r="X59">
        <f>X19 / (2 * MAX(B3:AB27)) + 11</f>
        <v>11</v>
      </c>
      <c r="Y59">
        <f>Y19 / (2 * MAX(B3:AB27)) + 11</f>
        <v>11</v>
      </c>
      <c r="Z59">
        <f>Z19 / (2 * MAX(B3:AB27)) + 11</f>
        <v>11</v>
      </c>
      <c r="AA59">
        <f>AA19 / (2 * MAX(B3:AB27)) + 11</f>
        <v>11</v>
      </c>
      <c r="AB59">
        <f>AB19 / (2 * MAX(B3:AB27)) + 11</f>
        <v>11</v>
      </c>
    </row>
    <row r="60" spans="1:28" x14ac:dyDescent="0.25">
      <c r="B60">
        <f>B19 / (-2 * MAX(B3:AB27)) + 11</f>
        <v>10.98006329113924</v>
      </c>
      <c r="C60">
        <f>C19 / (-2 * MAX(B3:AB27)) + 11</f>
        <v>10.977848101265822</v>
      </c>
      <c r="D60">
        <f>D19 / (-2 * MAX(B3:AB27)) + 11</f>
        <v>11</v>
      </c>
      <c r="E60">
        <f>E19 / (-2 * MAX(B3:AB27)) + 11</f>
        <v>10.996835443037975</v>
      </c>
      <c r="F60">
        <f>F19 / (-2 * MAX(B3:AB27)) + 11</f>
        <v>10.992721518987342</v>
      </c>
      <c r="G60">
        <f>G19 / (-2 * MAX(B3:AB27)) + 11</f>
        <v>11</v>
      </c>
      <c r="H60">
        <f>H19 / (-2 * MAX(B3:AB27)) + 11</f>
        <v>10.957278481012658</v>
      </c>
      <c r="I60">
        <f>I19 / (-2 * MAX(B3:AB27)) + 11</f>
        <v>10.999050632911393</v>
      </c>
      <c r="J60">
        <f>J19 / (-2 * MAX(B3:AB27)) + 11</f>
        <v>10.99367088607595</v>
      </c>
      <c r="K60">
        <f>K19 / (-2 * MAX(B3:AB27)) + 11</f>
        <v>10.984177215189874</v>
      </c>
      <c r="L60">
        <f>L19 / (-2 * MAX(B3:AB27)) + 11</f>
        <v>10.949367088607595</v>
      </c>
      <c r="M60">
        <f>M19 / (-2 * MAX(B3:AB27)) + 11</f>
        <v>10.962025316455696</v>
      </c>
      <c r="N60">
        <f>N19 / (-2 * MAX(B3:AB27)) + 11</f>
        <v>10.965189873417721</v>
      </c>
      <c r="O60">
        <f>O19 / (-2 * MAX(B3:AB27)) + 11</f>
        <v>10.917721518987342</v>
      </c>
      <c r="P60">
        <f>P19 / (-2 * MAX(B3:AB27)) + 11</f>
        <v>10.98259493670886</v>
      </c>
      <c r="Q60">
        <f>Q19 / (-2 * MAX(B3:AB27)) + 11</f>
        <v>11</v>
      </c>
      <c r="R60">
        <f>R19 / (-2 * MAX(B3:AB27)) + 11</f>
        <v>11</v>
      </c>
      <c r="S60">
        <f>S19 / (-2 * MAX(B3:AB27)) + 11</f>
        <v>11</v>
      </c>
      <c r="T60">
        <f>T19 / (-2 * MAX(B3:AB27)) + 11</f>
        <v>11</v>
      </c>
      <c r="U60">
        <f>U19 / (-2 * MAX(B3:AB27)) + 11</f>
        <v>11</v>
      </c>
      <c r="V60">
        <f>V19 / (-2 * MAX(B3:AB27)) + 11</f>
        <v>11</v>
      </c>
      <c r="W60">
        <f>W19 / (-2 * MAX(B3:AB27)) + 11</f>
        <v>11</v>
      </c>
      <c r="X60">
        <f>X19 / (-2 * MAX(B3:AB27)) + 11</f>
        <v>11</v>
      </c>
      <c r="Y60">
        <f>Y19 / (-2 * MAX(B3:AB27)) + 11</f>
        <v>11</v>
      </c>
      <c r="Z60">
        <f>Z19 / (-2 * MAX(B3:AB27)) + 11</f>
        <v>11</v>
      </c>
      <c r="AA60">
        <f>AA19 / (-2 * MAX(B3:AB27)) + 11</f>
        <v>11</v>
      </c>
      <c r="AB60">
        <f>AB19 / (-2 * MAX(B3:AB27)) + 11</f>
        <v>11</v>
      </c>
    </row>
    <row r="61" spans="1:28" x14ac:dyDescent="0.25">
      <c r="B61">
        <f>B7 / (2 * MAX(B3:AB27)) + 10</f>
        <v>10</v>
      </c>
      <c r="C61">
        <f>C7 / (2 * MAX(B3:AB27)) + 10</f>
        <v>10</v>
      </c>
      <c r="D61">
        <f>D7 / (2 * MAX(B3:AB27)) + 10</f>
        <v>10</v>
      </c>
      <c r="E61">
        <f>E7 / (2 * MAX(B3:AB27)) + 10</f>
        <v>10</v>
      </c>
      <c r="F61">
        <f>F7 / (2 * MAX(B3:AB27)) + 10</f>
        <v>10</v>
      </c>
      <c r="G61">
        <f>G7 / (2 * MAX(B3:AB27)) + 10</f>
        <v>10</v>
      </c>
      <c r="H61">
        <f>H7 / (2 * MAX(B3:AB27)) + 10</f>
        <v>10</v>
      </c>
      <c r="I61">
        <f>I7 / (2 * MAX(B3:AB27)) + 10</f>
        <v>10</v>
      </c>
      <c r="J61">
        <f>J7 / (2 * MAX(B3:AB27)) + 10</f>
        <v>10</v>
      </c>
      <c r="K61">
        <f>K7 / (2 * MAX(B3:AB27)) + 10</f>
        <v>10</v>
      </c>
      <c r="L61">
        <f>L7 / (2 * MAX(B3:AB27)) + 10</f>
        <v>10</v>
      </c>
      <c r="M61">
        <f>M7 / (2 * MAX(B3:AB27)) + 10</f>
        <v>10</v>
      </c>
      <c r="N61">
        <f>N7 / (2 * MAX(B3:AB27)) + 10</f>
        <v>10.012658227848101</v>
      </c>
      <c r="O61">
        <f>O7 / (2 * MAX(B3:AB27)) + 10</f>
        <v>10</v>
      </c>
      <c r="P61">
        <f>P7 / (2 * MAX(B3:AB27)) + 10</f>
        <v>10.022151898734178</v>
      </c>
      <c r="Q61">
        <f>Q7 / (2 * MAX(B3:AB27)) + 10</f>
        <v>10</v>
      </c>
      <c r="R61">
        <f>R7 / (2 * MAX(B3:AB27)) + 10</f>
        <v>10</v>
      </c>
      <c r="S61">
        <f>S7 / (2 * MAX(B3:AB27)) + 10</f>
        <v>10</v>
      </c>
      <c r="T61">
        <f>T7 / (2 * MAX(B3:AB27)) + 10</f>
        <v>10</v>
      </c>
      <c r="U61">
        <f>U7 / (2 * MAX(B3:AB27)) + 10</f>
        <v>10</v>
      </c>
      <c r="V61">
        <f>V7 / (2 * MAX(B3:AB27)) + 10</f>
        <v>10</v>
      </c>
      <c r="W61">
        <f>W7 / (2 * MAX(B3:AB27)) + 10</f>
        <v>10</v>
      </c>
      <c r="X61">
        <f>X7 / (2 * MAX(B3:AB27)) + 10</f>
        <v>10</v>
      </c>
      <c r="Y61">
        <f>Y7 / (2 * MAX(B3:AB27)) + 10</f>
        <v>10</v>
      </c>
      <c r="Z61">
        <f>Z7 / (2 * MAX(B3:AB27)) + 10</f>
        <v>10</v>
      </c>
      <c r="AA61">
        <f>AA7 / (2 * MAX(B3:AB27)) + 10</f>
        <v>10</v>
      </c>
      <c r="AB61">
        <f>AB7 / (2 * MAX(B3:AB27)) + 10</f>
        <v>10</v>
      </c>
    </row>
    <row r="62" spans="1:28" x14ac:dyDescent="0.25">
      <c r="B62">
        <f>B7 / (-2 * MAX(B3:AB27)) + 10</f>
        <v>10</v>
      </c>
      <c r="C62">
        <f>C7 / (-2 * MAX(B3:AB27)) + 10</f>
        <v>10</v>
      </c>
      <c r="D62">
        <f>D7 / (-2 * MAX(B3:AB27)) + 10</f>
        <v>10</v>
      </c>
      <c r="E62">
        <f>E7 / (-2 * MAX(B3:AB27)) + 10</f>
        <v>10</v>
      </c>
      <c r="F62">
        <f>F7 / (-2 * MAX(B3:AB27)) + 10</f>
        <v>10</v>
      </c>
      <c r="G62">
        <f>G7 / (-2 * MAX(B3:AB27)) + 10</f>
        <v>10</v>
      </c>
      <c r="H62">
        <f>H7 / (-2 * MAX(B3:AB27)) + 10</f>
        <v>10</v>
      </c>
      <c r="I62">
        <f>I7 / (-2 * MAX(B3:AB27)) + 10</f>
        <v>10</v>
      </c>
      <c r="J62">
        <f>J7 / (-2 * MAX(B3:AB27)) + 10</f>
        <v>10</v>
      </c>
      <c r="K62">
        <f>K7 / (-2 * MAX(B3:AB27)) + 10</f>
        <v>10</v>
      </c>
      <c r="L62">
        <f>L7 / (-2 * MAX(B3:AB27)) + 10</f>
        <v>10</v>
      </c>
      <c r="M62">
        <f>M7 / (-2 * MAX(B3:AB27)) + 10</f>
        <v>10</v>
      </c>
      <c r="N62">
        <f>N7 / (-2 * MAX(B3:AB27)) + 10</f>
        <v>9.9873417721518987</v>
      </c>
      <c r="O62">
        <f>O7 / (-2 * MAX(B3:AB27)) + 10</f>
        <v>10</v>
      </c>
      <c r="P62">
        <f>P7 / (-2 * MAX(B3:AB27)) + 10</f>
        <v>9.9778481012658222</v>
      </c>
      <c r="Q62">
        <f>Q7 / (-2 * MAX(B3:AB27)) + 10</f>
        <v>10</v>
      </c>
      <c r="R62">
        <f>R7 / (-2 * MAX(B3:AB27)) + 10</f>
        <v>10</v>
      </c>
      <c r="S62">
        <f>S7 / (-2 * MAX(B3:AB27)) + 10</f>
        <v>10</v>
      </c>
      <c r="T62">
        <f>T7 / (-2 * MAX(B3:AB27)) + 10</f>
        <v>10</v>
      </c>
      <c r="U62">
        <f>U7 / (-2 * MAX(B3:AB27)) + 10</f>
        <v>10</v>
      </c>
      <c r="V62">
        <f>V7 / (-2 * MAX(B3:AB27)) + 10</f>
        <v>10</v>
      </c>
      <c r="W62">
        <f>W7 / (-2 * MAX(B3:AB27)) + 10</f>
        <v>10</v>
      </c>
      <c r="X62">
        <f>X7 / (-2 * MAX(B3:AB27)) + 10</f>
        <v>10</v>
      </c>
      <c r="Y62">
        <f>Y7 / (-2 * MAX(B3:AB27)) + 10</f>
        <v>10</v>
      </c>
      <c r="Z62">
        <f>Z7 / (-2 * MAX(B3:AB27)) + 10</f>
        <v>10</v>
      </c>
      <c r="AA62">
        <f>AA7 / (-2 * MAX(B3:AB27)) + 10</f>
        <v>10</v>
      </c>
      <c r="AB62">
        <f>AB7 / (-2 * MAX(B3:AB27)) + 10</f>
        <v>10</v>
      </c>
    </row>
    <row r="63" spans="1:28" x14ac:dyDescent="0.25">
      <c r="B63">
        <f>B5 / (2 * MAX(B3:AB27)) + 9</f>
        <v>9.0126582278481013</v>
      </c>
      <c r="C63">
        <f>C5 / (2 * MAX(B3:AB27)) + 9</f>
        <v>9.011075949367088</v>
      </c>
      <c r="D63">
        <f>D5 / (2 * MAX(B3:AB27)) + 9</f>
        <v>9.013291139240506</v>
      </c>
      <c r="E63">
        <f>E5 / (2 * MAX(B3:AB27)) + 9</f>
        <v>9.0031645569620249</v>
      </c>
      <c r="F63">
        <f>F5 / (2 * MAX(B3:AB27)) + 9</f>
        <v>9.0158227848101262</v>
      </c>
      <c r="G63">
        <f>G5 / (2 * MAX(B3:AB27)) + 9</f>
        <v>9.0003164556962023</v>
      </c>
      <c r="H63">
        <f>H5 / (2 * MAX(B3:AB27)) + 9</f>
        <v>9.0037974683544295</v>
      </c>
      <c r="I63">
        <f>I5 / (2 * MAX(B3:AB27)) + 9</f>
        <v>9.0120253164556967</v>
      </c>
      <c r="J63">
        <f>J5 / (2 * MAX(B3:AB27)) + 9</f>
        <v>9</v>
      </c>
      <c r="K63">
        <f>K5 / (2 * MAX(B3:AB27)) + 9</f>
        <v>9.0430379746835445</v>
      </c>
      <c r="L63">
        <f>L5 / (2 * MAX(B3:AB27)) + 9</f>
        <v>9.0003164556962023</v>
      </c>
      <c r="M63">
        <f>M5 / (2 * MAX(B3:AB27)) + 9</f>
        <v>9.000158227848102</v>
      </c>
      <c r="N63">
        <f>N5 / (2 * MAX(B3:AB27)) + 9</f>
        <v>9.0316455696202524</v>
      </c>
      <c r="O63">
        <f>O5 / (2 * MAX(B3:AB27)) + 9</f>
        <v>9.0965189873417724</v>
      </c>
      <c r="P63">
        <f>P5 / (2 * MAX(B3:AB27)) + 9</f>
        <v>9.0791139240506329</v>
      </c>
      <c r="Q63">
        <f>Q5 / (2 * MAX(B3:AB27)) + 9</f>
        <v>9.1566455696202524</v>
      </c>
      <c r="R63">
        <f>R5 / (2 * MAX(B3:AB27)) + 9</f>
        <v>9.0253164556962027</v>
      </c>
      <c r="S63">
        <f>S5 / (2 * MAX(B3:AB27)) + 9</f>
        <v>9.0949367088607591</v>
      </c>
      <c r="T63">
        <f>T5 / (2 * MAX(B3:AB27)) + 9</f>
        <v>9</v>
      </c>
      <c r="U63">
        <f>U5 / (2 * MAX(B3:AB27)) + 9</f>
        <v>9</v>
      </c>
      <c r="V63">
        <f>V5 / (2 * MAX(B3:AB27)) + 9</f>
        <v>9</v>
      </c>
      <c r="W63">
        <f>W5 / (2 * MAX(B3:AB27)) + 9</f>
        <v>9</v>
      </c>
      <c r="X63">
        <f>X5 / (2 * MAX(B3:AB27)) + 9</f>
        <v>9</v>
      </c>
      <c r="Y63">
        <f>Y5 / (2 * MAX(B3:AB27)) + 9</f>
        <v>9</v>
      </c>
      <c r="Z63">
        <f>Z5 / (2 * MAX(B3:AB27)) + 9</f>
        <v>9</v>
      </c>
      <c r="AA63">
        <f>AA5 / (2 * MAX(B3:AB27)) + 9</f>
        <v>9</v>
      </c>
      <c r="AB63">
        <f>AB5 / (2 * MAX(B3:AB27)) + 9</f>
        <v>9</v>
      </c>
    </row>
    <row r="64" spans="1:28" x14ac:dyDescent="0.25">
      <c r="B64">
        <f>B5 / (-2 * MAX(B3:AB27)) + 9</f>
        <v>8.9873417721518987</v>
      </c>
      <c r="C64">
        <f>C5 / (-2 * MAX(B3:AB27)) + 9</f>
        <v>8.988924050632912</v>
      </c>
      <c r="D64">
        <f>D5 / (-2 * MAX(B3:AB27)) + 9</f>
        <v>8.986708860759494</v>
      </c>
      <c r="E64">
        <f>E5 / (-2 * MAX(B3:AB27)) + 9</f>
        <v>8.9968354430379751</v>
      </c>
      <c r="F64">
        <f>F5 / (-2 * MAX(B3:AB27)) + 9</f>
        <v>8.9841772151898738</v>
      </c>
      <c r="G64">
        <f>G5 / (-2 * MAX(B3:AB27)) + 9</f>
        <v>8.9996835443037977</v>
      </c>
      <c r="H64">
        <f>H5 / (-2 * MAX(B3:AB27)) + 9</f>
        <v>8.9962025316455705</v>
      </c>
      <c r="I64">
        <f>I5 / (-2 * MAX(B3:AB27)) + 9</f>
        <v>8.9879746835443033</v>
      </c>
      <c r="J64">
        <f>J5 / (-2 * MAX(B3:AB27)) + 9</f>
        <v>9</v>
      </c>
      <c r="K64">
        <f>K5 / (-2 * MAX(B3:AB27)) + 9</f>
        <v>8.9569620253164555</v>
      </c>
      <c r="L64">
        <f>L5 / (-2 * MAX(B3:AB27)) + 9</f>
        <v>8.9996835443037977</v>
      </c>
      <c r="M64">
        <f>M5 / (-2 * MAX(B3:AB27)) + 9</f>
        <v>8.999841772151898</v>
      </c>
      <c r="N64">
        <f>N5 / (-2 * MAX(B3:AB27)) + 9</f>
        <v>8.9683544303797476</v>
      </c>
      <c r="O64">
        <f>O5 / (-2 * MAX(B3:AB27)) + 9</f>
        <v>8.9034810126582276</v>
      </c>
      <c r="P64">
        <f>P5 / (-2 * MAX(B3:AB27)) + 9</f>
        <v>8.9208860759493671</v>
      </c>
      <c r="Q64">
        <f>Q5 / (-2 * MAX(B3:AB27)) + 9</f>
        <v>8.8433544303797476</v>
      </c>
      <c r="R64">
        <f>R5 / (-2 * MAX(B3:AB27)) + 9</f>
        <v>8.9746835443037973</v>
      </c>
      <c r="S64">
        <f>S5 / (-2 * MAX(B3:AB27)) + 9</f>
        <v>8.9050632911392409</v>
      </c>
      <c r="T64">
        <f>T5 / (-2 * MAX(B3:AB27)) + 9</f>
        <v>9</v>
      </c>
      <c r="U64">
        <f>U5 / (-2 * MAX(B3:AB27)) + 9</f>
        <v>9</v>
      </c>
      <c r="V64">
        <f>V5 / (-2 * MAX(B3:AB27)) + 9</f>
        <v>9</v>
      </c>
      <c r="W64">
        <f>W5 / (-2 * MAX(B3:AB27)) + 9</f>
        <v>9</v>
      </c>
      <c r="X64">
        <f>X5 / (-2 * MAX(B3:AB27)) + 9</f>
        <v>9</v>
      </c>
      <c r="Y64">
        <f>Y5 / (-2 * MAX(B3:AB27)) + 9</f>
        <v>9</v>
      </c>
      <c r="Z64">
        <f>Z5 / (-2 * MAX(B3:AB27)) + 9</f>
        <v>9</v>
      </c>
      <c r="AA64">
        <f>AA5 / (-2 * MAX(B3:AB27)) + 9</f>
        <v>9</v>
      </c>
      <c r="AB64">
        <f>AB5 / (-2 * MAX(B3:AB27)) + 9</f>
        <v>9</v>
      </c>
    </row>
    <row r="65" spans="2:28" x14ac:dyDescent="0.25">
      <c r="B65">
        <f>B26 / (2 * MAX(B3:AB27)) + 8</f>
        <v>8</v>
      </c>
      <c r="C65">
        <f>C26 / (2 * MAX(B3:AB27)) + 8</f>
        <v>8.1708860759493671</v>
      </c>
      <c r="D65">
        <f>D26 / (2 * MAX(B3:AB27)) + 8</f>
        <v>8.0727848101265831</v>
      </c>
      <c r="E65">
        <f>E26 / (2 * MAX(B3:AB27)) + 8</f>
        <v>8.0063291139240498</v>
      </c>
      <c r="F65">
        <f>F26 / (2 * MAX(B3:AB27)) + 8</f>
        <v>8.1329113924050631</v>
      </c>
      <c r="G65">
        <f>G26 / (2 * MAX(B3:AB27)) + 8</f>
        <v>8</v>
      </c>
      <c r="H65">
        <f>H26 / (2 * MAX(B3:AB27)) + 8</f>
        <v>8.075949367088608</v>
      </c>
      <c r="I65">
        <f>I26 / (2 * MAX(B3:AB27)) + 8</f>
        <v>8.1202531645569618</v>
      </c>
      <c r="J65">
        <f>J26 / (2 * MAX(B3:AB27)) + 8</f>
        <v>8</v>
      </c>
      <c r="K65">
        <f>K26 / (2 * MAX(B3:AB27)) + 8</f>
        <v>8.2151898734177209</v>
      </c>
      <c r="L65">
        <f>L26 / (2 * MAX(B3:AB27)) + 8</f>
        <v>8</v>
      </c>
      <c r="M65">
        <f>M26 / (2 * MAX(B3:AB27)) + 8</f>
        <v>8.0443037974683538</v>
      </c>
      <c r="N65">
        <f>N26 / (2 * MAX(B3:AB27)) + 8</f>
        <v>8.3164556962025316</v>
      </c>
      <c r="O65">
        <f>O26 / (2 * MAX(B3:AB27)) + 8</f>
        <v>8.1613924050632907</v>
      </c>
      <c r="P65">
        <f>P26 / (2 * MAX(B3:AB27)) + 8</f>
        <v>8.1582278481012658</v>
      </c>
      <c r="Q65">
        <f>Q26 / (2 * MAX(B3:AB27)) + 8</f>
        <v>8.5</v>
      </c>
      <c r="R65">
        <f>R26 / (2 * MAX(B3:AB27)) + 8</f>
        <v>8.174050632911392</v>
      </c>
      <c r="S65">
        <f>S26 / (2 * MAX(B3:AB27)) + 8</f>
        <v>8.3164556962025316</v>
      </c>
      <c r="T65">
        <f>T26 / (2 * MAX(B3:AB27)) + 8</f>
        <v>8</v>
      </c>
      <c r="U65">
        <f>U26 / (2 * MAX(B3:AB27)) + 8</f>
        <v>8</v>
      </c>
      <c r="V65">
        <f>V26 / (2 * MAX(B3:AB27)) + 8</f>
        <v>8</v>
      </c>
      <c r="W65">
        <f>W26 / (2 * MAX(B3:AB27)) + 8</f>
        <v>8</v>
      </c>
      <c r="X65">
        <f>X26 / (2 * MAX(B3:AB27)) + 8</f>
        <v>8</v>
      </c>
      <c r="Y65">
        <f>Y26 / (2 * MAX(B3:AB27)) + 8</f>
        <v>8</v>
      </c>
      <c r="Z65">
        <f>Z26 / (2 * MAX(B3:AB27)) + 8</f>
        <v>8</v>
      </c>
      <c r="AA65">
        <f>AA26 / (2 * MAX(B3:AB27)) + 8</f>
        <v>8</v>
      </c>
      <c r="AB65">
        <f>AB26 / (2 * MAX(B3:AB27)) + 8</f>
        <v>8</v>
      </c>
    </row>
    <row r="66" spans="2:28" x14ac:dyDescent="0.25">
      <c r="B66">
        <f>B26 / (-2 * MAX(B3:AB27)) + 8</f>
        <v>8</v>
      </c>
      <c r="C66">
        <f>C26 / (-2 * MAX(B3:AB27)) + 8</f>
        <v>7.8291139240506329</v>
      </c>
      <c r="D66">
        <f>D26 / (-2 * MAX(B3:AB27)) + 8</f>
        <v>7.9272151898734178</v>
      </c>
      <c r="E66">
        <f>E26 / (-2 * MAX(B3:AB27)) + 8</f>
        <v>7.9936708860759493</v>
      </c>
      <c r="F66">
        <f>F26 / (-2 * MAX(B3:AB27)) + 8</f>
        <v>7.8670886075949369</v>
      </c>
      <c r="G66">
        <f>G26 / (-2 * MAX(B3:AB27)) + 8</f>
        <v>8</v>
      </c>
      <c r="H66">
        <f>H26 / (-2 * MAX(B3:AB27)) + 8</f>
        <v>7.924050632911392</v>
      </c>
      <c r="I66">
        <f>I26 / (-2 * MAX(B3:AB27)) + 8</f>
        <v>7.8797468354430382</v>
      </c>
      <c r="J66">
        <f>J26 / (-2 * MAX(B3:AB27)) + 8</f>
        <v>8</v>
      </c>
      <c r="K66">
        <f>K26 / (-2 * MAX(B3:AB27)) + 8</f>
        <v>7.7848101265822782</v>
      </c>
      <c r="L66">
        <f>L26 / (-2 * MAX(B3:AB27)) + 8</f>
        <v>8</v>
      </c>
      <c r="M66">
        <f>M26 / (-2 * MAX(B3:AB27)) + 8</f>
        <v>7.9556962025316453</v>
      </c>
      <c r="N66">
        <f>N26 / (-2 * MAX(B3:AB27)) + 8</f>
        <v>7.6835443037974684</v>
      </c>
      <c r="O66">
        <f>O26 / (-2 * MAX(B3:AB27)) + 8</f>
        <v>7.8386075949367084</v>
      </c>
      <c r="P66">
        <f>P26 / (-2 * MAX(B3:AB27)) + 8</f>
        <v>7.8417721518987342</v>
      </c>
      <c r="Q66">
        <f>Q26 / (-2 * MAX(B3:AB27)) + 8</f>
        <v>7.5</v>
      </c>
      <c r="R66">
        <f>R26 / (-2 * MAX(B3:AB27)) + 8</f>
        <v>7.825949367088608</v>
      </c>
      <c r="S66">
        <f>S26 / (-2 * MAX(B3:AB27)) + 8</f>
        <v>7.6835443037974684</v>
      </c>
      <c r="T66">
        <f>T26 / (-2 * MAX(B3:AB27)) + 8</f>
        <v>8</v>
      </c>
      <c r="U66">
        <f>U26 / (-2 * MAX(B3:AB27)) + 8</f>
        <v>8</v>
      </c>
      <c r="V66">
        <f>V26 / (-2 * MAX(B3:AB27)) + 8</f>
        <v>8</v>
      </c>
      <c r="W66">
        <f>W26 / (-2 * MAX(B3:AB27)) + 8</f>
        <v>8</v>
      </c>
      <c r="X66">
        <f>X26 / (-2 * MAX(B3:AB27)) + 8</f>
        <v>8</v>
      </c>
      <c r="Y66">
        <f>Y26 / (-2 * MAX(B3:AB27)) + 8</f>
        <v>8</v>
      </c>
      <c r="Z66">
        <f>Z26 / (-2 * MAX(B3:AB27)) + 8</f>
        <v>8</v>
      </c>
      <c r="AA66">
        <f>AA26 / (-2 * MAX(B3:AB27)) + 8</f>
        <v>8</v>
      </c>
      <c r="AB66">
        <f>AB26 / (-2 * MAX(B3:AB27)) + 8</f>
        <v>8</v>
      </c>
    </row>
    <row r="67" spans="2:28" x14ac:dyDescent="0.25">
      <c r="B67">
        <f>B16 / (2 * MAX(B3:AB27)) + 7</f>
        <v>7.0041139240506327</v>
      </c>
      <c r="C67">
        <f>C16 / (2 * MAX(B3:AB27)) + 7</f>
        <v>7.018987341772152</v>
      </c>
      <c r="D67">
        <f>D16 / (2 * MAX(B3:AB27)) + 7</f>
        <v>7.0041139240506327</v>
      </c>
      <c r="E67">
        <f>E16 / (2 * MAX(B3:AB27)) + 7</f>
        <v>7</v>
      </c>
      <c r="F67">
        <f>F16 / (2 * MAX(B3:AB27)) + 7</f>
        <v>7</v>
      </c>
      <c r="G67">
        <f>G16 / (2 * MAX(B3:AB27)) + 7</f>
        <v>7</v>
      </c>
      <c r="H67">
        <f>H16 / (2 * MAX(B3:AB27)) + 7</f>
        <v>7.0363924050632916</v>
      </c>
      <c r="I67">
        <f>I16 / (2 * MAX(B3:AB27)) + 7</f>
        <v>7.040189873417722</v>
      </c>
      <c r="J67">
        <f>J16 / (2 * MAX(B3:AB27)) + 7</f>
        <v>7.0063291139240507</v>
      </c>
      <c r="K67">
        <f>K16 / (2 * MAX(B3:AB27)) + 7</f>
        <v>7.0031645569620249</v>
      </c>
      <c r="L67">
        <f>L16 / (2 * MAX(B3:AB27)) + 7</f>
        <v>7</v>
      </c>
      <c r="M67">
        <f>M16 / (2 * MAX(B3:AB27)) + 7</f>
        <v>7.0006329113924046</v>
      </c>
      <c r="N67">
        <f>N16 / (2 * MAX(B3:AB27)) + 7</f>
        <v>7.0221518987341769</v>
      </c>
      <c r="O67">
        <f>O16 / (2 * MAX(B3:AB27)) + 7</f>
        <v>7.0126582278481013</v>
      </c>
      <c r="P67">
        <f>P16 / (2 * MAX(B3:AB27)) + 7</f>
        <v>7</v>
      </c>
      <c r="Q67">
        <f>Q16 / (2 * MAX(B3:AB27)) + 7</f>
        <v>7.0237341772151902</v>
      </c>
      <c r="R67">
        <f>R16 / (2 * MAX(B3:AB27)) + 7</f>
        <v>7.1471518987341769</v>
      </c>
      <c r="S67">
        <f>S16 / (2 * MAX(B3:AB27)) + 7</f>
        <v>7.0427215189873413</v>
      </c>
      <c r="T67">
        <f>T16 / (2 * MAX(B3:AB27)) + 7</f>
        <v>7</v>
      </c>
      <c r="U67">
        <f>U16 / (2 * MAX(B3:AB27)) + 7</f>
        <v>7</v>
      </c>
      <c r="V67">
        <f>V16 / (2 * MAX(B3:AB27)) + 7</f>
        <v>7</v>
      </c>
      <c r="W67">
        <f>W16 / (2 * MAX(B3:AB27)) + 7</f>
        <v>7</v>
      </c>
      <c r="X67">
        <f>X16 / (2 * MAX(B3:AB27)) + 7</f>
        <v>7</v>
      </c>
      <c r="Y67">
        <f>Y16 / (2 * MAX(B3:AB27)) + 7</f>
        <v>7</v>
      </c>
      <c r="Z67">
        <f>Z16 / (2 * MAX(B3:AB27)) + 7</f>
        <v>7</v>
      </c>
      <c r="AA67">
        <f>AA16 / (2 * MAX(B3:AB27)) + 7</f>
        <v>7</v>
      </c>
      <c r="AB67">
        <f>AB16 / (2 * MAX(B3:AB27)) + 7</f>
        <v>7</v>
      </c>
    </row>
    <row r="68" spans="2:28" x14ac:dyDescent="0.25">
      <c r="B68">
        <f>B16 / (-2 * MAX(B3:AB27)) + 7</f>
        <v>6.9958860759493673</v>
      </c>
      <c r="C68">
        <f>C16 / (-2 * MAX(B3:AB27)) + 7</f>
        <v>6.981012658227848</v>
      </c>
      <c r="D68">
        <f>D16 / (-2 * MAX(B3:AB27)) + 7</f>
        <v>6.9958860759493673</v>
      </c>
      <c r="E68">
        <f>E16 / (-2 * MAX(B3:AB27)) + 7</f>
        <v>7</v>
      </c>
      <c r="F68">
        <f>F16 / (-2 * MAX(B3:AB27)) + 7</f>
        <v>7</v>
      </c>
      <c r="G68">
        <f>G16 / (-2 * MAX(B3:AB27)) + 7</f>
        <v>7</v>
      </c>
      <c r="H68">
        <f>H16 / (-2 * MAX(B3:AB27)) + 7</f>
        <v>6.9636075949367084</v>
      </c>
      <c r="I68">
        <f>I16 / (-2 * MAX(B3:AB27)) + 7</f>
        <v>6.959810126582278</v>
      </c>
      <c r="J68">
        <f>J16 / (-2 * MAX(B3:AB27)) + 7</f>
        <v>6.9936708860759493</v>
      </c>
      <c r="K68">
        <f>K16 / (-2 * MAX(B3:AB27)) + 7</f>
        <v>6.9968354430379751</v>
      </c>
      <c r="L68">
        <f>L16 / (-2 * MAX(B3:AB27)) + 7</f>
        <v>7</v>
      </c>
      <c r="M68">
        <f>M16 / (-2 * MAX(B3:AB27)) + 7</f>
        <v>6.9993670886075954</v>
      </c>
      <c r="N68">
        <f>N16 / (-2 * MAX(B3:AB27)) + 7</f>
        <v>6.9778481012658231</v>
      </c>
      <c r="O68">
        <f>O16 / (-2 * MAX(B3:AB27)) + 7</f>
        <v>6.9873417721518987</v>
      </c>
      <c r="P68">
        <f>P16 / (-2 * MAX(B3:AB27)) + 7</f>
        <v>7</v>
      </c>
      <c r="Q68">
        <f>Q16 / (-2 * MAX(B3:AB27)) + 7</f>
        <v>6.9762658227848098</v>
      </c>
      <c r="R68">
        <f>R16 / (-2 * MAX(B3:AB27)) + 7</f>
        <v>6.8528481012658231</v>
      </c>
      <c r="S68">
        <f>S16 / (-2 * MAX(B3:AB27)) + 7</f>
        <v>6.9572784810126587</v>
      </c>
      <c r="T68">
        <f>T16 / (-2 * MAX(B3:AB27)) + 7</f>
        <v>7</v>
      </c>
      <c r="U68">
        <f>U16 / (-2 * MAX(B3:AB27)) + 7</f>
        <v>7</v>
      </c>
      <c r="V68">
        <f>V16 / (-2 * MAX(B3:AB27)) + 7</f>
        <v>7</v>
      </c>
      <c r="W68">
        <f>W16 / (-2 * MAX(B3:AB27)) + 7</f>
        <v>7</v>
      </c>
      <c r="X68">
        <f>X16 / (-2 * MAX(B3:AB27)) + 7</f>
        <v>7</v>
      </c>
      <c r="Y68">
        <f>Y16 / (-2 * MAX(B3:AB27)) + 7</f>
        <v>7</v>
      </c>
      <c r="Z68">
        <f>Z16 / (-2 * MAX(B3:AB27)) + 7</f>
        <v>7</v>
      </c>
      <c r="AA68">
        <f>AA16 / (-2 * MAX(B3:AB27)) + 7</f>
        <v>7</v>
      </c>
      <c r="AB68">
        <f>AB16 / (-2 * MAX(B3:AB27)) + 7</f>
        <v>7</v>
      </c>
    </row>
    <row r="69" spans="2:28" x14ac:dyDescent="0.25">
      <c r="B69">
        <f>B12 / (2 * MAX(B3:AB27)) + 6</f>
        <v>6</v>
      </c>
      <c r="C69">
        <f>C12 / (2 * MAX(B3:AB27)) + 6</f>
        <v>6</v>
      </c>
      <c r="D69">
        <f>D12 / (2 * MAX(B3:AB27)) + 6</f>
        <v>6</v>
      </c>
      <c r="E69">
        <f>E12 / (2 * MAX(B3:AB27)) + 6</f>
        <v>6</v>
      </c>
      <c r="F69">
        <f>F12 / (2 * MAX(B3:AB27)) + 6</f>
        <v>6</v>
      </c>
      <c r="G69">
        <f>G12 / (2 * MAX(B3:AB27)) + 6</f>
        <v>6</v>
      </c>
      <c r="H69">
        <f>H12 / (2 * MAX(B3:AB27)) + 6</f>
        <v>6</v>
      </c>
      <c r="I69">
        <f>I12 / (2 * MAX(B3:AB27)) + 6</f>
        <v>6</v>
      </c>
      <c r="J69">
        <f>J12 / (2 * MAX(B3:AB27)) + 6</f>
        <v>6</v>
      </c>
      <c r="K69">
        <f>K12 / (2 * MAX(B3:AB27)) + 6</f>
        <v>6</v>
      </c>
      <c r="L69">
        <f>L12 / (2 * MAX(B3:AB27)) + 6</f>
        <v>6</v>
      </c>
      <c r="M69">
        <f>M12 / (2 * MAX(B3:AB27)) + 6</f>
        <v>6</v>
      </c>
      <c r="N69">
        <f>N12 / (2 * MAX(B3:AB27)) + 6</f>
        <v>6</v>
      </c>
      <c r="O69">
        <f>O12 / (2 * MAX(B3:AB27)) + 6</f>
        <v>6</v>
      </c>
      <c r="P69">
        <f>P12 / (2 * MAX(B3:AB27)) + 6</f>
        <v>6</v>
      </c>
      <c r="Q69">
        <f>Q12 / (2 * MAX(B3:AB27)) + 6</f>
        <v>6</v>
      </c>
      <c r="R69">
        <f>R12 / (2 * MAX(B3:AB27)) + 6</f>
        <v>6</v>
      </c>
      <c r="S69">
        <f>S12 / (2 * MAX(B3:AB27)) + 6</f>
        <v>6</v>
      </c>
      <c r="T69">
        <f>T12 / (2 * MAX(B3:AB27)) + 6</f>
        <v>6.0601265822784809</v>
      </c>
      <c r="U69">
        <f>U12 / (2 * MAX(B3:AB27)) + 6</f>
        <v>6.0094936708860756</v>
      </c>
      <c r="V69">
        <f>V12 / (2 * MAX(B3:AB27)) + 6</f>
        <v>6.0474683544303796</v>
      </c>
      <c r="W69">
        <f>W12 / (2 * MAX(B3:AB27)) + 6</f>
        <v>6.0079113924050631</v>
      </c>
      <c r="X69">
        <f>X12 / (2 * MAX(B3:AB27)) + 6</f>
        <v>6.0094936708860756</v>
      </c>
      <c r="Y69">
        <f>Y12 / (2 * MAX(B3:AB27)) + 6</f>
        <v>6.0063291139240507</v>
      </c>
      <c r="Z69">
        <f>Z12 / (2 * MAX(B3:AB27)) + 6</f>
        <v>6</v>
      </c>
      <c r="AA69">
        <f>AA12 / (2 * MAX(B3:AB27)) + 6</f>
        <v>6.0003164556962023</v>
      </c>
      <c r="AB69">
        <f>AB12 / (2 * MAX(B3:AB27)) + 6</f>
        <v>6</v>
      </c>
    </row>
    <row r="70" spans="2:28" x14ac:dyDescent="0.25">
      <c r="B70">
        <f>B12 / (-2 * MAX(B3:AB27)) + 6</f>
        <v>6</v>
      </c>
      <c r="C70">
        <f>C12 / (-2 * MAX(B3:AB27)) + 6</f>
        <v>6</v>
      </c>
      <c r="D70">
        <f>D12 / (-2 * MAX(B3:AB27)) + 6</f>
        <v>6</v>
      </c>
      <c r="E70">
        <f>E12 / (-2 * MAX(B3:AB27)) + 6</f>
        <v>6</v>
      </c>
      <c r="F70">
        <f>F12 / (-2 * MAX(B3:AB27)) + 6</f>
        <v>6</v>
      </c>
      <c r="G70">
        <f>G12 / (-2 * MAX(B3:AB27)) + 6</f>
        <v>6</v>
      </c>
      <c r="H70">
        <f>H12 / (-2 * MAX(B3:AB27)) + 6</f>
        <v>6</v>
      </c>
      <c r="I70">
        <f>I12 / (-2 * MAX(B3:AB27)) + 6</f>
        <v>6</v>
      </c>
      <c r="J70">
        <f>J12 / (-2 * MAX(B3:AB27)) + 6</f>
        <v>6</v>
      </c>
      <c r="K70">
        <f>K12 / (-2 * MAX(B3:AB27)) + 6</f>
        <v>6</v>
      </c>
      <c r="L70">
        <f>L12 / (-2 * MAX(B3:AB27)) + 6</f>
        <v>6</v>
      </c>
      <c r="M70">
        <f>M12 / (-2 * MAX(B3:AB27)) + 6</f>
        <v>6</v>
      </c>
      <c r="N70">
        <f>N12 / (-2 * MAX(B3:AB27)) + 6</f>
        <v>6</v>
      </c>
      <c r="O70">
        <f>O12 / (-2 * MAX(B3:AB27)) + 6</f>
        <v>6</v>
      </c>
      <c r="P70">
        <f>P12 / (-2 * MAX(B3:AB27)) + 6</f>
        <v>6</v>
      </c>
      <c r="Q70">
        <f>Q12 / (-2 * MAX(B3:AB27)) + 6</f>
        <v>6</v>
      </c>
      <c r="R70">
        <f>R12 / (-2 * MAX(B3:AB27)) + 6</f>
        <v>6</v>
      </c>
      <c r="S70">
        <f>S12 / (-2 * MAX(B3:AB27)) + 6</f>
        <v>6</v>
      </c>
      <c r="T70">
        <f>T12 / (-2 * MAX(B3:AB27)) + 6</f>
        <v>5.9398734177215191</v>
      </c>
      <c r="U70">
        <f>U12 / (-2 * MAX(B3:AB27)) + 6</f>
        <v>5.9905063291139244</v>
      </c>
      <c r="V70">
        <f>V12 / (-2 * MAX(B3:AB27)) + 6</f>
        <v>5.9525316455696204</v>
      </c>
      <c r="W70">
        <f>W12 / (-2 * MAX(B3:AB27)) + 6</f>
        <v>5.9920886075949369</v>
      </c>
      <c r="X70">
        <f>X12 / (-2 * MAX(B3:AB27)) + 6</f>
        <v>5.9905063291139244</v>
      </c>
      <c r="Y70">
        <f>Y12 / (-2 * MAX(B3:AB27)) + 6</f>
        <v>5.9936708860759493</v>
      </c>
      <c r="Z70">
        <f>Z12 / (-2 * MAX(B3:AB27)) + 6</f>
        <v>6</v>
      </c>
      <c r="AA70">
        <f>AA12 / (-2 * MAX(B3:AB27)) + 6</f>
        <v>5.9996835443037977</v>
      </c>
      <c r="AB70">
        <f>AB12 / (-2 * MAX(B3:AB27)) + 6</f>
        <v>6</v>
      </c>
    </row>
    <row r="71" spans="2:28" x14ac:dyDescent="0.25">
      <c r="B71">
        <f>B17 / (2 * MAX(B3:AB27)) + 5</f>
        <v>5</v>
      </c>
      <c r="C71">
        <f>C17 / (2 * MAX(B3:AB27)) + 5</f>
        <v>5</v>
      </c>
      <c r="D71">
        <f>D17 / (2 * MAX(B3:AB27)) + 5</f>
        <v>5</v>
      </c>
      <c r="E71">
        <f>E17 / (2 * MAX(B3:AB27)) + 5</f>
        <v>5</v>
      </c>
      <c r="F71">
        <f>F17 / (2 * MAX(B3:AB27)) + 5</f>
        <v>5</v>
      </c>
      <c r="G71">
        <f>G17 / (2 * MAX(B3:AB27)) + 5</f>
        <v>5</v>
      </c>
      <c r="H71">
        <f>H17 / (2 * MAX(B3:AB27)) + 5</f>
        <v>5.0063291139240507</v>
      </c>
      <c r="I71">
        <f>I17 / (2 * MAX(B3:AB27)) + 5</f>
        <v>5</v>
      </c>
      <c r="J71">
        <f>J17 / (2 * MAX(B3:AB27)) + 5</f>
        <v>5</v>
      </c>
      <c r="K71">
        <f>K17 / (2 * MAX(B3:AB27)) + 5</f>
        <v>5.0001582278481012</v>
      </c>
      <c r="L71">
        <f>L17 / (2 * MAX(B3:AB27)) + 5</f>
        <v>5.0009493670886078</v>
      </c>
      <c r="M71">
        <f>M17 / (2 * MAX(B3:AB27)) + 5</f>
        <v>5.0009493670886078</v>
      </c>
      <c r="N71">
        <f>N17 / (2 * MAX(B3:AB27)) + 5</f>
        <v>5</v>
      </c>
      <c r="O71">
        <f>O17 / (2 * MAX(B3:AB27)) + 5</f>
        <v>5</v>
      </c>
      <c r="P71">
        <f>P17 / (2 * MAX(B3:AB27)) + 5</f>
        <v>5</v>
      </c>
      <c r="Q71">
        <f>Q17 / (2 * MAX(B3:AB27)) + 5</f>
        <v>5</v>
      </c>
      <c r="R71">
        <f>R17 / (2 * MAX(B3:AB27)) + 5</f>
        <v>5</v>
      </c>
      <c r="S71">
        <f>S17 / (2 * MAX(B3:AB27)) + 5</f>
        <v>5</v>
      </c>
      <c r="T71">
        <f>T17 / (2 * MAX(B3:AB27)) + 5</f>
        <v>5.0632911392405067</v>
      </c>
      <c r="U71">
        <f>U17 / (2 * MAX(B3:AB27)) + 5</f>
        <v>5.0028481012658226</v>
      </c>
      <c r="V71">
        <f>V17 / (2 * MAX(B3:AB27)) + 5</f>
        <v>5.0158227848101262</v>
      </c>
      <c r="W71">
        <f>W17 / (2 * MAX(B3:AB27)) + 5</f>
        <v>5.0003164556962023</v>
      </c>
      <c r="X71">
        <f>X17 / (2 * MAX(B3:AB27)) + 5</f>
        <v>5.0047468354430382</v>
      </c>
      <c r="Y71">
        <f>Y17 / (2 * MAX(B3:AB27)) + 5</f>
        <v>5.0221518987341769</v>
      </c>
      <c r="Z71">
        <f>Z17 / (2 * MAX(B3:AB27)) + 5</f>
        <v>5.0110759493670889</v>
      </c>
      <c r="AA71">
        <f>AA17 / (2 * MAX(B3:AB27)) + 5</f>
        <v>5.0025316455696203</v>
      </c>
      <c r="AB71">
        <f>AB17 / (2 * MAX(B3:AB27)) + 5</f>
        <v>5.0110759493670889</v>
      </c>
    </row>
    <row r="72" spans="2:28" x14ac:dyDescent="0.25">
      <c r="B72">
        <f>B17 / (-2 * MAX(B3:AB27)) + 5</f>
        <v>5</v>
      </c>
      <c r="C72">
        <f>C17 / (-2 * MAX(B3:AB27)) + 5</f>
        <v>5</v>
      </c>
      <c r="D72">
        <f>D17 / (-2 * MAX(B3:AB27)) + 5</f>
        <v>5</v>
      </c>
      <c r="E72">
        <f>E17 / (-2 * MAX(B3:AB27)) + 5</f>
        <v>5</v>
      </c>
      <c r="F72">
        <f>F17 / (-2 * MAX(B3:AB27)) + 5</f>
        <v>5</v>
      </c>
      <c r="G72">
        <f>G17 / (-2 * MAX(B3:AB27)) + 5</f>
        <v>5</v>
      </c>
      <c r="H72">
        <f>H17 / (-2 * MAX(B3:AB27)) + 5</f>
        <v>4.9936708860759493</v>
      </c>
      <c r="I72">
        <f>I17 / (-2 * MAX(B3:AB27)) + 5</f>
        <v>5</v>
      </c>
      <c r="J72">
        <f>J17 / (-2 * MAX(B3:AB27)) + 5</f>
        <v>5</v>
      </c>
      <c r="K72">
        <f>K17 / (-2 * MAX(B3:AB27)) + 5</f>
        <v>4.9998417721518988</v>
      </c>
      <c r="L72">
        <f>L17 / (-2 * MAX(B3:AB27)) + 5</f>
        <v>4.9990506329113922</v>
      </c>
      <c r="M72">
        <f>M17 / (-2 * MAX(B3:AB27)) + 5</f>
        <v>4.9990506329113922</v>
      </c>
      <c r="N72">
        <f>N17 / (-2 * MAX(B3:AB27)) + 5</f>
        <v>5</v>
      </c>
      <c r="O72">
        <f>O17 / (-2 * MAX(B3:AB27)) + 5</f>
        <v>5</v>
      </c>
      <c r="P72">
        <f>P17 / (-2 * MAX(B3:AB27)) + 5</f>
        <v>5</v>
      </c>
      <c r="Q72">
        <f>Q17 / (-2 * MAX(B3:AB27)) + 5</f>
        <v>5</v>
      </c>
      <c r="R72">
        <f>R17 / (-2 * MAX(B3:AB27)) + 5</f>
        <v>5</v>
      </c>
      <c r="S72">
        <f>S17 / (-2 * MAX(B3:AB27)) + 5</f>
        <v>5</v>
      </c>
      <c r="T72">
        <f>T17 / (-2 * MAX(B3:AB27)) + 5</f>
        <v>4.9367088607594933</v>
      </c>
      <c r="U72">
        <f>U17 / (-2 * MAX(B3:AB27)) + 5</f>
        <v>4.9971518987341774</v>
      </c>
      <c r="V72">
        <f>V17 / (-2 * MAX(B3:AB27)) + 5</f>
        <v>4.9841772151898738</v>
      </c>
      <c r="W72">
        <f>W17 / (-2 * MAX(B3:AB27)) + 5</f>
        <v>4.9996835443037977</v>
      </c>
      <c r="X72">
        <f>X17 / (-2 * MAX(B3:AB27)) + 5</f>
        <v>4.9952531645569618</v>
      </c>
      <c r="Y72">
        <f>Y17 / (-2 * MAX(B3:AB27)) + 5</f>
        <v>4.9778481012658231</v>
      </c>
      <c r="Z72">
        <f>Z17 / (-2 * MAX(B3:AB27)) + 5</f>
        <v>4.9889240506329111</v>
      </c>
      <c r="AA72">
        <f>AA17 / (-2 * MAX(B3:AB27)) + 5</f>
        <v>4.9974683544303797</v>
      </c>
      <c r="AB72">
        <f>AB17 / (-2 * MAX(B3:AB27)) + 5</f>
        <v>4.9889240506329111</v>
      </c>
    </row>
    <row r="73" spans="2:28" x14ac:dyDescent="0.25">
      <c r="B73">
        <f>B13 / (2 * MAX(B3:AB27)) + 4</f>
        <v>4.0037974683544304</v>
      </c>
      <c r="C73">
        <f>C13 / (2 * MAX(B3:AB27)) + 4</f>
        <v>4.0094936708860756</v>
      </c>
      <c r="D73">
        <f>D13 / (2 * MAX(B3:AB27)) + 4</f>
        <v>4.0041139240506327</v>
      </c>
      <c r="E73">
        <f>E13 / (2 * MAX(B3:AB27)) + 4</f>
        <v>4.0088607594936709</v>
      </c>
      <c r="F73">
        <f>F13 / (2 * MAX(B3:AB27)) + 4</f>
        <v>4.0183544303797465</v>
      </c>
      <c r="G73">
        <f>G13 / (2 * MAX(B3:AB27)) + 4</f>
        <v>4.0015822784810124</v>
      </c>
      <c r="H73">
        <f>H13 / (2 * MAX(B3:AB27)) + 4</f>
        <v>4.0348101265822782</v>
      </c>
      <c r="I73">
        <f>I13 / (2 * MAX(B3:AB27)) + 4</f>
        <v>4.0094936708860756</v>
      </c>
      <c r="J73">
        <f>J13 / (2 * MAX(B3:AB27)) + 4</f>
        <v>4</v>
      </c>
      <c r="K73">
        <f>K13 / (2 * MAX(B3:AB27)) + 4</f>
        <v>4.0031645569620249</v>
      </c>
      <c r="L73">
        <f>L13 / (2 * MAX(B3:AB27)) + 4</f>
        <v>4.0015822784810124</v>
      </c>
      <c r="M73">
        <f>M13 / (2 * MAX(B3:AB27)) + 4</f>
        <v>4.0253164556962027</v>
      </c>
      <c r="N73">
        <f>N13 / (2 * MAX(B3:AB27)) + 4</f>
        <v>4.018987341772152</v>
      </c>
      <c r="O73">
        <f>O13 / (2 * MAX(B3:AB27)) + 4</f>
        <v>4.0110759493670889</v>
      </c>
      <c r="P73">
        <f>P13 / (2 * MAX(B3:AB27)) + 4</f>
        <v>4.0094936708860756</v>
      </c>
      <c r="Q73">
        <f>Q13 / (2 * MAX(B3:AB27)) + 4</f>
        <v>4.0158227848101262</v>
      </c>
      <c r="R73">
        <f>R13 / (2 * MAX(B3:AB27)) + 4</f>
        <v>4.0221518987341769</v>
      </c>
      <c r="S73">
        <f>S13 / (2 * MAX(B3:AB27)) + 4</f>
        <v>4.018987341772152</v>
      </c>
      <c r="T73">
        <f>T13 / (2 * MAX(B3:AB27)) + 4</f>
        <v>4.0949367088607591</v>
      </c>
      <c r="U73">
        <f>U13 / (2 * MAX(B3:AB27)) + 4</f>
        <v>4.0664556962025316</v>
      </c>
      <c r="V73">
        <f>V13 / (2 * MAX(B3:AB27)) + 4</f>
        <v>4.0601265822784809</v>
      </c>
      <c r="W73">
        <f>W13 / (2 * MAX(B3:AB27)) + 4</f>
        <v>4.0522151898734178</v>
      </c>
      <c r="X73">
        <f>X13 / (2 * MAX(B3:AB27)) + 4</f>
        <v>4.1265822784810124</v>
      </c>
      <c r="Y73">
        <f>Y13 / (2 * MAX(B3:AB27)) + 4</f>
        <v>4.0474683544303796</v>
      </c>
      <c r="Z73">
        <f>Z13 / (2 * MAX(B3:AB27)) + 4</f>
        <v>4.0949367088607591</v>
      </c>
      <c r="AA73">
        <f>AA13 / (2 * MAX(B3:AB27)) + 4</f>
        <v>4.1107594936708862</v>
      </c>
      <c r="AB73">
        <f>AB13 / (2 * MAX(B3:AB27)) + 4</f>
        <v>4.0949367088607591</v>
      </c>
    </row>
    <row r="74" spans="2:28" x14ac:dyDescent="0.25">
      <c r="B74">
        <f>B13 / (-2 * MAX(B3:AB27)) + 4</f>
        <v>3.9962025316455696</v>
      </c>
      <c r="C74">
        <f>C13 / (-2 * MAX(B3:AB27)) + 4</f>
        <v>3.990506329113924</v>
      </c>
      <c r="D74">
        <f>D13 / (-2 * MAX(B3:AB27)) + 4</f>
        <v>3.9958860759493673</v>
      </c>
      <c r="E74">
        <f>E13 / (-2 * MAX(B3:AB27)) + 4</f>
        <v>3.9911392405063291</v>
      </c>
      <c r="F74">
        <f>F13 / (-2 * MAX(B3:AB27)) + 4</f>
        <v>3.9816455696202531</v>
      </c>
      <c r="G74">
        <f>G13 / (-2 * MAX(B3:AB27)) + 4</f>
        <v>3.9984177215189876</v>
      </c>
      <c r="H74">
        <f>H13 / (-2 * MAX(B3:AB27)) + 4</f>
        <v>3.9651898734177213</v>
      </c>
      <c r="I74">
        <f>I13 / (-2 * MAX(B3:AB27)) + 4</f>
        <v>3.990506329113924</v>
      </c>
      <c r="J74">
        <f>J13 / (-2 * MAX(B3:AB27)) + 4</f>
        <v>4</v>
      </c>
      <c r="K74">
        <f>K13 / (-2 * MAX(B3:AB27)) + 4</f>
        <v>3.9968354430379747</v>
      </c>
      <c r="L74">
        <f>L13 / (-2 * MAX(B3:AB27)) + 4</f>
        <v>3.9984177215189876</v>
      </c>
      <c r="M74">
        <f>M13 / (-2 * MAX(B3:AB27)) + 4</f>
        <v>3.9746835443037973</v>
      </c>
      <c r="N74">
        <f>N13 / (-2 * MAX(B3:AB27)) + 4</f>
        <v>3.981012658227848</v>
      </c>
      <c r="O74">
        <f>O13 / (-2 * MAX(B3:AB27)) + 4</f>
        <v>3.9889240506329116</v>
      </c>
      <c r="P74">
        <f>P13 / (-2 * MAX(B3:AB27)) + 4</f>
        <v>3.990506329113924</v>
      </c>
      <c r="Q74">
        <f>Q13 / (-2 * MAX(B3:AB27)) + 4</f>
        <v>3.9841772151898733</v>
      </c>
      <c r="R74">
        <f>R13 / (-2 * MAX(B3:AB27)) + 4</f>
        <v>3.9778481012658227</v>
      </c>
      <c r="S74">
        <f>S13 / (-2 * MAX(B3:AB27)) + 4</f>
        <v>3.981012658227848</v>
      </c>
      <c r="T74">
        <f>T13 / (-2 * MAX(B3:AB27)) + 4</f>
        <v>3.9050632911392404</v>
      </c>
      <c r="U74">
        <f>U13 / (-2 * MAX(B3:AB27)) + 4</f>
        <v>3.9335443037974684</v>
      </c>
      <c r="V74">
        <f>V13 / (-2 * MAX(B3:AB27)) + 4</f>
        <v>3.9398734177215191</v>
      </c>
      <c r="W74">
        <f>W13 / (-2 * MAX(B3:AB27)) + 4</f>
        <v>3.9477848101265822</v>
      </c>
      <c r="X74">
        <f>X13 / (-2 * MAX(B3:AB27)) + 4</f>
        <v>3.8734177215189876</v>
      </c>
      <c r="Y74">
        <f>Y13 / (-2 * MAX(B3:AB27)) + 4</f>
        <v>3.9525316455696204</v>
      </c>
      <c r="Z74">
        <f>Z13 / (-2 * MAX(B3:AB27)) + 4</f>
        <v>3.9050632911392404</v>
      </c>
      <c r="AA74">
        <f>AA13 / (-2 * MAX(B3:AB27)) + 4</f>
        <v>3.8892405063291138</v>
      </c>
      <c r="AB74">
        <f>AB13 / (-2 * MAX(B3:AB27)) + 4</f>
        <v>3.9050632911392404</v>
      </c>
    </row>
    <row r="75" spans="2:28" x14ac:dyDescent="0.25">
      <c r="B75">
        <f>B18 / (2 * MAX(B3:AB27)) + 3</f>
        <v>3.009493670886076</v>
      </c>
      <c r="C75">
        <f>C18 / (2 * MAX(B3:AB27)) + 3</f>
        <v>3.0009493670886074</v>
      </c>
      <c r="D75">
        <f>D18 / (2 * MAX(B3:AB27)) + 3</f>
        <v>3.009493670886076</v>
      </c>
      <c r="E75">
        <f>E18 / (2 * MAX(B3:AB27)) + 3</f>
        <v>3.0253164556962027</v>
      </c>
      <c r="F75">
        <f>F18 / (2 * MAX(B3:AB27)) + 3</f>
        <v>3.0047468354430378</v>
      </c>
      <c r="G75">
        <f>G18 / (2 * MAX(B3:AB27)) + 3</f>
        <v>3.0506329113924049</v>
      </c>
      <c r="H75">
        <f>H18 / (2 * MAX(B3:AB27)) + 3</f>
        <v>3.0363924050632911</v>
      </c>
      <c r="I75">
        <f>I18 / (2 * MAX(B3:AB27)) + 3</f>
        <v>3.0325949367088607</v>
      </c>
      <c r="J75">
        <f>J18 / (2 * MAX(B3:AB27)) + 3</f>
        <v>3.0037974683544304</v>
      </c>
      <c r="K75">
        <f>K18 / (2 * MAX(B3:AB27)) + 3</f>
        <v>3.0158227848101267</v>
      </c>
      <c r="L75">
        <f>L18 / (2 * MAX(B3:AB27)) + 3</f>
        <v>3</v>
      </c>
      <c r="M75">
        <f>M18 / (2 * MAX(B3:AB27)) + 3</f>
        <v>3.0063291139240507</v>
      </c>
      <c r="N75">
        <f>N18 / (2 * MAX(B3:AB27)) + 3</f>
        <v>3</v>
      </c>
      <c r="O75">
        <f>O18 / (2 * MAX(B3:AB27)) + 3</f>
        <v>3</v>
      </c>
      <c r="P75">
        <f>P18 / (2 * MAX(B3:AB27)) + 3</f>
        <v>3.0041139240506327</v>
      </c>
      <c r="Q75">
        <f>Q18 / (2 * MAX(B3:AB27)) + 3</f>
        <v>3.0047468354430378</v>
      </c>
      <c r="R75">
        <f>R18 / (2 * MAX(B3:AB27)) + 3</f>
        <v>3.0063291139240507</v>
      </c>
      <c r="S75">
        <f>S18 / (2 * MAX(B3:AB27)) + 3</f>
        <v>3.0009493670886074</v>
      </c>
      <c r="T75">
        <f>T18 / (2 * MAX(B3:AB27)) + 3</f>
        <v>3.1677215189873418</v>
      </c>
      <c r="U75">
        <f>U18 / (2 * MAX(B3:AB27)) + 3</f>
        <v>3.1012658227848102</v>
      </c>
      <c r="V75">
        <f>V18 / (2 * MAX(B3:AB27)) + 3</f>
        <v>3.0775316455696204</v>
      </c>
      <c r="W75">
        <f>W18 / (2 * MAX(B3:AB27)) + 3</f>
        <v>3.2056962025316458</v>
      </c>
      <c r="X75">
        <f>X18 / (2 * MAX(B3:AB27)) + 3</f>
        <v>3.2056962025316458</v>
      </c>
      <c r="Y75">
        <f>Y18 / (2 * MAX(B3:AB27)) + 3</f>
        <v>3.2468354430379747</v>
      </c>
      <c r="Z75">
        <f>Z18 / (2 * MAX(B3:AB27)) + 3</f>
        <v>3.1202531645569622</v>
      </c>
      <c r="AA75">
        <f>AA18 / (2 * MAX(B3:AB27)) + 3</f>
        <v>3.0316455696202533</v>
      </c>
      <c r="AB75">
        <f>AB18 / (2 * MAX(B3:AB27)) + 3</f>
        <v>3.1012658227848102</v>
      </c>
    </row>
    <row r="76" spans="2:28" x14ac:dyDescent="0.25">
      <c r="B76">
        <f>B18 / (-2 * MAX(B3:AB27)) + 3</f>
        <v>2.990506329113924</v>
      </c>
      <c r="C76">
        <f>C18 / (-2 * MAX(B3:AB27)) + 3</f>
        <v>2.9990506329113926</v>
      </c>
      <c r="D76">
        <f>D18 / (-2 * MAX(B3:AB27)) + 3</f>
        <v>2.990506329113924</v>
      </c>
      <c r="E76">
        <f>E18 / (-2 * MAX(B3:AB27)) + 3</f>
        <v>2.9746835443037973</v>
      </c>
      <c r="F76">
        <f>F18 / (-2 * MAX(B3:AB27)) + 3</f>
        <v>2.9952531645569622</v>
      </c>
      <c r="G76">
        <f>G18 / (-2 * MAX(B3:AB27)) + 3</f>
        <v>2.9493670886075951</v>
      </c>
      <c r="H76">
        <f>H18 / (-2 * MAX(B3:AB27)) + 3</f>
        <v>2.9636075949367089</v>
      </c>
      <c r="I76">
        <f>I18 / (-2 * MAX(B3:AB27)) + 3</f>
        <v>2.9674050632911393</v>
      </c>
      <c r="J76">
        <f>J18 / (-2 * MAX(B3:AB27)) + 3</f>
        <v>2.9962025316455696</v>
      </c>
      <c r="K76">
        <f>K18 / (-2 * MAX(B3:AB27)) + 3</f>
        <v>2.9841772151898733</v>
      </c>
      <c r="L76">
        <f>L18 / (-2 * MAX(B3:AB27)) + 3</f>
        <v>3</v>
      </c>
      <c r="M76">
        <f>M18 / (-2 * MAX(B3:AB27)) + 3</f>
        <v>2.9936708860759493</v>
      </c>
      <c r="N76">
        <f>N18 / (-2 * MAX(B3:AB27)) + 3</f>
        <v>3</v>
      </c>
      <c r="O76">
        <f>O18 / (-2 * MAX(B3:AB27)) + 3</f>
        <v>3</v>
      </c>
      <c r="P76">
        <f>P18 / (-2 * MAX(B3:AB27)) + 3</f>
        <v>2.9958860759493673</v>
      </c>
      <c r="Q76">
        <f>Q18 / (-2 * MAX(B3:AB27)) + 3</f>
        <v>2.9952531645569622</v>
      </c>
      <c r="R76">
        <f>R18 / (-2 * MAX(B3:AB27)) + 3</f>
        <v>2.9936708860759493</v>
      </c>
      <c r="S76">
        <f>S18 / (-2 * MAX(B3:AB27)) + 3</f>
        <v>2.9990506329113926</v>
      </c>
      <c r="T76">
        <f>T18 / (-2 * MAX(B3:AB27)) + 3</f>
        <v>2.8322784810126582</v>
      </c>
      <c r="U76">
        <f>U18 / (-2 * MAX(B3:AB27)) + 3</f>
        <v>2.8987341772151898</v>
      </c>
      <c r="V76">
        <f>V18 / (-2 * MAX(B3:AB27)) + 3</f>
        <v>2.9224683544303796</v>
      </c>
      <c r="W76">
        <f>W18 / (-2 * MAX(B3:AB27)) + 3</f>
        <v>2.7943037974683542</v>
      </c>
      <c r="X76">
        <f>X18 / (-2 * MAX(B3:AB27)) + 3</f>
        <v>2.7943037974683542</v>
      </c>
      <c r="Y76">
        <f>Y18 / (-2 * MAX(B3:AB27)) + 3</f>
        <v>2.7531645569620253</v>
      </c>
      <c r="Z76">
        <f>Z18 / (-2 * MAX(B3:AB27)) + 3</f>
        <v>2.8797468354430378</v>
      </c>
      <c r="AA76">
        <f>AA18 / (-2 * MAX(B3:AB27)) + 3</f>
        <v>2.9683544303797467</v>
      </c>
      <c r="AB76">
        <f>AB18 / (-2 * MAX(B3:AB27)) + 3</f>
        <v>2.8987341772151898</v>
      </c>
    </row>
    <row r="77" spans="2:28" x14ac:dyDescent="0.25">
      <c r="B77">
        <f>B22 / (2 * MAX(B3:AB27)) + 2</f>
        <v>2</v>
      </c>
      <c r="C77">
        <f>C22 / (2 * MAX(B3:AB27)) + 2</f>
        <v>2</v>
      </c>
      <c r="D77">
        <f>D22 / (2 * MAX(B3:AB27)) + 2</f>
        <v>2</v>
      </c>
      <c r="E77">
        <f>E22 / (2 * MAX(B3:AB27)) + 2</f>
        <v>2</v>
      </c>
      <c r="F77">
        <f>F22 / (2 * MAX(B3:AB27)) + 2</f>
        <v>2</v>
      </c>
      <c r="G77">
        <f>G22 / (2 * MAX(B3:AB27)) + 2</f>
        <v>2</v>
      </c>
      <c r="H77">
        <f>H22 / (2 * MAX(B3:AB27)) + 2</f>
        <v>2</v>
      </c>
      <c r="I77">
        <f>I22 / (2 * MAX(B3:AB27)) + 2</f>
        <v>2</v>
      </c>
      <c r="J77">
        <f>J22 / (2 * MAX(B3:AB27)) + 2</f>
        <v>2</v>
      </c>
      <c r="K77">
        <f>K22 / (2 * MAX(B3:AB27)) + 2</f>
        <v>2</v>
      </c>
      <c r="L77">
        <f>L22 / (2 * MAX(B3:AB27)) + 2</f>
        <v>2</v>
      </c>
      <c r="M77">
        <f>M22 / (2 * MAX(B3:AB27)) + 2</f>
        <v>2</v>
      </c>
      <c r="N77">
        <f>N22 / (2 * MAX(B3:AB27)) + 2</f>
        <v>2</v>
      </c>
      <c r="O77">
        <f>O22 / (2 * MAX(B3:AB27)) + 2</f>
        <v>2</v>
      </c>
      <c r="P77">
        <f>P22 / (2 * MAX(B3:AB27)) + 2</f>
        <v>2</v>
      </c>
      <c r="Q77">
        <f>Q22 / (2 * MAX(B3:AB27)) + 2</f>
        <v>2</v>
      </c>
      <c r="R77">
        <f>R22 / (2 * MAX(B3:AB27)) + 2</f>
        <v>2</v>
      </c>
      <c r="S77">
        <f>S22 / (2 * MAX(B3:AB27)) + 2</f>
        <v>2</v>
      </c>
      <c r="T77">
        <f>T22 / (2 * MAX(B3:AB27)) + 2</f>
        <v>2</v>
      </c>
      <c r="U77">
        <f>U22 / (2 * MAX(B3:AB27)) + 2</f>
        <v>2</v>
      </c>
      <c r="V77">
        <f>V22 / (2 * MAX(B3:AB27)) + 2</f>
        <v>2</v>
      </c>
      <c r="W77">
        <f>W22 / (2 * MAX(B3:AB27)) + 2</f>
        <v>2</v>
      </c>
      <c r="X77">
        <f>X22 / (2 * MAX(B3:AB27)) + 2</f>
        <v>2.028481012658228</v>
      </c>
      <c r="Y77">
        <f>Y22 / (2 * MAX(B3:AB27)) + 2</f>
        <v>2.0142405063291138</v>
      </c>
      <c r="Z77">
        <f>Z22 / (2 * MAX(B3:AB27)) + 2</f>
        <v>2.3164556962025316</v>
      </c>
      <c r="AA77">
        <f>AA22 / (2 * MAX(B3:AB27)) + 2</f>
        <v>2.1139240506329116</v>
      </c>
      <c r="AB77">
        <f>AB22 / (2 * MAX(B3:AB27)) + 2</f>
        <v>2.1582278481012658</v>
      </c>
    </row>
    <row r="78" spans="2:28" x14ac:dyDescent="0.25">
      <c r="B78">
        <f>B22 / (-2 * MAX(B3:AB27)) + 2</f>
        <v>2</v>
      </c>
      <c r="C78">
        <f>C22 / (-2 * MAX(B3:AB27)) + 2</f>
        <v>2</v>
      </c>
      <c r="D78">
        <f>D22 / (-2 * MAX(B3:AB27)) + 2</f>
        <v>2</v>
      </c>
      <c r="E78">
        <f>E22 / (-2 * MAX(B3:AB27)) + 2</f>
        <v>2</v>
      </c>
      <c r="F78">
        <f>F22 / (-2 * MAX(B3:AB27)) + 2</f>
        <v>2</v>
      </c>
      <c r="G78">
        <f>G22 / (-2 * MAX(B3:AB27)) + 2</f>
        <v>2</v>
      </c>
      <c r="H78">
        <f>H22 / (-2 * MAX(B3:AB27)) + 2</f>
        <v>2</v>
      </c>
      <c r="I78">
        <f>I22 / (-2 * MAX(B3:AB27)) + 2</f>
        <v>2</v>
      </c>
      <c r="J78">
        <f>J22 / (-2 * MAX(B3:AB27)) + 2</f>
        <v>2</v>
      </c>
      <c r="K78">
        <f>K22 / (-2 * MAX(B3:AB27)) + 2</f>
        <v>2</v>
      </c>
      <c r="L78">
        <f>L22 / (-2 * MAX(B3:AB27)) + 2</f>
        <v>2</v>
      </c>
      <c r="M78">
        <f>M22 / (-2 * MAX(B3:AB27)) + 2</f>
        <v>2</v>
      </c>
      <c r="N78">
        <f>N22 / (-2 * MAX(B3:AB27)) + 2</f>
        <v>2</v>
      </c>
      <c r="O78">
        <f>O22 / (-2 * MAX(B3:AB27)) + 2</f>
        <v>2</v>
      </c>
      <c r="P78">
        <f>P22 / (-2 * MAX(B3:AB27)) + 2</f>
        <v>2</v>
      </c>
      <c r="Q78">
        <f>Q22 / (-2 * MAX(B3:AB27)) + 2</f>
        <v>2</v>
      </c>
      <c r="R78">
        <f>R22 / (-2 * MAX(B3:AB27)) + 2</f>
        <v>2</v>
      </c>
      <c r="S78">
        <f>S22 / (-2 * MAX(B3:AB27)) + 2</f>
        <v>2</v>
      </c>
      <c r="T78">
        <f>T22 / (-2 * MAX(B3:AB27)) + 2</f>
        <v>2</v>
      </c>
      <c r="U78">
        <f>U22 / (-2 * MAX(B3:AB27)) + 2</f>
        <v>2</v>
      </c>
      <c r="V78">
        <f>V22 / (-2 * MAX(B3:AB27)) + 2</f>
        <v>2</v>
      </c>
      <c r="W78">
        <f>W22 / (-2 * MAX(B3:AB27)) + 2</f>
        <v>2</v>
      </c>
      <c r="X78">
        <f>X22 / (-2 * MAX(B3:AB27)) + 2</f>
        <v>1.9715189873417722</v>
      </c>
      <c r="Y78">
        <f>Y22 / (-2 * MAX(B3:AB27)) + 2</f>
        <v>1.985759493670886</v>
      </c>
      <c r="Z78">
        <f>Z22 / (-2 * MAX(B3:AB27)) + 2</f>
        <v>1.6835443037974684</v>
      </c>
      <c r="AA78">
        <f>AA22 / (-2 * MAX(B3:AB27)) + 2</f>
        <v>1.8860759493670887</v>
      </c>
      <c r="AB78">
        <f>AB22 / (-2 * MAX(B3:AB27)) + 2</f>
        <v>1.8417721518987342</v>
      </c>
    </row>
    <row r="79" spans="2:28" x14ac:dyDescent="0.25">
      <c r="B79">
        <f>B23 / (2 * MAX(B3:AB27)) + 1</f>
        <v>1</v>
      </c>
      <c r="C79">
        <f>C23 / (2 * MAX(B3:AB27)) + 1</f>
        <v>1</v>
      </c>
      <c r="D79">
        <f>D23 / (2 * MAX(B3:AB27)) + 1</f>
        <v>1</v>
      </c>
      <c r="E79">
        <f>E23 / (2 * MAX(B3:AB27)) + 1</f>
        <v>1</v>
      </c>
      <c r="F79">
        <f>F23 / (2 * MAX(B3:AB27)) + 1</f>
        <v>1</v>
      </c>
      <c r="G79">
        <f>G23 / (2 * MAX(B3:AB27)) + 1</f>
        <v>1</v>
      </c>
      <c r="H79">
        <f>H23 / (2 * MAX(B3:AB27)) + 1</f>
        <v>1</v>
      </c>
      <c r="I79">
        <f>I23 / (2 * MAX(B3:AB27)) + 1</f>
        <v>1</v>
      </c>
      <c r="J79">
        <f>J23 / (2 * MAX(B3:AB27)) + 1</f>
        <v>1.0006329113924051</v>
      </c>
      <c r="K79">
        <f>K23 / (2 * MAX(B3:AB27)) + 1</f>
        <v>1</v>
      </c>
      <c r="L79">
        <f>L23 / (2 * MAX(B3:AB27)) + 1</f>
        <v>1</v>
      </c>
      <c r="M79">
        <f>M23 / (2 * MAX(B3:AB27)) + 1</f>
        <v>1</v>
      </c>
      <c r="N79">
        <f>N23 / (2 * MAX(B3:AB27)) + 1</f>
        <v>1</v>
      </c>
      <c r="O79">
        <f>O23 / (2 * MAX(B3:AB27)) + 1</f>
        <v>1</v>
      </c>
      <c r="P79">
        <f>P23 / (2 * MAX(B3:AB27)) + 1</f>
        <v>1</v>
      </c>
      <c r="Q79">
        <f>Q23 / (2 * MAX(B3:AB27)) + 1</f>
        <v>1</v>
      </c>
      <c r="R79">
        <f>R23 / (2 * MAX(B3:AB27)) + 1</f>
        <v>1</v>
      </c>
      <c r="S79">
        <f>S23 / (2 * MAX(B3:AB27)) + 1</f>
        <v>1</v>
      </c>
      <c r="T79">
        <f>T23 / (2 * MAX(B3:AB27)) + 1</f>
        <v>1.0001582278481012</v>
      </c>
      <c r="U79">
        <f>U23 / (2 * MAX(B3:AB27)) + 1</f>
        <v>1</v>
      </c>
      <c r="V79">
        <f>V23 / (2 * MAX(B3:AB27)) + 1</f>
        <v>1</v>
      </c>
      <c r="W79">
        <f>W23 / (2 * MAX(B3:AB27)) + 1</f>
        <v>1.0001582278481012</v>
      </c>
      <c r="X79">
        <f>X23 / (2 * MAX(B3:AB27)) + 1</f>
        <v>1.0031645569620253</v>
      </c>
      <c r="Y79">
        <f>Y23 / (2 * MAX(B3:AB27)) + 1</f>
        <v>1.0063291139240507</v>
      </c>
      <c r="Z79">
        <f>Z23 / (2 * MAX(B3:AB27)) + 1</f>
        <v>1.0110759493670887</v>
      </c>
      <c r="AA79">
        <f>AA23 / (2 * MAX(B3:AB27)) + 1</f>
        <v>1.0427215189873418</v>
      </c>
      <c r="AB79">
        <f>AB23 / (2 * MAX(B3:AB27)) + 1</f>
        <v>1.009493670886076</v>
      </c>
    </row>
    <row r="80" spans="2:28" x14ac:dyDescent="0.25">
      <c r="B80">
        <f>B23 / (-2 * MAX(B3:AB27)) + 1</f>
        <v>1</v>
      </c>
      <c r="C80">
        <f>C23 / (-2 * MAX(B3:AB27)) + 1</f>
        <v>1</v>
      </c>
      <c r="D80">
        <f>D23 / (-2 * MAX(B3:AB27)) + 1</f>
        <v>1</v>
      </c>
      <c r="E80">
        <f>E23 / (-2 * MAX(B3:AB27)) + 1</f>
        <v>1</v>
      </c>
      <c r="F80">
        <f>F23 / (-2 * MAX(B3:AB27)) + 1</f>
        <v>1</v>
      </c>
      <c r="G80">
        <f>G23 / (-2 * MAX(B3:AB27)) + 1</f>
        <v>1</v>
      </c>
      <c r="H80">
        <f>H23 / (-2 * MAX(B3:AB27)) + 1</f>
        <v>1</v>
      </c>
      <c r="I80">
        <f>I23 / (-2 * MAX(B3:AB27)) + 1</f>
        <v>1</v>
      </c>
      <c r="J80">
        <f>J23 / (-2 * MAX(B3:AB27)) + 1</f>
        <v>0.99936708860759493</v>
      </c>
      <c r="K80">
        <f>K23 / (-2 * MAX(B3:AB27)) + 1</f>
        <v>1</v>
      </c>
      <c r="L80">
        <f>L23 / (-2 * MAX(B3:AB27)) + 1</f>
        <v>1</v>
      </c>
      <c r="M80">
        <f>M23 / (-2 * MAX(B3:AB27)) + 1</f>
        <v>1</v>
      </c>
      <c r="N80">
        <f>N23 / (-2 * MAX(B3:AB27)) + 1</f>
        <v>1</v>
      </c>
      <c r="O80">
        <f>O23 / (-2 * MAX(B3:AB27)) + 1</f>
        <v>1</v>
      </c>
      <c r="P80">
        <f>P23 / (-2 * MAX(B3:AB27)) + 1</f>
        <v>1</v>
      </c>
      <c r="Q80">
        <f>Q23 / (-2 * MAX(B3:AB27)) + 1</f>
        <v>1</v>
      </c>
      <c r="R80">
        <f>R23 / (-2 * MAX(B3:AB27)) + 1</f>
        <v>1</v>
      </c>
      <c r="S80">
        <f>S23 / (-2 * MAX(B3:AB27)) + 1</f>
        <v>1</v>
      </c>
      <c r="T80">
        <f>T23 / (-2 * MAX(B3:AB27)) + 1</f>
        <v>0.99984177215189873</v>
      </c>
      <c r="U80">
        <f>U23 / (-2 * MAX(B3:AB27)) + 1</f>
        <v>1</v>
      </c>
      <c r="V80">
        <f>V23 / (-2 * MAX(B3:AB27)) + 1</f>
        <v>1</v>
      </c>
      <c r="W80">
        <f>W23 / (-2 * MAX(B3:AB27)) + 1</f>
        <v>0.99984177215189873</v>
      </c>
      <c r="X80">
        <f>X23 / (-2 * MAX(B3:AB27)) + 1</f>
        <v>0.99683544303797467</v>
      </c>
      <c r="Y80">
        <f>Y23 / (-2 * MAX(B3:AB27)) + 1</f>
        <v>0.99367088607594933</v>
      </c>
      <c r="Z80">
        <f>Z23 / (-2 * MAX(B3:AB27)) + 1</f>
        <v>0.98892405063291144</v>
      </c>
      <c r="AA80">
        <f>AA23 / (-2 * MAX(B3:AB27)) + 1</f>
        <v>0.95727848101265822</v>
      </c>
      <c r="AB80">
        <f>AB23 / (-2 * MAX(B3:AB27)) + 1</f>
        <v>0.990506329113924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PORZIO</dc:creator>
  <cp:lastModifiedBy>Trevor Branch</cp:lastModifiedBy>
  <cp:lastPrinted>2010-11-25T14:48:24Z</cp:lastPrinted>
  <dcterms:created xsi:type="dcterms:W3CDTF">2010-11-25T12:41:11Z</dcterms:created>
  <dcterms:modified xsi:type="dcterms:W3CDTF">2018-10-01T02:07:39Z</dcterms:modified>
</cp:coreProperties>
</file>