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15" yWindow="2235" windowWidth="18480" windowHeight="11760" tabRatio="500"/>
  </bookViews>
  <sheets>
    <sheet name="Sheet1" sheetId="1" r:id="rId1"/>
    <sheet name="problem2.2" sheetId="2" r:id="rId2"/>
    <sheet name="problem2.3" sheetId="3" r:id="rId3"/>
  </sheets>
  <definedNames>
    <definedName name="solver_adj" localSheetId="1" hidden="1">problem2.2!$B$56:$E$63</definedName>
    <definedName name="solver_adj" localSheetId="2" hidden="1">problem2.3!$B$53:$E$59</definedName>
    <definedName name="solver_adj" localSheetId="0" hidden="1">Sheet1!$B$53:$E$59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problem2.2!$C$69:$C$75</definedName>
    <definedName name="solver_lhs1" localSheetId="2" hidden="1">problem2.3!$C$65:$C$71</definedName>
    <definedName name="solver_lhs1" localSheetId="0" hidden="1">Sheet1!$C$65:$C$71</definedName>
    <definedName name="solver_lhs2" localSheetId="1" hidden="1">problem2.2!$C$76:$C$82</definedName>
    <definedName name="solver_lhs2" localSheetId="2" hidden="1">problem2.3!$C$72:$C$77</definedName>
    <definedName name="solver_lhs2" localSheetId="0" hidden="1">Sheet1!$C$72:$C$77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2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problem2.2!$C$65</definedName>
    <definedName name="solver_opt" localSheetId="2" hidden="1">problem2.3!$C$61</definedName>
    <definedName name="solver_opt" localSheetId="0" hidden="1">Sheet1!$C$61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2</definedName>
    <definedName name="solver_rel2" localSheetId="2" hidden="1">2</definedName>
    <definedName name="solver_rel2" localSheetId="0" hidden="1">2</definedName>
    <definedName name="solver_rhs1" localSheetId="1" hidden="1">problem2.2!$E$69:$E$75</definedName>
    <definedName name="solver_rhs1" localSheetId="2" hidden="1">problem2.3!$E$65:$E$71</definedName>
    <definedName name="solver_rhs1" localSheetId="0" hidden="1">Sheet1!$E$65:$E$71</definedName>
    <definedName name="solver_rhs2" localSheetId="1" hidden="1">problem2.2!$E$76:$E$82</definedName>
    <definedName name="solver_rhs2" localSheetId="2" hidden="1">problem2.3!$E$72:$E$77</definedName>
    <definedName name="solver_rhs2" localSheetId="0" hidden="1">Sheet1!$E$72:$E$77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C61" i="1"/>
  <c r="H61" i="1"/>
  <c r="H61" i="3"/>
  <c r="B47" i="3"/>
  <c r="C77" i="3"/>
  <c r="C76" i="3"/>
  <c r="E75" i="3"/>
  <c r="C75" i="3"/>
  <c r="E74" i="3"/>
  <c r="C74" i="3"/>
  <c r="E73" i="3"/>
  <c r="C73" i="3"/>
  <c r="E72" i="3"/>
  <c r="C72" i="3"/>
  <c r="E71" i="3"/>
  <c r="C71" i="3"/>
  <c r="B20" i="3"/>
  <c r="E70" i="3"/>
  <c r="C70" i="3"/>
  <c r="E69" i="3"/>
  <c r="C69" i="3"/>
  <c r="E68" i="3"/>
  <c r="C68" i="3"/>
  <c r="E67" i="3"/>
  <c r="C67" i="3"/>
  <c r="E66" i="3"/>
  <c r="C66" i="3"/>
  <c r="E65" i="3"/>
  <c r="C65" i="3"/>
  <c r="C61" i="3"/>
  <c r="H65" i="2"/>
  <c r="C65" i="2"/>
  <c r="C82" i="2"/>
  <c r="B20" i="2"/>
  <c r="C81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B20" i="1"/>
  <c r="C77" i="1"/>
  <c r="C76" i="1"/>
  <c r="C75" i="1"/>
  <c r="C74" i="1"/>
  <c r="C73" i="1"/>
  <c r="E73" i="1"/>
  <c r="E74" i="1"/>
  <c r="E75" i="1"/>
  <c r="E72" i="1"/>
  <c r="C72" i="1"/>
  <c r="E66" i="1"/>
  <c r="E67" i="1"/>
  <c r="E68" i="1"/>
  <c r="E69" i="1"/>
  <c r="E70" i="1"/>
  <c r="E71" i="1"/>
  <c r="E65" i="1"/>
  <c r="C66" i="1"/>
  <c r="C67" i="1"/>
  <c r="C68" i="1"/>
  <c r="C69" i="1"/>
  <c r="C70" i="1"/>
  <c r="C71" i="1"/>
  <c r="C65" i="1"/>
</calcChain>
</file>

<file path=xl/sharedStrings.xml><?xml version="1.0" encoding="utf-8"?>
<sst xmlns="http://schemas.openxmlformats.org/spreadsheetml/2006/main" count="318" uniqueCount="39">
  <si>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</si>
  <si>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</si>
  <si>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</si>
  <si>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</si>
  <si>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</si>
  <si>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</si>
  <si>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</si>
  <si>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</si>
  <si>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</si>
  <si>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</si>
  <si>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</si>
  <si>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</si>
  <si>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</si>
  <si>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</si>
  <si>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</si>
  <si>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</si>
  <si>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</si>
  <si>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</si>
  <si>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</si>
  <si>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</si>
  <si>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</si>
  <si>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constraints</t>
  </si>
  <si>
    <t>LHS</t>
    <phoneticPr fontId="5" type="noConversion"/>
  </si>
  <si>
    <t>sign</t>
    <phoneticPr fontId="5" type="noConversion"/>
  </si>
  <si>
    <t>RHS</t>
    <phoneticPr fontId="5" type="noConversion"/>
  </si>
  <si>
    <t>&lt;=</t>
    <phoneticPr fontId="3" type="noConversion"/>
  </si>
  <si>
    <t>Decision Variables(kg/month)</t>
    <phoneticPr fontId="3" type="noConversion"/>
  </si>
  <si>
    <t>objective($/month)</t>
    <phoneticPr fontId="3" type="noConversion"/>
  </si>
  <si>
    <t>Ambrosi</t>
    <phoneticPr fontId="3" type="noConversion"/>
  </si>
  <si>
    <t>demand</t>
    <phoneticPr fontId="3" type="noConversion"/>
  </si>
  <si>
    <t>=</t>
    <phoneticPr fontId="3" type="noConversion"/>
  </si>
  <si>
    <t xml:space="preserve">product capacity </t>
    <phoneticPr fontId="3" type="noConversion"/>
  </si>
  <si>
    <t>ability</t>
    <phoneticPr fontId="3" type="noConversion"/>
  </si>
  <si>
    <t>=</t>
    <phoneticPr fontId="3" type="noConversion"/>
  </si>
  <si>
    <t>rent</t>
    <phoneticPr fontId="3" type="noConversion"/>
  </si>
  <si>
    <t>rent</t>
    <phoneticPr fontId="3" type="noConversion"/>
  </si>
  <si>
    <t>rent</t>
    <phoneticPr fontId="3" type="noConversion"/>
  </si>
  <si>
    <t>rent</t>
    <phoneticPr fontId="3" type="noConversion"/>
  </si>
  <si>
    <t>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</si>
</sst>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9" x14ac:knownFonts="1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6" fillId="4" borderId="9" xfId="0" applyFont="1" applyFill="1" applyBorder="1"/>
    <xf numFmtId="0" fontId="7" fillId="0" borderId="4" xfId="0" applyFont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8" fillId="0" borderId="0" xfId="0" applyFont="1"/>
    <xf numFmtId="0" fontId="1" fillId="2" borderId="9" xfId="0" applyFont="1" applyFill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abSelected="1" topLeftCell="A52" workbookViewId="0">
      <selection activeCell="D56" sqref="D56"/>
    </sheetView>
  </sheetViews>
  <sheetFormatPr defaultColWidth="11" defaultRowHeight="14.25" x14ac:dyDescent="0.15"/>
  <cols>
    <col min="1" max="1" width="13.75" customWidth="1"/>
    <col min="2" max="2" width="19.375" customWidth="1"/>
  </cols>
  <sheetData>
    <row r="1" spans="1:5" x14ac:dyDescent="0.15">
      <c r="A1" s="13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ht="15" thickBot="1" x14ac:dyDescent="0.2">
      <c r="A3" s="13" t="s">
        <v>1</v>
      </c>
      <c r="B3" s="1"/>
      <c r="C3" s="1"/>
      <c r="D3" s="1"/>
      <c r="E3" s="1"/>
    </row>
    <row r="4" spans="1:5" ht="15" thickBo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1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1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1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1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1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1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5" thickBot="1" x14ac:dyDescent="0.2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15">
      <c r="A12" s="1"/>
      <c r="B12" s="1"/>
      <c r="C12" s="1"/>
      <c r="D12" s="1"/>
      <c r="E12" s="1"/>
    </row>
    <row r="13" spans="1:5" ht="15" thickBot="1" x14ac:dyDescent="0.2">
      <c r="A13" s="13" t="s">
        <v>14</v>
      </c>
      <c r="B13" s="1"/>
      <c r="C13" s="1"/>
      <c r="D13" s="1"/>
      <c r="E13" s="1"/>
    </row>
    <row r="14" spans="1:5" ht="15" thickBot="1" x14ac:dyDescent="0.2">
      <c r="A14" s="2" t="s">
        <v>2</v>
      </c>
      <c r="B14" s="4" t="s">
        <v>15</v>
      </c>
      <c r="C14" s="1"/>
      <c r="D14" s="1"/>
      <c r="E14" s="1"/>
    </row>
    <row r="15" spans="1:5" x14ac:dyDescent="0.15">
      <c r="A15" s="5" t="s">
        <v>7</v>
      </c>
      <c r="B15" s="8">
        <v>2500</v>
      </c>
      <c r="C15" s="1"/>
      <c r="D15" s="1"/>
      <c r="E15" s="1"/>
    </row>
    <row r="16" spans="1:5" x14ac:dyDescent="0.15">
      <c r="A16" s="5" t="s">
        <v>8</v>
      </c>
      <c r="B16" s="8">
        <v>3000</v>
      </c>
      <c r="C16" s="1"/>
      <c r="D16" s="1"/>
      <c r="E16" s="1"/>
    </row>
    <row r="17" spans="1:5" x14ac:dyDescent="0.15">
      <c r="A17" s="5" t="s">
        <v>9</v>
      </c>
      <c r="B17" s="8">
        <v>2500</v>
      </c>
      <c r="C17" s="1"/>
      <c r="D17" s="1"/>
      <c r="E17" s="1"/>
    </row>
    <row r="18" spans="1:5" x14ac:dyDescent="0.15">
      <c r="A18" s="5" t="s">
        <v>10</v>
      </c>
      <c r="B18" s="8">
        <v>2600</v>
      </c>
      <c r="C18" s="1"/>
      <c r="D18" s="1"/>
      <c r="E18" s="1"/>
    </row>
    <row r="19" spans="1:5" x14ac:dyDescent="0.15">
      <c r="A19" s="5" t="s">
        <v>11</v>
      </c>
      <c r="B19" s="8">
        <v>2500</v>
      </c>
      <c r="C19" s="1"/>
      <c r="D19" s="1"/>
      <c r="E19" s="1"/>
    </row>
    <row r="20" spans="1:5" x14ac:dyDescent="0.15">
      <c r="A20" s="5" t="s">
        <v>12</v>
      </c>
      <c r="B20" s="8">
        <f>38000</f>
        <v>38000</v>
      </c>
      <c r="C20" s="1"/>
      <c r="D20" s="1"/>
      <c r="E20" s="1"/>
    </row>
    <row r="21" spans="1:5" ht="15" thickBot="1" x14ac:dyDescent="0.2">
      <c r="A21" s="9" t="s">
        <v>13</v>
      </c>
      <c r="B21" s="10">
        <v>2500</v>
      </c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ht="15" thickBot="1" x14ac:dyDescent="0.2">
      <c r="A23" s="13" t="s">
        <v>16</v>
      </c>
      <c r="B23" s="1"/>
      <c r="C23" s="1"/>
      <c r="D23" s="1"/>
      <c r="E23" s="1"/>
    </row>
    <row r="24" spans="1:5" ht="15" thickBot="1" x14ac:dyDescent="0.2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1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1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1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1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1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15">
      <c r="A30" s="5" t="s">
        <v>12</v>
      </c>
      <c r="B30" s="18">
        <f>18.25*(1-5%)</f>
        <v>17.337499999999999</v>
      </c>
      <c r="C30" s="18">
        <f>13.9*(1-5%)</f>
        <v>13.205</v>
      </c>
      <c r="D30" s="18">
        <f>11.4*(1-5%)</f>
        <v>10.83</v>
      </c>
      <c r="E30" s="19">
        <f>8.9*(1-5%)</f>
        <v>8.4550000000000001</v>
      </c>
    </row>
    <row r="31" spans="1:5" ht="15" thickBot="1" x14ac:dyDescent="0.2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15">
      <c r="A32" s="1"/>
      <c r="B32" s="1"/>
      <c r="C32" s="1"/>
      <c r="D32" s="1"/>
      <c r="E32" s="1"/>
    </row>
    <row r="33" spans="1:5" ht="15" thickBot="1" x14ac:dyDescent="0.2">
      <c r="A33" s="13" t="s">
        <v>17</v>
      </c>
      <c r="B33" s="1"/>
      <c r="C33" s="1"/>
      <c r="D33" s="1"/>
      <c r="E33" s="1"/>
    </row>
    <row r="34" spans="1:5" ht="15" thickBot="1" x14ac:dyDescent="0.2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1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1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1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1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1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1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5" thickBot="1" x14ac:dyDescent="0.2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15">
      <c r="A42" s="1"/>
      <c r="B42" s="1"/>
      <c r="C42" s="1"/>
      <c r="D42" s="1"/>
      <c r="E42" s="1"/>
    </row>
    <row r="43" spans="1:5" ht="15" thickBot="1" x14ac:dyDescent="0.2">
      <c r="A43" s="13" t="s">
        <v>18</v>
      </c>
      <c r="B43" s="1"/>
      <c r="C43" s="1"/>
      <c r="D43" s="1"/>
      <c r="E43" s="1"/>
    </row>
    <row r="44" spans="1:5" ht="15" thickBot="1" x14ac:dyDescent="0.2">
      <c r="A44" s="2" t="s">
        <v>19</v>
      </c>
      <c r="B44" s="4" t="s">
        <v>20</v>
      </c>
      <c r="C44" s="12"/>
      <c r="D44" s="12"/>
      <c r="E44" s="12"/>
    </row>
    <row r="45" spans="1:5" x14ac:dyDescent="0.15">
      <c r="A45" s="5" t="s">
        <v>3</v>
      </c>
      <c r="B45" s="8">
        <v>25000</v>
      </c>
      <c r="C45" s="7"/>
      <c r="D45" s="7"/>
      <c r="E45" s="7"/>
    </row>
    <row r="46" spans="1:5" x14ac:dyDescent="0.15">
      <c r="A46" s="5" t="s">
        <v>4</v>
      </c>
      <c r="B46" s="8">
        <v>26000</v>
      </c>
      <c r="C46" s="1"/>
      <c r="D46" s="1"/>
      <c r="E46" s="1"/>
    </row>
    <row r="47" spans="1:5" x14ac:dyDescent="0.15">
      <c r="A47" s="5" t="s">
        <v>5</v>
      </c>
      <c r="B47" s="8">
        <v>28000</v>
      </c>
      <c r="C47" s="1"/>
      <c r="D47" s="1"/>
      <c r="E47" s="1"/>
    </row>
    <row r="48" spans="1:5" ht="15" thickBot="1" x14ac:dyDescent="0.2">
      <c r="A48" s="9" t="s">
        <v>6</v>
      </c>
      <c r="B48" s="10">
        <v>28000</v>
      </c>
      <c r="C48" s="1"/>
      <c r="D48" s="1"/>
      <c r="E48" s="1"/>
    </row>
    <row r="49" spans="1:8" x14ac:dyDescent="0.15">
      <c r="A49" s="1"/>
      <c r="B49" s="1"/>
      <c r="C49" s="1"/>
      <c r="D49" s="1"/>
      <c r="E49" s="1"/>
    </row>
    <row r="50" spans="1:8" x14ac:dyDescent="0.15">
      <c r="A50" s="1"/>
      <c r="B50" s="1"/>
      <c r="C50" s="1"/>
      <c r="D50" s="1"/>
      <c r="E50" s="1"/>
    </row>
    <row r="51" spans="1:8" ht="15" thickBot="1" x14ac:dyDescent="0.2">
      <c r="A51" s="13" t="s">
        <v>26</v>
      </c>
      <c r="B51" s="1"/>
      <c r="C51" s="1"/>
      <c r="D51" s="1"/>
      <c r="E51" s="1"/>
    </row>
    <row r="52" spans="1:8" ht="15" thickBot="1" x14ac:dyDescent="0.2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 x14ac:dyDescent="0.15">
      <c r="A53" s="5" t="s">
        <v>7</v>
      </c>
      <c r="B53" s="27">
        <v>0</v>
      </c>
      <c r="C53" s="27">
        <v>6249.9999999999982</v>
      </c>
      <c r="D53" s="27">
        <v>0</v>
      </c>
      <c r="E53" s="28">
        <v>0</v>
      </c>
    </row>
    <row r="54" spans="1:8" x14ac:dyDescent="0.1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8" x14ac:dyDescent="0.1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8" x14ac:dyDescent="0.15">
      <c r="A56" s="5" t="s">
        <v>10</v>
      </c>
      <c r="B56" s="26">
        <v>0</v>
      </c>
      <c r="C56" s="26">
        <v>0</v>
      </c>
      <c r="D56" s="26">
        <v>2040.1254518901712</v>
      </c>
      <c r="E56" s="29">
        <v>0</v>
      </c>
    </row>
    <row r="57" spans="1:8" x14ac:dyDescent="0.1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8" s="39" customFormat="1" x14ac:dyDescent="0.15">
      <c r="A58" s="36" t="s">
        <v>12</v>
      </c>
      <c r="B58" s="37">
        <v>13164.428164428165</v>
      </c>
      <c r="C58" s="37">
        <v>19750</v>
      </c>
      <c r="D58" s="37">
        <v>18817.017405252685</v>
      </c>
      <c r="E58" s="38">
        <v>28000</v>
      </c>
    </row>
    <row r="59" spans="1:8" ht="15" thickBot="1" x14ac:dyDescent="0.2">
      <c r="A59" s="9" t="s">
        <v>13</v>
      </c>
      <c r="B59" s="30">
        <v>0</v>
      </c>
      <c r="C59" s="30">
        <v>0</v>
      </c>
      <c r="D59" s="30">
        <v>7142.8571428571422</v>
      </c>
      <c r="E59" s="31">
        <v>0</v>
      </c>
    </row>
    <row r="61" spans="1:8" x14ac:dyDescent="0.15">
      <c r="A61" s="32" t="s">
        <v>27</v>
      </c>
      <c r="C61">
        <f>SUMPRODUCT(B53:E59,B25:E31+B35:E41)</f>
        <v>1333619.8436938878</v>
      </c>
      <c r="G61">
        <v>1382544.3343149228</v>
      </c>
      <c r="H61">
        <f>C61-G61</f>
        <v>-48924.490621034987</v>
      </c>
    </row>
    <row r="63" spans="1:8" x14ac:dyDescent="0.15">
      <c r="A63" s="32" t="s">
        <v>21</v>
      </c>
    </row>
    <row r="64" spans="1:8" x14ac:dyDescent="0.15">
      <c r="A64" s="32"/>
      <c r="C64" s="33" t="s">
        <v>22</v>
      </c>
      <c r="D64" s="33" t="s">
        <v>23</v>
      </c>
      <c r="E64" s="33" t="s">
        <v>24</v>
      </c>
    </row>
    <row r="65" spans="1:5" x14ac:dyDescent="0.15">
      <c r="A65" s="45" t="s">
        <v>31</v>
      </c>
      <c r="B65" s="34" t="s">
        <v>28</v>
      </c>
      <c r="C65" s="35">
        <f>SUMPRODUCT(B53:E53,B5:E5)</f>
        <v>2499.9999999999995</v>
      </c>
      <c r="D65" s="35" t="s">
        <v>25</v>
      </c>
      <c r="E65" s="35">
        <f>B15</f>
        <v>2500</v>
      </c>
    </row>
    <row r="66" spans="1:5" x14ac:dyDescent="0.15">
      <c r="A66" s="46"/>
      <c r="B66" s="34" t="s">
        <v>8</v>
      </c>
      <c r="C66" s="35">
        <f t="shared" ref="C66:C71" si="0">SUMPRODUCT(B54:E54,B6:E6)</f>
        <v>3000</v>
      </c>
      <c r="D66" s="35" t="s">
        <v>25</v>
      </c>
      <c r="E66" s="35">
        <f t="shared" ref="E66:E71" si="1">B16</f>
        <v>3000</v>
      </c>
    </row>
    <row r="67" spans="1:5" x14ac:dyDescent="0.15">
      <c r="A67" s="46"/>
      <c r="B67" s="34" t="s">
        <v>9</v>
      </c>
      <c r="C67" s="35">
        <f t="shared" si="0"/>
        <v>2500</v>
      </c>
      <c r="D67" s="35" t="s">
        <v>25</v>
      </c>
      <c r="E67" s="35">
        <f t="shared" si="1"/>
        <v>2500</v>
      </c>
    </row>
    <row r="68" spans="1:5" x14ac:dyDescent="0.15">
      <c r="A68" s="46"/>
      <c r="B68" s="34" t="s">
        <v>10</v>
      </c>
      <c r="C68" s="35">
        <f t="shared" si="0"/>
        <v>714.0439081615599</v>
      </c>
      <c r="D68" s="35" t="s">
        <v>25</v>
      </c>
      <c r="E68" s="35">
        <f t="shared" si="1"/>
        <v>2600</v>
      </c>
    </row>
    <row r="69" spans="1:5" x14ac:dyDescent="0.15">
      <c r="A69" s="46"/>
      <c r="B69" s="34" t="s">
        <v>11</v>
      </c>
      <c r="C69" s="35">
        <f t="shared" si="0"/>
        <v>2500.0000000000005</v>
      </c>
      <c r="D69" s="35" t="s">
        <v>25</v>
      </c>
      <c r="E69" s="35">
        <f t="shared" si="1"/>
        <v>2500</v>
      </c>
    </row>
    <row r="70" spans="1:5" x14ac:dyDescent="0.15">
      <c r="A70" s="46"/>
      <c r="B70" s="34" t="s">
        <v>12</v>
      </c>
      <c r="C70" s="35">
        <f t="shared" si="0"/>
        <v>37999.999999999993</v>
      </c>
      <c r="D70" s="35" t="s">
        <v>25</v>
      </c>
      <c r="E70" s="35">
        <f t="shared" si="1"/>
        <v>38000</v>
      </c>
    </row>
    <row r="71" spans="1:5" x14ac:dyDescent="0.15">
      <c r="A71" s="47"/>
      <c r="B71" s="34" t="s">
        <v>13</v>
      </c>
      <c r="C71" s="35">
        <f t="shared" si="0"/>
        <v>2499.9999999999995</v>
      </c>
      <c r="D71" s="35" t="s">
        <v>25</v>
      </c>
      <c r="E71" s="35">
        <f t="shared" si="1"/>
        <v>2500</v>
      </c>
    </row>
    <row r="72" spans="1:5" x14ac:dyDescent="0.15">
      <c r="A72" s="48" t="s">
        <v>29</v>
      </c>
      <c r="B72" s="34" t="s">
        <v>3</v>
      </c>
      <c r="C72" s="35">
        <f>SUM(B53:B59)</f>
        <v>25000</v>
      </c>
      <c r="D72" s="35" t="s">
        <v>30</v>
      </c>
      <c r="E72" s="35">
        <f>B45</f>
        <v>25000</v>
      </c>
    </row>
    <row r="73" spans="1:5" x14ac:dyDescent="0.15">
      <c r="A73" s="48"/>
      <c r="B73" s="34" t="s">
        <v>4</v>
      </c>
      <c r="C73" s="35">
        <f>SUM(C53:C59)</f>
        <v>26000</v>
      </c>
      <c r="D73" s="35" t="s">
        <v>30</v>
      </c>
      <c r="E73" s="35">
        <f t="shared" ref="E73:E75" si="2">B46</f>
        <v>26000</v>
      </c>
    </row>
    <row r="74" spans="1:5" x14ac:dyDescent="0.15">
      <c r="A74" s="48"/>
      <c r="B74" s="34" t="s">
        <v>5</v>
      </c>
      <c r="C74" s="35">
        <f>SUM(D53:D59)</f>
        <v>27999.999999999996</v>
      </c>
      <c r="D74" s="35" t="s">
        <v>30</v>
      </c>
      <c r="E74" s="35">
        <f t="shared" si="2"/>
        <v>28000</v>
      </c>
    </row>
    <row r="75" spans="1:5" x14ac:dyDescent="0.15">
      <c r="A75" s="48"/>
      <c r="B75" s="34" t="s">
        <v>6</v>
      </c>
      <c r="C75" s="35">
        <f>SUM(E53:E59)</f>
        <v>28000</v>
      </c>
      <c r="D75" s="35" t="s">
        <v>30</v>
      </c>
      <c r="E75" s="35">
        <f t="shared" si="2"/>
        <v>28000</v>
      </c>
    </row>
    <row r="76" spans="1:5" x14ac:dyDescent="0.15">
      <c r="A76" s="49" t="s">
        <v>32</v>
      </c>
      <c r="B76" s="34" t="s">
        <v>7</v>
      </c>
      <c r="C76" s="35">
        <f>B53</f>
        <v>0</v>
      </c>
      <c r="D76" s="35" t="s">
        <v>33</v>
      </c>
      <c r="E76" s="35">
        <v>0</v>
      </c>
    </row>
    <row r="77" spans="1:5" x14ac:dyDescent="0.15">
      <c r="A77" s="49"/>
      <c r="B77" s="34" t="s">
        <v>10</v>
      </c>
      <c r="C77" s="35">
        <f>B56</f>
        <v>0</v>
      </c>
      <c r="D77" s="35" t="s">
        <v>30</v>
      </c>
      <c r="E77" s="35">
        <v>0</v>
      </c>
    </row>
  </sheetData>
  <mergeCells count="3">
    <mergeCell ref="A65:A71"/>
    <mergeCell ref="A72:A75"/>
    <mergeCell ref="A76:A77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2"/>
  <sheetViews>
    <sheetView topLeftCell="A51" workbookViewId="0">
      <selection activeCell="H65" sqref="H65"/>
    </sheetView>
  </sheetViews>
  <sheetFormatPr defaultColWidth="11" defaultRowHeight="14.25" x14ac:dyDescent="0.15"/>
  <cols>
    <col min="1" max="1" width="13.75" customWidth="1"/>
    <col min="2" max="2" width="19.375" customWidth="1"/>
  </cols>
  <sheetData>
    <row r="1" spans="1:5" x14ac:dyDescent="0.15">
      <c r="A1" s="13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ht="15" thickBot="1" x14ac:dyDescent="0.2">
      <c r="A3" s="13" t="s">
        <v>1</v>
      </c>
      <c r="B3" s="1"/>
      <c r="C3" s="1"/>
      <c r="D3" s="1"/>
      <c r="E3" s="1"/>
    </row>
    <row r="4" spans="1:5" ht="15" thickBo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1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1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1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1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1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1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5" thickBot="1" x14ac:dyDescent="0.2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15">
      <c r="A12" s="1"/>
      <c r="B12" s="1"/>
      <c r="C12" s="1"/>
      <c r="D12" s="1"/>
      <c r="E12" s="1"/>
    </row>
    <row r="13" spans="1:5" ht="15" thickBot="1" x14ac:dyDescent="0.2">
      <c r="A13" s="13" t="s">
        <v>14</v>
      </c>
      <c r="B13" s="1"/>
      <c r="C13" s="1"/>
      <c r="D13" s="1"/>
      <c r="E13" s="1"/>
    </row>
    <row r="14" spans="1:5" ht="15" thickBot="1" x14ac:dyDescent="0.2">
      <c r="A14" s="2" t="s">
        <v>2</v>
      </c>
      <c r="B14" s="4" t="s">
        <v>15</v>
      </c>
      <c r="C14" s="1"/>
      <c r="D14" s="1"/>
      <c r="E14" s="1"/>
    </row>
    <row r="15" spans="1:5" x14ac:dyDescent="0.15">
      <c r="A15" s="5" t="s">
        <v>7</v>
      </c>
      <c r="B15" s="8">
        <v>2500</v>
      </c>
      <c r="C15" s="1"/>
      <c r="D15" s="1"/>
      <c r="E15" s="1"/>
    </row>
    <row r="16" spans="1:5" x14ac:dyDescent="0.15">
      <c r="A16" s="5" t="s">
        <v>8</v>
      </c>
      <c r="B16" s="8">
        <v>3000</v>
      </c>
      <c r="C16" s="1"/>
      <c r="D16" s="1"/>
      <c r="E16" s="1"/>
    </row>
    <row r="17" spans="1:5" x14ac:dyDescent="0.15">
      <c r="A17" s="5" t="s">
        <v>9</v>
      </c>
      <c r="B17" s="8">
        <v>2500</v>
      </c>
      <c r="C17" s="1"/>
      <c r="D17" s="1"/>
      <c r="E17" s="1"/>
    </row>
    <row r="18" spans="1:5" x14ac:dyDescent="0.15">
      <c r="A18" s="5" t="s">
        <v>10</v>
      </c>
      <c r="B18" s="8">
        <v>2600</v>
      </c>
      <c r="C18" s="1"/>
      <c r="D18" s="1"/>
      <c r="E18" s="1"/>
    </row>
    <row r="19" spans="1:5" x14ac:dyDescent="0.15">
      <c r="A19" s="5" t="s">
        <v>11</v>
      </c>
      <c r="B19" s="8">
        <v>2500</v>
      </c>
      <c r="C19" s="1"/>
      <c r="D19" s="1"/>
      <c r="E19" s="1"/>
    </row>
    <row r="20" spans="1:5" x14ac:dyDescent="0.15">
      <c r="A20" s="5" t="s">
        <v>12</v>
      </c>
      <c r="B20" s="8">
        <f>38000</f>
        <v>38000</v>
      </c>
      <c r="C20" s="1"/>
      <c r="D20" s="1"/>
      <c r="E20" s="1"/>
    </row>
    <row r="21" spans="1:5" x14ac:dyDescent="0.15">
      <c r="A21" s="5" t="s">
        <v>35</v>
      </c>
      <c r="B21" s="8">
        <v>300</v>
      </c>
      <c r="C21" s="1"/>
      <c r="D21" s="1"/>
      <c r="E21" s="1"/>
    </row>
    <row r="22" spans="1:5" ht="15" thickBot="1" x14ac:dyDescent="0.2">
      <c r="A22" s="9" t="s">
        <v>13</v>
      </c>
      <c r="B22" s="10">
        <v>2500</v>
      </c>
      <c r="C22" s="1"/>
      <c r="D22" s="1"/>
      <c r="E22" s="1"/>
    </row>
    <row r="23" spans="1:5" x14ac:dyDescent="0.15">
      <c r="A23" s="1"/>
      <c r="B23" s="1"/>
      <c r="C23" s="1"/>
      <c r="D23" s="1"/>
      <c r="E23" s="1"/>
    </row>
    <row r="24" spans="1:5" ht="15" thickBot="1" x14ac:dyDescent="0.2">
      <c r="A24" s="13" t="s">
        <v>16</v>
      </c>
      <c r="B24" s="1"/>
      <c r="C24" s="1"/>
      <c r="D24" s="1"/>
      <c r="E24" s="1"/>
    </row>
    <row r="25" spans="1:5" ht="15" thickBot="1" x14ac:dyDescent="0.2">
      <c r="A25" s="2" t="s">
        <v>2</v>
      </c>
      <c r="B25" s="3" t="s">
        <v>3</v>
      </c>
      <c r="C25" s="3" t="s">
        <v>4</v>
      </c>
      <c r="D25" s="3" t="s">
        <v>5</v>
      </c>
      <c r="E25" s="4" t="s">
        <v>6</v>
      </c>
    </row>
    <row r="26" spans="1:5" x14ac:dyDescent="0.15">
      <c r="A26" s="5" t="s">
        <v>7</v>
      </c>
      <c r="B26" s="11"/>
      <c r="C26" s="18">
        <v>13</v>
      </c>
      <c r="D26" s="18">
        <v>10.65</v>
      </c>
      <c r="E26" s="19">
        <v>9.6</v>
      </c>
    </row>
    <row r="27" spans="1:5" x14ac:dyDescent="0.15">
      <c r="A27" s="5" t="s">
        <v>8</v>
      </c>
      <c r="B27" s="18">
        <v>17.399999999999999</v>
      </c>
      <c r="C27" s="18">
        <v>14.1</v>
      </c>
      <c r="D27" s="18">
        <v>11.2</v>
      </c>
      <c r="E27" s="19">
        <v>9.4499999999999993</v>
      </c>
    </row>
    <row r="28" spans="1:5" x14ac:dyDescent="0.15">
      <c r="A28" s="5" t="s">
        <v>9</v>
      </c>
      <c r="B28" s="18">
        <v>17.399999999999999</v>
      </c>
      <c r="C28" s="18">
        <v>14.22</v>
      </c>
      <c r="D28" s="18">
        <v>11</v>
      </c>
      <c r="E28" s="19">
        <v>9.5</v>
      </c>
    </row>
    <row r="29" spans="1:5" x14ac:dyDescent="0.15">
      <c r="A29" s="5" t="s">
        <v>10</v>
      </c>
      <c r="B29" s="11"/>
      <c r="C29" s="18">
        <v>14.3</v>
      </c>
      <c r="D29" s="18">
        <v>11.25</v>
      </c>
      <c r="E29" s="19">
        <v>9.6</v>
      </c>
    </row>
    <row r="30" spans="1:5" x14ac:dyDescent="0.15">
      <c r="A30" s="5" t="s">
        <v>11</v>
      </c>
      <c r="B30" s="18">
        <v>17.5</v>
      </c>
      <c r="C30" s="18">
        <v>13.8</v>
      </c>
      <c r="D30" s="18">
        <v>11.4</v>
      </c>
      <c r="E30" s="19">
        <v>9.6</v>
      </c>
    </row>
    <row r="31" spans="1:5" x14ac:dyDescent="0.15">
      <c r="A31" s="5" t="s">
        <v>12</v>
      </c>
      <c r="B31" s="18">
        <v>18.25</v>
      </c>
      <c r="C31" s="18">
        <v>13.9</v>
      </c>
      <c r="D31" s="18">
        <v>11.4</v>
      </c>
      <c r="E31" s="19">
        <v>8.9</v>
      </c>
    </row>
    <row r="32" spans="1:5" x14ac:dyDescent="0.15">
      <c r="A32" s="34" t="s">
        <v>34</v>
      </c>
      <c r="B32" s="40"/>
      <c r="C32" s="40"/>
      <c r="D32" s="41">
        <v>5.7</v>
      </c>
      <c r="E32" s="40"/>
    </row>
    <row r="33" spans="1:5" ht="15" thickBot="1" x14ac:dyDescent="0.2">
      <c r="A33" s="9" t="s">
        <v>13</v>
      </c>
      <c r="B33" s="20">
        <v>19.75</v>
      </c>
      <c r="C33" s="20">
        <v>13.9</v>
      </c>
      <c r="D33" s="20">
        <v>10.75</v>
      </c>
      <c r="E33" s="21">
        <v>9.4</v>
      </c>
    </row>
    <row r="34" spans="1:5" x14ac:dyDescent="0.15">
      <c r="A34" s="1"/>
      <c r="B34" s="1"/>
      <c r="C34" s="1"/>
      <c r="D34" s="1"/>
      <c r="E34" s="1"/>
    </row>
    <row r="35" spans="1:5" ht="15" thickBot="1" x14ac:dyDescent="0.2">
      <c r="A35" s="13" t="s">
        <v>17</v>
      </c>
      <c r="B35" s="1"/>
      <c r="C35" s="1"/>
      <c r="D35" s="1"/>
      <c r="E35" s="1"/>
    </row>
    <row r="36" spans="1:5" ht="15" thickBot="1" x14ac:dyDescent="0.2">
      <c r="A36" s="2" t="s">
        <v>2</v>
      </c>
      <c r="B36" s="3" t="s">
        <v>3</v>
      </c>
      <c r="C36" s="3" t="s">
        <v>4</v>
      </c>
      <c r="D36" s="3" t="s">
        <v>5</v>
      </c>
      <c r="E36" s="4" t="s">
        <v>6</v>
      </c>
    </row>
    <row r="37" spans="1:5" x14ac:dyDescent="0.15">
      <c r="A37" s="5" t="s">
        <v>7</v>
      </c>
      <c r="B37" s="6"/>
      <c r="C37" s="14">
        <v>0.3</v>
      </c>
      <c r="D37" s="14">
        <v>0.45</v>
      </c>
      <c r="E37" s="15">
        <v>0.45</v>
      </c>
    </row>
    <row r="38" spans="1:5" x14ac:dyDescent="0.15">
      <c r="A38" s="5" t="s">
        <v>8</v>
      </c>
      <c r="B38" s="14">
        <v>0.4</v>
      </c>
      <c r="C38" s="14">
        <v>0.4</v>
      </c>
      <c r="D38" s="14">
        <v>0.6</v>
      </c>
      <c r="E38" s="15">
        <v>0.6</v>
      </c>
    </row>
    <row r="39" spans="1:5" x14ac:dyDescent="0.15">
      <c r="A39" s="5" t="s">
        <v>9</v>
      </c>
      <c r="B39" s="14">
        <v>0.8</v>
      </c>
      <c r="C39" s="14">
        <v>0.8</v>
      </c>
      <c r="D39" s="14">
        <v>1.2</v>
      </c>
      <c r="E39" s="15">
        <v>1.2</v>
      </c>
    </row>
    <row r="40" spans="1:5" x14ac:dyDescent="0.15">
      <c r="A40" s="5" t="s">
        <v>10</v>
      </c>
      <c r="B40" s="6"/>
      <c r="C40" s="14">
        <v>0.7</v>
      </c>
      <c r="D40" s="14">
        <v>1.05</v>
      </c>
      <c r="E40" s="15">
        <v>1.05</v>
      </c>
    </row>
    <row r="41" spans="1:5" x14ac:dyDescent="0.15">
      <c r="A41" s="5" t="s">
        <v>11</v>
      </c>
      <c r="B41" s="14">
        <v>0.7</v>
      </c>
      <c r="C41" s="14">
        <v>0.7</v>
      </c>
      <c r="D41" s="14">
        <v>1.05</v>
      </c>
      <c r="E41" s="15">
        <v>1.05</v>
      </c>
    </row>
    <row r="42" spans="1:5" x14ac:dyDescent="0.15">
      <c r="A42" s="5" t="s">
        <v>12</v>
      </c>
      <c r="B42" s="14">
        <v>0</v>
      </c>
      <c r="C42" s="14">
        <v>0</v>
      </c>
      <c r="D42" s="14">
        <v>0</v>
      </c>
      <c r="E42" s="15">
        <v>0</v>
      </c>
    </row>
    <row r="43" spans="1:5" x14ac:dyDescent="0.15">
      <c r="A43" s="5" t="s">
        <v>35</v>
      </c>
      <c r="B43" s="14">
        <v>0</v>
      </c>
      <c r="C43" s="14">
        <v>0</v>
      </c>
      <c r="D43" s="14">
        <v>0</v>
      </c>
      <c r="E43" s="15">
        <v>0</v>
      </c>
    </row>
    <row r="44" spans="1:5" ht="15" thickBot="1" x14ac:dyDescent="0.2">
      <c r="A44" s="9" t="s">
        <v>13</v>
      </c>
      <c r="B44" s="16">
        <v>0.5</v>
      </c>
      <c r="C44" s="16">
        <v>0.5</v>
      </c>
      <c r="D44" s="16">
        <v>0.75</v>
      </c>
      <c r="E44" s="17">
        <v>0.75</v>
      </c>
    </row>
    <row r="45" spans="1:5" x14ac:dyDescent="0.15">
      <c r="A45" s="1"/>
      <c r="B45" s="1"/>
      <c r="C45" s="1"/>
      <c r="D45" s="1"/>
      <c r="E45" s="1"/>
    </row>
    <row r="46" spans="1:5" ht="15" thickBot="1" x14ac:dyDescent="0.2">
      <c r="A46" s="13" t="s">
        <v>18</v>
      </c>
      <c r="B46" s="1"/>
      <c r="C46" s="1"/>
      <c r="D46" s="1"/>
      <c r="E46" s="1"/>
    </row>
    <row r="47" spans="1:5" ht="15" thickBot="1" x14ac:dyDescent="0.2">
      <c r="A47" s="2" t="s">
        <v>19</v>
      </c>
      <c r="B47" s="4" t="s">
        <v>20</v>
      </c>
      <c r="C47" s="12"/>
      <c r="D47" s="12"/>
      <c r="E47" s="12"/>
    </row>
    <row r="48" spans="1:5" x14ac:dyDescent="0.15">
      <c r="A48" s="5" t="s">
        <v>3</v>
      </c>
      <c r="B48" s="8">
        <v>25000</v>
      </c>
      <c r="C48" s="7"/>
      <c r="D48" s="7"/>
      <c r="E48" s="7"/>
    </row>
    <row r="49" spans="1:8" x14ac:dyDescent="0.15">
      <c r="A49" s="5" t="s">
        <v>4</v>
      </c>
      <c r="B49" s="8">
        <v>26000</v>
      </c>
      <c r="C49" s="1"/>
      <c r="D49" s="1"/>
      <c r="E49" s="1"/>
    </row>
    <row r="50" spans="1:8" x14ac:dyDescent="0.15">
      <c r="A50" s="5" t="s">
        <v>5</v>
      </c>
      <c r="B50" s="8">
        <v>28000</v>
      </c>
      <c r="C50" s="1"/>
      <c r="D50" s="1"/>
      <c r="E50" s="1"/>
    </row>
    <row r="51" spans="1:8" ht="15" thickBot="1" x14ac:dyDescent="0.2">
      <c r="A51" s="9" t="s">
        <v>6</v>
      </c>
      <c r="B51" s="10">
        <v>28000</v>
      </c>
      <c r="C51" s="1"/>
      <c r="D51" s="1"/>
      <c r="E51" s="1"/>
    </row>
    <row r="52" spans="1:8" x14ac:dyDescent="0.15">
      <c r="A52" s="1"/>
      <c r="B52" s="1"/>
      <c r="C52" s="1"/>
      <c r="D52" s="1"/>
      <c r="E52" s="1"/>
    </row>
    <row r="53" spans="1:8" x14ac:dyDescent="0.15">
      <c r="A53" s="1"/>
      <c r="B53" s="1"/>
      <c r="C53" s="1"/>
      <c r="D53" s="1"/>
      <c r="E53" s="1"/>
    </row>
    <row r="54" spans="1:8" ht="15" thickBot="1" x14ac:dyDescent="0.2">
      <c r="A54" s="13" t="s">
        <v>26</v>
      </c>
      <c r="B54" s="1"/>
      <c r="C54" s="1"/>
      <c r="D54" s="1"/>
      <c r="E54" s="1"/>
    </row>
    <row r="55" spans="1:8" ht="15" thickBot="1" x14ac:dyDescent="0.2">
      <c r="A55" s="2" t="s">
        <v>2</v>
      </c>
      <c r="B55" s="3" t="s">
        <v>3</v>
      </c>
      <c r="C55" s="3" t="s">
        <v>4</v>
      </c>
      <c r="D55" s="3" t="s">
        <v>5</v>
      </c>
      <c r="E55" s="4" t="s">
        <v>6</v>
      </c>
    </row>
    <row r="56" spans="1:8" x14ac:dyDescent="0.15">
      <c r="A56" s="5" t="s">
        <v>7</v>
      </c>
      <c r="B56" s="27">
        <v>0</v>
      </c>
      <c r="C56" s="27">
        <v>6250</v>
      </c>
      <c r="D56" s="27">
        <v>0</v>
      </c>
      <c r="E56" s="28">
        <v>0</v>
      </c>
    </row>
    <row r="57" spans="1:8" x14ac:dyDescent="0.15">
      <c r="A57" s="5" t="s">
        <v>8</v>
      </c>
      <c r="B57" s="26">
        <v>4285.7142857142871</v>
      </c>
      <c r="C57" s="26">
        <v>0</v>
      </c>
      <c r="D57" s="26">
        <v>0</v>
      </c>
      <c r="E57" s="29">
        <v>0</v>
      </c>
    </row>
    <row r="58" spans="1:8" x14ac:dyDescent="0.15">
      <c r="A58" s="5" t="s">
        <v>9</v>
      </c>
      <c r="B58" s="26">
        <v>3703.7037037037035</v>
      </c>
      <c r="C58" s="26">
        <v>0</v>
      </c>
      <c r="D58" s="26">
        <v>0</v>
      </c>
      <c r="E58" s="29">
        <v>0</v>
      </c>
    </row>
    <row r="59" spans="1:8" x14ac:dyDescent="0.15">
      <c r="A59" s="5" t="s">
        <v>10</v>
      </c>
      <c r="B59" s="26">
        <v>0</v>
      </c>
      <c r="C59" s="26">
        <v>0</v>
      </c>
      <c r="D59" s="26">
        <v>0</v>
      </c>
      <c r="E59" s="29">
        <v>0</v>
      </c>
    </row>
    <row r="60" spans="1:8" x14ac:dyDescent="0.15">
      <c r="A60" s="5" t="s">
        <v>11</v>
      </c>
      <c r="B60" s="26">
        <v>3846.1538461538457</v>
      </c>
      <c r="C60" s="26">
        <v>0</v>
      </c>
      <c r="D60" s="26">
        <v>0</v>
      </c>
      <c r="E60" s="29">
        <v>0</v>
      </c>
    </row>
    <row r="61" spans="1:8" s="39" customFormat="1" x14ac:dyDescent="0.15">
      <c r="A61" s="36" t="s">
        <v>12</v>
      </c>
      <c r="B61" s="37">
        <v>13164.428164428164</v>
      </c>
      <c r="C61" s="37">
        <v>19750</v>
      </c>
      <c r="D61" s="37">
        <v>0</v>
      </c>
      <c r="E61" s="38">
        <v>28000</v>
      </c>
    </row>
    <row r="62" spans="1:8" s="39" customFormat="1" x14ac:dyDescent="0.15">
      <c r="A62" s="36" t="s">
        <v>36</v>
      </c>
      <c r="B62" s="42">
        <v>0</v>
      </c>
      <c r="C62" s="42">
        <v>0</v>
      </c>
      <c r="D62" s="42">
        <v>28000</v>
      </c>
      <c r="E62" s="43">
        <v>0</v>
      </c>
    </row>
    <row r="63" spans="1:8" ht="15" thickBot="1" x14ac:dyDescent="0.2">
      <c r="A63" s="9" t="s">
        <v>13</v>
      </c>
      <c r="B63" s="30">
        <v>0</v>
      </c>
      <c r="C63" s="30">
        <v>0</v>
      </c>
      <c r="D63" s="30">
        <v>0</v>
      </c>
      <c r="E63" s="31">
        <v>0</v>
      </c>
    </row>
    <row r="64" spans="1:8" x14ac:dyDescent="0.15">
      <c r="H64">
        <v>1382544.3343149228</v>
      </c>
    </row>
    <row r="65" spans="1:8" x14ac:dyDescent="0.15">
      <c r="A65" s="32" t="s">
        <v>27</v>
      </c>
      <c r="C65">
        <f>SUMPRODUCT(B56:E63,B26:E33+B37:E44)</f>
        <v>1220393.9356939357</v>
      </c>
      <c r="H65">
        <f>H64-C65</f>
        <v>162150.39862098708</v>
      </c>
    </row>
    <row r="67" spans="1:8" x14ac:dyDescent="0.15">
      <c r="A67" s="32" t="s">
        <v>21</v>
      </c>
    </row>
    <row r="68" spans="1:8" x14ac:dyDescent="0.15">
      <c r="A68" s="32"/>
      <c r="C68" s="33" t="s">
        <v>22</v>
      </c>
      <c r="D68" s="33" t="s">
        <v>23</v>
      </c>
      <c r="E68" s="33" t="s">
        <v>24</v>
      </c>
    </row>
    <row r="69" spans="1:8" x14ac:dyDescent="0.15">
      <c r="A69" s="45" t="s">
        <v>31</v>
      </c>
      <c r="B69" s="34" t="s">
        <v>28</v>
      </c>
      <c r="C69" s="35">
        <f t="shared" ref="C69:C74" si="0">SUMPRODUCT(B56:E56,B5:E5)</f>
        <v>2500</v>
      </c>
      <c r="D69" s="35" t="s">
        <v>25</v>
      </c>
      <c r="E69" s="35">
        <f t="shared" ref="E69:E74" si="1">B15</f>
        <v>2500</v>
      </c>
    </row>
    <row r="70" spans="1:8" x14ac:dyDescent="0.15">
      <c r="A70" s="46"/>
      <c r="B70" s="34" t="s">
        <v>8</v>
      </c>
      <c r="C70" s="35">
        <f t="shared" si="0"/>
        <v>3000.0000000000009</v>
      </c>
      <c r="D70" s="35" t="s">
        <v>25</v>
      </c>
      <c r="E70" s="35">
        <f t="shared" si="1"/>
        <v>3000</v>
      </c>
    </row>
    <row r="71" spans="1:8" x14ac:dyDescent="0.15">
      <c r="A71" s="46"/>
      <c r="B71" s="34" t="s">
        <v>9</v>
      </c>
      <c r="C71" s="35">
        <f t="shared" si="0"/>
        <v>2500</v>
      </c>
      <c r="D71" s="35" t="s">
        <v>25</v>
      </c>
      <c r="E71" s="35">
        <f t="shared" si="1"/>
        <v>2500</v>
      </c>
    </row>
    <row r="72" spans="1:8" x14ac:dyDescent="0.15">
      <c r="A72" s="46"/>
      <c r="B72" s="34" t="s">
        <v>10</v>
      </c>
      <c r="C72" s="35">
        <f t="shared" si="0"/>
        <v>0</v>
      </c>
      <c r="D72" s="35" t="s">
        <v>25</v>
      </c>
      <c r="E72" s="35">
        <f t="shared" si="1"/>
        <v>2600</v>
      </c>
    </row>
    <row r="73" spans="1:8" x14ac:dyDescent="0.15">
      <c r="A73" s="46"/>
      <c r="B73" s="34" t="s">
        <v>11</v>
      </c>
      <c r="C73" s="35">
        <f t="shared" si="0"/>
        <v>2500</v>
      </c>
      <c r="D73" s="35" t="s">
        <v>25</v>
      </c>
      <c r="E73" s="35">
        <f t="shared" si="1"/>
        <v>2500</v>
      </c>
    </row>
    <row r="74" spans="1:8" x14ac:dyDescent="0.15">
      <c r="A74" s="46"/>
      <c r="B74" s="34" t="s">
        <v>12</v>
      </c>
      <c r="C74" s="35">
        <f t="shared" si="0"/>
        <v>30002.767602767603</v>
      </c>
      <c r="D74" s="35" t="s">
        <v>25</v>
      </c>
      <c r="E74" s="35">
        <f t="shared" si="1"/>
        <v>38000</v>
      </c>
    </row>
    <row r="75" spans="1:8" x14ac:dyDescent="0.15">
      <c r="A75" s="47"/>
      <c r="B75" s="34" t="s">
        <v>13</v>
      </c>
      <c r="C75" s="35">
        <f>SUMPRODUCT(B63:E63,B11:E11)</f>
        <v>0</v>
      </c>
      <c r="D75" s="35" t="s">
        <v>25</v>
      </c>
      <c r="E75" s="35">
        <f>B22</f>
        <v>2500</v>
      </c>
    </row>
    <row r="76" spans="1:8" x14ac:dyDescent="0.15">
      <c r="A76" s="48" t="s">
        <v>29</v>
      </c>
      <c r="B76" s="34" t="s">
        <v>3</v>
      </c>
      <c r="C76" s="35">
        <f>SUM(B56:B63)</f>
        <v>25000</v>
      </c>
      <c r="D76" s="35" t="s">
        <v>30</v>
      </c>
      <c r="E76" s="35">
        <f>B48</f>
        <v>25000</v>
      </c>
    </row>
    <row r="77" spans="1:8" x14ac:dyDescent="0.15">
      <c r="A77" s="48"/>
      <c r="B77" s="34" t="s">
        <v>4</v>
      </c>
      <c r="C77" s="35">
        <f>SUM(C56:C63)</f>
        <v>26000</v>
      </c>
      <c r="D77" s="35" t="s">
        <v>30</v>
      </c>
      <c r="E77" s="35">
        <f t="shared" ref="E77:E79" si="2">B49</f>
        <v>26000</v>
      </c>
    </row>
    <row r="78" spans="1:8" x14ac:dyDescent="0.15">
      <c r="A78" s="48"/>
      <c r="B78" s="34" t="s">
        <v>5</v>
      </c>
      <c r="C78" s="35">
        <f>SUM(D56:D63)</f>
        <v>28000</v>
      </c>
      <c r="D78" s="35" t="s">
        <v>30</v>
      </c>
      <c r="E78" s="35">
        <f t="shared" si="2"/>
        <v>28000</v>
      </c>
    </row>
    <row r="79" spans="1:8" x14ac:dyDescent="0.15">
      <c r="A79" s="48"/>
      <c r="B79" s="34" t="s">
        <v>6</v>
      </c>
      <c r="C79" s="35">
        <f>SUM(E56:E63)</f>
        <v>28000</v>
      </c>
      <c r="D79" s="35" t="s">
        <v>30</v>
      </c>
      <c r="E79" s="35">
        <f t="shared" si="2"/>
        <v>28000</v>
      </c>
    </row>
    <row r="80" spans="1:8" x14ac:dyDescent="0.15">
      <c r="A80" s="50" t="s">
        <v>32</v>
      </c>
      <c r="B80" s="34" t="s">
        <v>7</v>
      </c>
      <c r="C80" s="35">
        <f>B56</f>
        <v>0</v>
      </c>
      <c r="D80" s="35" t="s">
        <v>33</v>
      </c>
      <c r="E80" s="35">
        <v>0</v>
      </c>
    </row>
    <row r="81" spans="1:5" x14ac:dyDescent="0.15">
      <c r="A81" s="51"/>
      <c r="B81" s="34" t="s">
        <v>10</v>
      </c>
      <c r="C81" s="35">
        <f>B59</f>
        <v>0</v>
      </c>
      <c r="D81" s="35" t="s">
        <v>30</v>
      </c>
      <c r="E81" s="35">
        <v>0</v>
      </c>
    </row>
    <row r="82" spans="1:5" x14ac:dyDescent="0.15">
      <c r="A82" s="51"/>
      <c r="B82" s="44" t="s">
        <v>37</v>
      </c>
      <c r="C82" s="35">
        <f>SUM(B62:C62,E62)</f>
        <v>0</v>
      </c>
      <c r="D82" s="35" t="s">
        <v>38</v>
      </c>
      <c r="E82" s="35">
        <v>0</v>
      </c>
    </row>
  </sheetData>
  <mergeCells count="3">
    <mergeCell ref="A69:A75"/>
    <mergeCell ref="A76:A79"/>
    <mergeCell ref="A80:A8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7"/>
  <sheetViews>
    <sheetView topLeftCell="A41" workbookViewId="0">
      <selection activeCell="H62" sqref="H62"/>
    </sheetView>
  </sheetViews>
  <sheetFormatPr defaultColWidth="11" defaultRowHeight="14.25" x14ac:dyDescent="0.15"/>
  <cols>
    <col min="1" max="1" width="13.75" customWidth="1"/>
    <col min="2" max="2" width="19.375" customWidth="1"/>
  </cols>
  <sheetData>
    <row r="1" spans="1:5" x14ac:dyDescent="0.15">
      <c r="A1" s="13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ht="15" thickBot="1" x14ac:dyDescent="0.2">
      <c r="A3" s="13" t="s">
        <v>1</v>
      </c>
      <c r="B3" s="1"/>
      <c r="C3" s="1"/>
      <c r="D3" s="1"/>
      <c r="E3" s="1"/>
    </row>
    <row r="4" spans="1:5" ht="15" thickBo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1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1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1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1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1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1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5" thickBot="1" x14ac:dyDescent="0.2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15">
      <c r="A12" s="1"/>
      <c r="B12" s="1"/>
      <c r="C12" s="1"/>
      <c r="D12" s="1"/>
      <c r="E12" s="1"/>
    </row>
    <row r="13" spans="1:5" ht="15" thickBot="1" x14ac:dyDescent="0.2">
      <c r="A13" s="13" t="s">
        <v>14</v>
      </c>
      <c r="B13" s="1"/>
      <c r="C13" s="1"/>
      <c r="D13" s="1"/>
      <c r="E13" s="1"/>
    </row>
    <row r="14" spans="1:5" ht="15" thickBot="1" x14ac:dyDescent="0.2">
      <c r="A14" s="2" t="s">
        <v>2</v>
      </c>
      <c r="B14" s="4" t="s">
        <v>15</v>
      </c>
      <c r="C14" s="1"/>
      <c r="D14" s="1"/>
      <c r="E14" s="1"/>
    </row>
    <row r="15" spans="1:5" x14ac:dyDescent="0.15">
      <c r="A15" s="5" t="s">
        <v>7</v>
      </c>
      <c r="B15" s="8">
        <v>2500</v>
      </c>
      <c r="C15" s="1"/>
      <c r="D15" s="1"/>
      <c r="E15" s="1"/>
    </row>
    <row r="16" spans="1:5" x14ac:dyDescent="0.15">
      <c r="A16" s="5" t="s">
        <v>8</v>
      </c>
      <c r="B16" s="8">
        <v>3000</v>
      </c>
      <c r="C16" s="1"/>
      <c r="D16" s="1"/>
      <c r="E16" s="1"/>
    </row>
    <row r="17" spans="1:5" x14ac:dyDescent="0.15">
      <c r="A17" s="5" t="s">
        <v>9</v>
      </c>
      <c r="B17" s="8">
        <v>2500</v>
      </c>
      <c r="C17" s="1"/>
      <c r="D17" s="1"/>
      <c r="E17" s="1"/>
    </row>
    <row r="18" spans="1:5" x14ac:dyDescent="0.15">
      <c r="A18" s="5" t="s">
        <v>10</v>
      </c>
      <c r="B18" s="8">
        <v>2600</v>
      </c>
      <c r="C18" s="1"/>
      <c r="D18" s="1"/>
      <c r="E18" s="1"/>
    </row>
    <row r="19" spans="1:5" x14ac:dyDescent="0.15">
      <c r="A19" s="5" t="s">
        <v>11</v>
      </c>
      <c r="B19" s="8">
        <v>2500</v>
      </c>
      <c r="C19" s="1"/>
      <c r="D19" s="1"/>
      <c r="E19" s="1"/>
    </row>
    <row r="20" spans="1:5" x14ac:dyDescent="0.15">
      <c r="A20" s="5" t="s">
        <v>12</v>
      </c>
      <c r="B20" s="8">
        <f>38000</f>
        <v>38000</v>
      </c>
      <c r="C20" s="1"/>
      <c r="D20" s="1"/>
      <c r="E20" s="1"/>
    </row>
    <row r="21" spans="1:5" ht="15" thickBot="1" x14ac:dyDescent="0.2">
      <c r="A21" s="9" t="s">
        <v>13</v>
      </c>
      <c r="B21" s="10">
        <v>2500</v>
      </c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ht="15" thickBot="1" x14ac:dyDescent="0.2">
      <c r="A23" s="13" t="s">
        <v>16</v>
      </c>
      <c r="B23" s="1"/>
      <c r="C23" s="1"/>
      <c r="D23" s="1"/>
      <c r="E23" s="1"/>
    </row>
    <row r="24" spans="1:5" ht="15" thickBot="1" x14ac:dyDescent="0.2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1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1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1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1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1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1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5" thickBot="1" x14ac:dyDescent="0.2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15">
      <c r="A32" s="1"/>
      <c r="B32" s="1"/>
      <c r="C32" s="1"/>
      <c r="D32" s="1"/>
      <c r="E32" s="1"/>
    </row>
    <row r="33" spans="1:5" ht="15" thickBot="1" x14ac:dyDescent="0.2">
      <c r="A33" s="13" t="s">
        <v>17</v>
      </c>
      <c r="B33" s="1"/>
      <c r="C33" s="1"/>
      <c r="D33" s="1"/>
      <c r="E33" s="1"/>
    </row>
    <row r="34" spans="1:5" ht="15" thickBot="1" x14ac:dyDescent="0.2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1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1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1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1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1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1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5" thickBot="1" x14ac:dyDescent="0.2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15">
      <c r="A42" s="1"/>
      <c r="B42" s="1"/>
      <c r="C42" s="1"/>
      <c r="D42" s="1"/>
      <c r="E42" s="1"/>
    </row>
    <row r="43" spans="1:5" ht="15" thickBot="1" x14ac:dyDescent="0.2">
      <c r="A43" s="13" t="s">
        <v>18</v>
      </c>
      <c r="B43" s="1"/>
      <c r="C43" s="1"/>
      <c r="D43" s="1"/>
      <c r="E43" s="1"/>
    </row>
    <row r="44" spans="1:5" ht="15" thickBot="1" x14ac:dyDescent="0.2">
      <c r="A44" s="2" t="s">
        <v>19</v>
      </c>
      <c r="B44" s="4" t="s">
        <v>20</v>
      </c>
      <c r="C44" s="12"/>
      <c r="D44" s="12"/>
      <c r="E44" s="12"/>
    </row>
    <row r="45" spans="1:5" x14ac:dyDescent="0.15">
      <c r="A45" s="5" t="s">
        <v>3</v>
      </c>
      <c r="B45" s="8">
        <v>25000</v>
      </c>
      <c r="C45" s="7"/>
      <c r="D45" s="7"/>
      <c r="E45" s="7"/>
    </row>
    <row r="46" spans="1:5" x14ac:dyDescent="0.15">
      <c r="A46" s="5" t="s">
        <v>4</v>
      </c>
      <c r="B46" s="8">
        <v>26000</v>
      </c>
      <c r="C46" s="1"/>
      <c r="D46" s="1"/>
      <c r="E46" s="1"/>
    </row>
    <row r="47" spans="1:5" x14ac:dyDescent="0.15">
      <c r="A47" s="5" t="s">
        <v>5</v>
      </c>
      <c r="B47" s="8">
        <f>28000+6000</f>
        <v>34000</v>
      </c>
      <c r="C47" s="1"/>
      <c r="D47" s="1"/>
      <c r="E47" s="1"/>
    </row>
    <row r="48" spans="1:5" ht="15" thickBot="1" x14ac:dyDescent="0.2">
      <c r="A48" s="9" t="s">
        <v>6</v>
      </c>
      <c r="B48" s="10">
        <v>28000</v>
      </c>
      <c r="C48" s="1"/>
      <c r="D48" s="1"/>
      <c r="E48" s="1"/>
    </row>
    <row r="49" spans="1:8" x14ac:dyDescent="0.15">
      <c r="A49" s="1"/>
      <c r="B49" s="1"/>
      <c r="C49" s="1"/>
      <c r="D49" s="1"/>
      <c r="E49" s="1"/>
    </row>
    <row r="50" spans="1:8" x14ac:dyDescent="0.15">
      <c r="A50" s="1"/>
      <c r="B50" s="1"/>
      <c r="C50" s="1"/>
      <c r="D50" s="1"/>
      <c r="E50" s="1"/>
    </row>
    <row r="51" spans="1:8" ht="15" thickBot="1" x14ac:dyDescent="0.2">
      <c r="A51" s="13" t="s">
        <v>26</v>
      </c>
      <c r="B51" s="1"/>
      <c r="C51" s="1"/>
      <c r="D51" s="1"/>
      <c r="E51" s="1"/>
    </row>
    <row r="52" spans="1:8" ht="15" thickBot="1" x14ac:dyDescent="0.2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 x14ac:dyDescent="0.1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8" x14ac:dyDescent="0.15">
      <c r="A54" s="5" t="s">
        <v>8</v>
      </c>
      <c r="B54" s="26">
        <v>3130.5566861121979</v>
      </c>
      <c r="C54" s="26">
        <v>0</v>
      </c>
      <c r="D54" s="26">
        <v>2310.3151992041767</v>
      </c>
      <c r="E54" s="29">
        <v>0</v>
      </c>
    </row>
    <row r="55" spans="1:8" x14ac:dyDescent="0.1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8" x14ac:dyDescent="0.15">
      <c r="A56" s="5" t="s">
        <v>10</v>
      </c>
      <c r="B56" s="26">
        <v>0</v>
      </c>
      <c r="C56" s="26">
        <v>0</v>
      </c>
      <c r="D56" s="26">
        <v>7428.5714285714275</v>
      </c>
      <c r="E56" s="29">
        <v>0</v>
      </c>
    </row>
    <row r="57" spans="1:8" x14ac:dyDescent="0.1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8" s="39" customFormat="1" x14ac:dyDescent="0.15">
      <c r="A58" s="36" t="s">
        <v>12</v>
      </c>
      <c r="B58" s="37">
        <v>14319.585764030251</v>
      </c>
      <c r="C58" s="37">
        <v>19750</v>
      </c>
      <c r="D58" s="37">
        <v>17118.256229367253</v>
      </c>
      <c r="E58" s="38">
        <v>28000</v>
      </c>
    </row>
    <row r="59" spans="1:8" ht="15" thickBot="1" x14ac:dyDescent="0.2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</row>
    <row r="61" spans="1:8" x14ac:dyDescent="0.15">
      <c r="A61" s="32" t="s">
        <v>27</v>
      </c>
      <c r="C61">
        <f>SUMPRODUCT(B53:E59,B25:E31+B35:E41)</f>
        <v>1457237.8826934383</v>
      </c>
      <c r="G61">
        <v>1382544.3343149228</v>
      </c>
      <c r="H61">
        <f>(C61-G61)/6000</f>
        <v>12.448924729752587</v>
      </c>
    </row>
    <row r="63" spans="1:8" x14ac:dyDescent="0.15">
      <c r="A63" s="32" t="s">
        <v>21</v>
      </c>
    </row>
    <row r="64" spans="1:8" x14ac:dyDescent="0.15">
      <c r="A64" s="32"/>
      <c r="C64" s="33" t="s">
        <v>22</v>
      </c>
      <c r="D64" s="33" t="s">
        <v>23</v>
      </c>
      <c r="E64" s="33" t="s">
        <v>24</v>
      </c>
    </row>
    <row r="65" spans="1:5" ht="14.25" customHeight="1" x14ac:dyDescent="0.15">
      <c r="A65" s="45" t="s">
        <v>31</v>
      </c>
      <c r="B65" s="34" t="s">
        <v>28</v>
      </c>
      <c r="C65" s="35">
        <f>SUMPRODUCT(B53:E53,B5:E5)</f>
        <v>2500</v>
      </c>
      <c r="D65" s="35" t="s">
        <v>25</v>
      </c>
      <c r="E65" s="35">
        <f>B15</f>
        <v>2500</v>
      </c>
    </row>
    <row r="66" spans="1:5" x14ac:dyDescent="0.15">
      <c r="A66" s="46"/>
      <c r="B66" s="34" t="s">
        <v>8</v>
      </c>
      <c r="C66" s="35">
        <f t="shared" ref="C66:C71" si="0">SUMPRODUCT(B54:E54,B6:E6)</f>
        <v>3000</v>
      </c>
      <c r="D66" s="35" t="s">
        <v>25</v>
      </c>
      <c r="E66" s="35">
        <f t="shared" ref="E66:E71" si="1">B16</f>
        <v>3000</v>
      </c>
    </row>
    <row r="67" spans="1:5" x14ac:dyDescent="0.15">
      <c r="A67" s="46"/>
      <c r="B67" s="34" t="s">
        <v>9</v>
      </c>
      <c r="C67" s="35">
        <f t="shared" si="0"/>
        <v>2500</v>
      </c>
      <c r="D67" s="35" t="s">
        <v>25</v>
      </c>
      <c r="E67" s="35">
        <f t="shared" si="1"/>
        <v>2500</v>
      </c>
    </row>
    <row r="68" spans="1:5" x14ac:dyDescent="0.15">
      <c r="A68" s="46"/>
      <c r="B68" s="34" t="s">
        <v>10</v>
      </c>
      <c r="C68" s="35">
        <f t="shared" si="0"/>
        <v>2599.9999999999995</v>
      </c>
      <c r="D68" s="35" t="s">
        <v>25</v>
      </c>
      <c r="E68" s="35">
        <f t="shared" si="1"/>
        <v>2600</v>
      </c>
    </row>
    <row r="69" spans="1:5" x14ac:dyDescent="0.15">
      <c r="A69" s="46"/>
      <c r="B69" s="34" t="s">
        <v>11</v>
      </c>
      <c r="C69" s="35">
        <f t="shared" si="0"/>
        <v>2500</v>
      </c>
      <c r="D69" s="35" t="s">
        <v>25</v>
      </c>
      <c r="E69" s="35">
        <f t="shared" si="1"/>
        <v>2500</v>
      </c>
    </row>
    <row r="70" spans="1:5" x14ac:dyDescent="0.15">
      <c r="A70" s="46"/>
      <c r="B70" s="34" t="s">
        <v>12</v>
      </c>
      <c r="C70" s="35">
        <f t="shared" si="0"/>
        <v>37999.999999999985</v>
      </c>
      <c r="D70" s="35" t="s">
        <v>25</v>
      </c>
      <c r="E70" s="35">
        <f t="shared" si="1"/>
        <v>38000</v>
      </c>
    </row>
    <row r="71" spans="1:5" x14ac:dyDescent="0.15">
      <c r="A71" s="47"/>
      <c r="B71" s="34" t="s">
        <v>13</v>
      </c>
      <c r="C71" s="35">
        <f t="shared" si="0"/>
        <v>2499.9999999999991</v>
      </c>
      <c r="D71" s="35" t="s">
        <v>25</v>
      </c>
      <c r="E71" s="35">
        <f t="shared" si="1"/>
        <v>2500</v>
      </c>
    </row>
    <row r="72" spans="1:5" x14ac:dyDescent="0.15">
      <c r="A72" s="48" t="s">
        <v>29</v>
      </c>
      <c r="B72" s="34" t="s">
        <v>3</v>
      </c>
      <c r="C72" s="35">
        <f>SUM(B53:B59)</f>
        <v>25000</v>
      </c>
      <c r="D72" s="35" t="s">
        <v>30</v>
      </c>
      <c r="E72" s="35">
        <f>B45</f>
        <v>25000</v>
      </c>
    </row>
    <row r="73" spans="1:5" x14ac:dyDescent="0.15">
      <c r="A73" s="48"/>
      <c r="B73" s="34" t="s">
        <v>4</v>
      </c>
      <c r="C73" s="35">
        <f>SUM(C53:C59)</f>
        <v>26000</v>
      </c>
      <c r="D73" s="35" t="s">
        <v>30</v>
      </c>
      <c r="E73" s="35">
        <f t="shared" ref="E73:E75" si="2">B46</f>
        <v>26000</v>
      </c>
    </row>
    <row r="74" spans="1:5" x14ac:dyDescent="0.15">
      <c r="A74" s="48"/>
      <c r="B74" s="34" t="s">
        <v>5</v>
      </c>
      <c r="C74" s="35">
        <f>SUM(D53:D59)</f>
        <v>33999.999999999993</v>
      </c>
      <c r="D74" s="35" t="s">
        <v>30</v>
      </c>
      <c r="E74" s="35">
        <f t="shared" si="2"/>
        <v>34000</v>
      </c>
    </row>
    <row r="75" spans="1:5" x14ac:dyDescent="0.15">
      <c r="A75" s="48"/>
      <c r="B75" s="34" t="s">
        <v>6</v>
      </c>
      <c r="C75" s="35">
        <f>SUM(E53:E59)</f>
        <v>28000</v>
      </c>
      <c r="D75" s="35" t="s">
        <v>30</v>
      </c>
      <c r="E75" s="35">
        <f t="shared" si="2"/>
        <v>28000</v>
      </c>
    </row>
    <row r="76" spans="1:5" x14ac:dyDescent="0.15">
      <c r="A76" s="49" t="s">
        <v>32</v>
      </c>
      <c r="B76" s="34" t="s">
        <v>7</v>
      </c>
      <c r="C76" s="35">
        <f>B53</f>
        <v>0</v>
      </c>
      <c r="D76" s="35" t="s">
        <v>33</v>
      </c>
      <c r="E76" s="35">
        <v>0</v>
      </c>
    </row>
    <row r="77" spans="1:5" x14ac:dyDescent="0.15">
      <c r="A77" s="49"/>
      <c r="B77" s="34" t="s">
        <v>10</v>
      </c>
      <c r="C77" s="35">
        <f>B56</f>
        <v>0</v>
      </c>
      <c r="D77" s="35" t="s">
        <v>30</v>
      </c>
      <c r="E77" s="35">
        <v>0</v>
      </c>
    </row>
  </sheetData>
  <mergeCells count="3">
    <mergeCell ref="A65:A71"/>
    <mergeCell ref="A72:A75"/>
    <mergeCell ref="A76:A7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problem2.2</vt:lpstr>
      <vt:lpstr>problem2.3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2014-01-19T03:55:05Z</dcterms:created>
  <dcterms:modified xsi:type="dcterms:W3CDTF">2015-05-09T06:07:05Z</dcterms:modified>
</cp:coreProperties>
</file>