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belin\Desktop\Excel Projects\"/>
    </mc:Choice>
  </mc:AlternateContent>
  <xr:revisionPtr revIDLastSave="0" documentId="13_ncr:1_{0E5729B8-9566-47F2-B4CC-125C9B9D7CF5}" xr6:coauthVersionLast="47" xr6:coauthVersionMax="47" xr10:uidLastSave="{00000000-0000-0000-0000-000000000000}"/>
  <bookViews>
    <workbookView xWindow="-120" yWindow="-120" windowWidth="20730" windowHeight="11040" xr2:uid="{7BD94FBE-CBAE-498B-AFB4-DD771AD69AE4}"/>
  </bookViews>
  <sheets>
    <sheet name="Dataset" sheetId="1" r:id="rId1"/>
    <sheet name="Summary" sheetId="2" r:id="rId2"/>
    <sheet name="Dashboard" sheetId="10" r:id="rId3"/>
  </sheets>
  <definedNames>
    <definedName name="_xlnm._FilterDatabase" localSheetId="0" hidden="1">Dataset!$A$1:$L$101</definedName>
    <definedName name="Slicer_Contract_Status">#N/A</definedName>
    <definedName name="Slicer_Industr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1" l="1"/>
  <c r="J104" i="1"/>
  <c r="G104" i="1"/>
  <c r="C104" i="1"/>
  <c r="D73" i="2"/>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2"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N4" i="1" l="1"/>
  <c r="N3" i="1"/>
</calcChain>
</file>

<file path=xl/sharedStrings.xml><?xml version="1.0" encoding="utf-8"?>
<sst xmlns="http://schemas.openxmlformats.org/spreadsheetml/2006/main" count="427" uniqueCount="153">
  <si>
    <t>Client Name</t>
  </si>
  <si>
    <t>Industry</t>
  </si>
  <si>
    <t>Impressions</t>
  </si>
  <si>
    <t>Clicks</t>
  </si>
  <si>
    <t>Leads Generated</t>
  </si>
  <si>
    <t>Lead Conversion Rate (%)</t>
  </si>
  <si>
    <t>Engagement Rate (%)</t>
  </si>
  <si>
    <t>Contract Status</t>
  </si>
  <si>
    <t>ABC Bakery</t>
  </si>
  <si>
    <t>Food &amp; Beverage</t>
  </si>
  <si>
    <t>Active</t>
  </si>
  <si>
    <t>TechGhana</t>
  </si>
  <si>
    <t>Tech Solutions</t>
  </si>
  <si>
    <t>Paused</t>
  </si>
  <si>
    <t>Luxe Fashion</t>
  </si>
  <si>
    <t>Retail Clothing</t>
  </si>
  <si>
    <t>Canceled</t>
  </si>
  <si>
    <t>GreenFarm</t>
  </si>
  <si>
    <t>Agriculture</t>
  </si>
  <si>
    <t>Swift Movers</t>
  </si>
  <si>
    <t>Logistics</t>
  </si>
  <si>
    <t>SmartHome</t>
  </si>
  <si>
    <t>Home Automation</t>
  </si>
  <si>
    <t>FreshMart</t>
  </si>
  <si>
    <t>Retail Grocery</t>
  </si>
  <si>
    <t>AutoFix</t>
  </si>
  <si>
    <t>Automotive</t>
  </si>
  <si>
    <t>HealthPlus</t>
  </si>
  <si>
    <t>Healthcare</t>
  </si>
  <si>
    <t>TravelEasy</t>
  </si>
  <si>
    <t>Tourism</t>
  </si>
  <si>
    <t>PharmaCare</t>
  </si>
  <si>
    <t>Pharmaceuticals</t>
  </si>
  <si>
    <t>EduGhana</t>
  </si>
  <si>
    <t>Education</t>
  </si>
  <si>
    <t>BuildIt</t>
  </si>
  <si>
    <t>Construction</t>
  </si>
  <si>
    <t>GadgetHub</t>
  </si>
  <si>
    <t>Electronics</t>
  </si>
  <si>
    <t>QuickDeliver</t>
  </si>
  <si>
    <t>Expired</t>
  </si>
  <si>
    <t>StyleHub</t>
  </si>
  <si>
    <t>Fashion Retail</t>
  </si>
  <si>
    <t>AgroPlus</t>
  </si>
  <si>
    <t>DataTech</t>
  </si>
  <si>
    <t>UrbanEats</t>
  </si>
  <si>
    <t>FitLife</t>
  </si>
  <si>
    <t>Health &amp; Fitness</t>
  </si>
  <si>
    <t>PetCare</t>
  </si>
  <si>
    <t>Pet Supplies</t>
  </si>
  <si>
    <t>BookWorld</t>
  </si>
  <si>
    <t>HomeStyle</t>
  </si>
  <si>
    <t>Home Decor</t>
  </si>
  <si>
    <t>AutoElite</t>
  </si>
  <si>
    <t>GreenEnergy</t>
  </si>
  <si>
    <t>Energy &amp; Utilities</t>
  </si>
  <si>
    <t>TechTrends</t>
  </si>
  <si>
    <t>FoodExpress</t>
  </si>
  <si>
    <t>Fashionista</t>
  </si>
  <si>
    <t>MediCare</t>
  </si>
  <si>
    <t>LogiQuick</t>
  </si>
  <si>
    <t>EduFuture</t>
  </si>
  <si>
    <t>ConstructPro</t>
  </si>
  <si>
    <t>ElectroWorld</t>
  </si>
  <si>
    <t>SpeedyTrans</t>
  </si>
  <si>
    <t>TrendyWear</t>
  </si>
  <si>
    <t>AgroGrow</t>
  </si>
  <si>
    <t>CloudNet</t>
  </si>
  <si>
    <t>BiteDelight</t>
  </si>
  <si>
    <t>GymLife</t>
  </si>
  <si>
    <t>PawsHappy</t>
  </si>
  <si>
    <t>ReadMore</t>
  </si>
  <si>
    <t>DecorPlus</t>
  </si>
  <si>
    <t>AutoPro</t>
  </si>
  <si>
    <t>EcoPower</t>
  </si>
  <si>
    <t>CodeMasters</t>
  </si>
  <si>
    <t>TastyBites</t>
  </si>
  <si>
    <t>ChicStyle</t>
  </si>
  <si>
    <t>HealthFirst</t>
  </si>
  <si>
    <t>MoveIt</t>
  </si>
  <si>
    <t>LearnHub</t>
  </si>
  <si>
    <t>BuildRight</t>
  </si>
  <si>
    <t>GizmoLand</t>
  </si>
  <si>
    <t>FastShip</t>
  </si>
  <si>
    <t>UrbanStyle</t>
  </si>
  <si>
    <t>FarmFresh</t>
  </si>
  <si>
    <t>NetSolutions</t>
  </si>
  <si>
    <t>YummyEats</t>
  </si>
  <si>
    <t>ActiveLife</t>
  </si>
  <si>
    <t>PetLove</t>
  </si>
  <si>
    <t>BookNook</t>
  </si>
  <si>
    <t>HomeVibe</t>
  </si>
  <si>
    <t>DriveSafe</t>
  </si>
  <si>
    <t>SolarTech</t>
  </si>
  <si>
    <t>DevGenius</t>
  </si>
  <si>
    <t>FoodHeaven</t>
  </si>
  <si>
    <t>GlamourWear</t>
  </si>
  <si>
    <t>CarePlus</t>
  </si>
  <si>
    <t>CargoFast</t>
  </si>
  <si>
    <t>EduSmart</t>
  </si>
  <si>
    <t>StrongBuild</t>
  </si>
  <si>
    <t>TechGadgets</t>
  </si>
  <si>
    <t>RapidTransit</t>
  </si>
  <si>
    <t>FashionForward</t>
  </si>
  <si>
    <t>OrganicHarvest</t>
  </si>
  <si>
    <t>WebCrafters</t>
  </si>
  <si>
    <t>DelishDish</t>
  </si>
  <si>
    <t>FitZone</t>
  </si>
  <si>
    <t>HappyPaws</t>
  </si>
  <si>
    <t>PageTurner</t>
  </si>
  <si>
    <t>CozyHome</t>
  </si>
  <si>
    <t>AutoCare</t>
  </si>
  <si>
    <t>EcoFriendly</t>
  </si>
  <si>
    <t>PixelMasters</t>
  </si>
  <si>
    <t>TastyTreats</t>
  </si>
  <si>
    <t>Trendsetters</t>
  </si>
  <si>
    <t>WellnessPlus</t>
  </si>
  <si>
    <t>SwiftLogix</t>
  </si>
  <si>
    <t>BrightMinds</t>
  </si>
  <si>
    <t>ConstructMax</t>
  </si>
  <si>
    <t>GadgetZone</t>
  </si>
  <si>
    <t>ExpressMove</t>
  </si>
  <si>
    <t>VogueStyle</t>
  </si>
  <si>
    <t>GreenFields</t>
  </si>
  <si>
    <t>DataWizards</t>
  </si>
  <si>
    <t>FlavorFeast</t>
  </si>
  <si>
    <t>SolarSolutions</t>
  </si>
  <si>
    <t>Energy</t>
  </si>
  <si>
    <t>LegalCare</t>
  </si>
  <si>
    <t>Professional Services</t>
  </si>
  <si>
    <t>ToyWorld</t>
  </si>
  <si>
    <t>Retail</t>
  </si>
  <si>
    <t>TeleConnect</t>
  </si>
  <si>
    <t>Telecommunications</t>
  </si>
  <si>
    <t>BeautySpot</t>
  </si>
  <si>
    <t>Health &amp; Beauty</t>
  </si>
  <si>
    <t>Row Labels</t>
  </si>
  <si>
    <t>Grand Total</t>
  </si>
  <si>
    <t>Cost per Lead</t>
  </si>
  <si>
    <t>Average of Cost per Lead</t>
  </si>
  <si>
    <t>Average of Lead Conversion Rate (%)</t>
  </si>
  <si>
    <t>Number of clients</t>
  </si>
  <si>
    <t>Average of Engagement Rate (%)</t>
  </si>
  <si>
    <t>Count of Client Name</t>
  </si>
  <si>
    <t>Average of Leads Generated</t>
  </si>
  <si>
    <t xml:space="preserve">Ad Spend </t>
  </si>
  <si>
    <t xml:space="preserve">Average of Ad Spend </t>
  </si>
  <si>
    <t>CTR(%)</t>
  </si>
  <si>
    <t xml:space="preserve">Sum of Ad Spend </t>
  </si>
  <si>
    <t>Sum of Leads Generated</t>
  </si>
  <si>
    <t>Industries</t>
  </si>
  <si>
    <t>Actual Customers</t>
  </si>
  <si>
    <t>Average of CTR(%)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</si>
</sst>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GH₵&quot;#,##0.00"/>
    <numFmt numFmtId="165" formatCode="0.0%"/>
    <numFmt numFmtId="166" formatCode="[$₦-468]\ #,##0.00"/>
    <numFmt numFmtId="168" formatCode="_-* #,##0_-;\-* #,##0_-;_-* &quot;-&quot;??_-;_-@_-"/>
    <numFmt numFmtId="170" formatCode="[$₦-466]\ #,##0.00"/>
    <numFmt numFmtId="172" formatCode="[$₦-466]\ #,##0"/>
  </numFmts>
  <fonts count="19">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1"/>
      <name val="Aptos Narrow"/>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 fontId="0" fillId="0" borderId="0" xfId="0" applyNumberFormat="1"/>
    <xf numFmtId="166" fontId="0" fillId="0" borderId="0" xfId="0" applyNumberFormat="1"/>
    <xf numFmtId="10" fontId="0" fillId="0" borderId="0" xfId="42" applyNumberFormat="1" applyFont="1"/>
    <xf numFmtId="0" fontId="16" fillId="33" borderId="10" xfId="0" applyFont="1" applyFill="1" applyBorder="1"/>
    <xf numFmtId="168" fontId="0" fillId="0" borderId="0" xfId="0" applyNumberFormat="1"/>
    <xf numFmtId="0" fontId="18" fillId="0" borderId="0" xfId="0" applyFont="1"/>
    <xf numFmtId="10" fontId="18" fillId="0" borderId="0" xfId="42" applyNumberFormat="1" applyFont="1"/>
    <xf numFmtId="165" fontId="18" fillId="0" borderId="0" xfId="0" applyNumberFormat="1" applyFont="1"/>
    <xf numFmtId="170" fontId="18" fillId="0" borderId="0" xfId="0" applyNumberFormat="1" applyFont="1"/>
    <xf numFmtId="170" fontId="0" fillId="0" borderId="0" xfId="0" applyNumberFormat="1"/>
    <xf numFmtId="172"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2" builtinId="5"/>
    <cellStyle name="Title" xfId="1" builtinId="15" customBuiltin="1"/>
    <cellStyle name="Total" xfId="17" builtinId="25" customBuiltin="1"/>
    <cellStyle name="Warning Text" xfId="14" builtinId="11" customBuiltin="1"/>
  </cellStyles>
  <dxfs count="59">
    <dxf>
      <font>
        <color rgb="FF9C0006"/>
      </font>
      <fill>
        <patternFill>
          <bgColor rgb="FFFFC7CE"/>
        </patternFill>
      </fill>
    </dxf>
    <dxf>
      <numFmt numFmtId="165" formatCode="0.0%"/>
    </dxf>
    <dxf>
      <numFmt numFmtId="173" formatCode="[$₦-466]\ #,##0.0"/>
    </dxf>
    <dxf>
      <numFmt numFmtId="172" formatCode="[$₦-466]\ #,##0"/>
    </dxf>
    <dxf>
      <numFmt numFmtId="173" formatCode="[$₦-466]\ #,##0.0"/>
    </dxf>
    <dxf>
      <numFmt numFmtId="172" formatCode="[$₦-466]\ #,##0"/>
    </dxf>
    <dxf>
      <numFmt numFmtId="169" formatCode="[$₦-469]\ #,##0.00"/>
    </dxf>
    <dxf>
      <numFmt numFmtId="167" formatCode="&quot;GH₵&quot;#,##0"/>
    </dxf>
    <dxf>
      <numFmt numFmtId="1" formatCode="0"/>
    </dxf>
    <dxf>
      <numFmt numFmtId="173" formatCode="[$₦-466]\ #,##0.0"/>
    </dxf>
    <dxf>
      <numFmt numFmtId="173" formatCode="[$₦-466]\ #,##0.0"/>
    </dxf>
    <dxf>
      <numFmt numFmtId="173" formatCode="[$₦-466]\ #,##0.0"/>
    </dxf>
    <dxf>
      <numFmt numFmtId="172" formatCode="[$₦-466]\ #,##0"/>
    </dxf>
    <dxf>
      <numFmt numFmtId="1" formatCode="0"/>
    </dxf>
    <dxf>
      <numFmt numFmtId="13" formatCode="0%"/>
    </dxf>
    <dxf>
      <numFmt numFmtId="165" formatCode="0.0%"/>
    </dxf>
    <dxf>
      <numFmt numFmtId="173" formatCode="[$₦-466]\ #,##0.0"/>
    </dxf>
    <dxf>
      <numFmt numFmtId="170" formatCode="[$₦-466]\ #,##0.00"/>
    </dxf>
    <dxf>
      <numFmt numFmtId="170" formatCode="[$₦-466]\ #,##0.00"/>
    </dxf>
    <dxf>
      <numFmt numFmtId="169" formatCode="[$₦-469]\ #,##0.00"/>
    </dxf>
    <dxf>
      <numFmt numFmtId="167" formatCode="&quot;GH₵&quot;#,##0"/>
    </dxf>
    <dxf>
      <numFmt numFmtId="1" formatCode="0"/>
    </dxf>
    <dxf>
      <numFmt numFmtId="170" formatCode="[$₦-466]\ #,##0.00"/>
    </dxf>
    <dxf>
      <numFmt numFmtId="170" formatCode="[$₦-466]\ #,##0.00"/>
    </dxf>
    <dxf>
      <numFmt numFmtId="170" formatCode="[$₦-466]\ #,##0.00"/>
    </dxf>
    <dxf>
      <numFmt numFmtId="1" formatCode="0"/>
    </dxf>
    <dxf>
      <numFmt numFmtId="13" formatCode="0%"/>
    </dxf>
    <dxf>
      <numFmt numFmtId="165" formatCode="0.0%"/>
    </dxf>
    <dxf>
      <numFmt numFmtId="170" formatCode="[$₦-466]\ #,##0.00"/>
    </dxf>
    <dxf>
      <numFmt numFmtId="172" formatCode="[$₦-466]\ #,##0"/>
    </dxf>
    <dxf>
      <numFmt numFmtId="167" formatCode="&quot;GH₵&quot;#,##0"/>
    </dxf>
    <dxf>
      <numFmt numFmtId="168" formatCode="_-* #,##0_-;\-* #,##0_-;_-* &quot;-&quot;??_-;_-@_-"/>
    </dxf>
    <dxf>
      <numFmt numFmtId="165" formatCode="0.0%"/>
    </dxf>
    <dxf>
      <numFmt numFmtId="172" formatCode="[$₦-466]\ #,##0"/>
    </dxf>
    <dxf>
      <numFmt numFmtId="172" formatCode="[$₦-466]\ #,##0"/>
    </dxf>
    <dxf>
      <numFmt numFmtId="167" formatCode="&quot;GH₵&quot;#,##0"/>
    </dxf>
    <dxf>
      <numFmt numFmtId="168" formatCode="_-* #,##0_-;\-* #,##0_-;_-* &quot;-&quot;??_-;_-@_-"/>
    </dxf>
    <dxf>
      <numFmt numFmtId="165" formatCode="0.0%"/>
    </dxf>
    <dxf>
      <numFmt numFmtId="169" formatCode="[$₦-469]\ #,##0.00"/>
    </dxf>
    <dxf>
      <numFmt numFmtId="167" formatCode="&quot;GH₵&quot;#,##0"/>
    </dxf>
    <dxf>
      <numFmt numFmtId="1" formatCode="0"/>
    </dxf>
    <dxf>
      <numFmt numFmtId="167" formatCode="&quot;GH₵&quot;#,##0"/>
    </dxf>
    <dxf>
      <numFmt numFmtId="167" formatCode="&quot;GH₵&quot;#,##0"/>
    </dxf>
    <dxf>
      <numFmt numFmtId="1" formatCode="0"/>
    </dxf>
    <dxf>
      <numFmt numFmtId="13" formatCode="0%"/>
    </dxf>
    <dxf>
      <numFmt numFmtId="165" formatCode="0.0%"/>
    </dxf>
    <dxf>
      <numFmt numFmtId="165" formatCode="0.0%"/>
    </dxf>
    <dxf>
      <numFmt numFmtId="13" formatCode="0%"/>
    </dxf>
    <dxf>
      <numFmt numFmtId="1" formatCode="0"/>
    </dxf>
    <dxf>
      <numFmt numFmtId="1" formatCode="0"/>
    </dxf>
    <dxf>
      <numFmt numFmtId="167" formatCode="&quot;GH₵&quot;#,##0"/>
    </dxf>
    <dxf>
      <numFmt numFmtId="169" formatCode="[$₦-469]\ #,##0.00"/>
    </dxf>
    <dxf>
      <numFmt numFmtId="165" formatCode="0.0%"/>
    </dxf>
    <dxf>
      <numFmt numFmtId="165" formatCode="0.0%"/>
    </dxf>
    <dxf>
      <numFmt numFmtId="165" formatCode="0.0%"/>
    </dxf>
    <dxf>
      <numFmt numFmtId="168" formatCode="_-* #,##0_-;\-* #,##0_-;_-* &quot;-&quot;??_-;_-@_-"/>
    </dxf>
    <dxf>
      <numFmt numFmtId="167" formatCode="&quot;GH₵&quot;#,##0"/>
    </dxf>
    <dxf>
      <numFmt numFmtId="165" formatCode="0.0%"/>
    </dxf>
    <dxf>
      <fill>
        <patternFill>
          <bgColor rgb="FFF4EAAE"/>
        </patternFill>
      </fill>
    </dxf>
  </dxfs>
  <tableStyles count="1" defaultTableStyle="TableStyleMedium2" defaultPivotStyle="PivotStyleLight16">
    <tableStyle name="Slicer Style 1" pivot="0" table="0" count="1" xr9:uid="{82AB3D88-C2AE-4A8B-BF31-BEFE1CF67F03}">
      <tableStyleElement type="wholeTable" dxfId="58"/>
    </tableStyle>
  </tableStyles>
  <colors>
    <mruColors>
      <color rgb="FF9E7F26"/>
      <color rgb="FFF0E394"/>
      <color rgb="FFF4EAAE"/>
      <color rgb="FFBD972D"/>
      <color rgb="FFD9BB65"/>
      <color rgb="FFDEC378"/>
      <color rgb="FFDFC57B"/>
      <color rgb="FFCFA839"/>
      <color rgb="FF5D4B17"/>
      <color rgb="FFE7D399"/>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[CreativePulse_Media_Analysis.xlsx]Summary!PivotTable3</c:name>
    <c:fmtId val="31"/>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Average Ad</a:t>
            </a:r>
            <a:r>
              <a:rPr lang="en-US" sz="1200" b="1"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Spend &amp; Leads </a:t>
            </a:r>
            <a:endParaRPr lang="en-US" sz="1200"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19427417726630325"/>
          <c:y val="1.4763724154733824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3AF49"/>
          </a:solidFill>
          <a:ln>
            <a:solidFill>
              <a:srgbClr val="DFC57B"/>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bg1">
              <a:lumMod val="65000"/>
            </a:schemeClr>
          </a:solidFill>
          <a:ln>
            <a:noFill/>
          </a:ln>
          <a:effectLst/>
        </c:spPr>
      </c:pivotFmt>
      <c:pivotFmt>
        <c:idx val="7"/>
        <c:spPr>
          <a:solidFill>
            <a:srgbClr val="9E7F26"/>
          </a:solidFill>
          <a:ln>
            <a:solidFill>
              <a:srgbClr val="DFC57B"/>
            </a:solidFill>
          </a:ln>
          <a:effectLst/>
        </c:spPr>
      </c:pivotFmt>
      <c:pivotFmt>
        <c:idx val="8"/>
        <c:spPr>
          <a:solidFill>
            <a:srgbClr val="F0E394"/>
          </a:solidFill>
          <a:ln>
            <a:noFill/>
          </a:ln>
          <a:effectLst/>
        </c:spPr>
      </c:pivotFmt>
    </c:pivotFmts>
    <c:plotArea>
      <c:layout>
        <c:manualLayout>
          <c:layoutTarget val="inner"/>
          <c:xMode val="edge"/>
          <c:yMode val="edge"/>
          <c:x val="3.4899693482370646E-2"/>
          <c:y val="0.12100535476152113"/>
          <c:w val="0.94767874015748033"/>
          <c:h val="0.77416370417856528"/>
        </c:manualLayout>
      </c:layout>
      <c:barChart>
        <c:barDir val="col"/>
        <c:grouping val="clustered"/>
        <c:varyColors val="0"/>
        <c:ser>
          <c:idx val="0"/>
          <c:order val="0"/>
          <c:tx>
            <c:strRef>
              <c:f>Summary!$B$31</c:f>
              <c:strCache>
                <c:ptCount val="1"/>
                <c:pt idx="0">
                  <c:v>Average of Ad Spend </c:v>
                </c:pt>
              </c:strCache>
            </c:strRef>
          </c:tx>
          <c:spPr>
            <a:solidFill>
              <a:srgbClr val="D3AF49"/>
            </a:solidFill>
            <a:ln>
              <a:solidFill>
                <a:srgbClr val="DFC57B"/>
              </a:solidFill>
            </a:ln>
            <a:effectLst/>
          </c:spPr>
          <c:invertIfNegative val="0"/>
          <c:dPt>
            <c:idx val="0"/>
            <c:invertIfNegative val="0"/>
            <c:bubble3D val="0"/>
            <c:spPr>
              <a:solidFill>
                <a:srgbClr val="9E7F26"/>
              </a:solidFill>
              <a:ln>
                <a:solidFill>
                  <a:srgbClr val="DFC57B"/>
                </a:solidFill>
              </a:ln>
              <a:effectLst/>
            </c:spPr>
            <c:extLst>
              <c:ext xmlns:c16="http://schemas.microsoft.com/office/drawing/2014/chart" uri="{C3380CC4-5D6E-409C-BE32-E72D297353CC}">
                <c16:uniqueId val="{00000004-E79B-49AF-A20A-70239E15D20C}"/>
              </c:ext>
            </c:extLst>
          </c:dPt>
          <c:dPt>
            <c:idx val="2"/>
            <c:invertIfNegative val="0"/>
            <c:bubble3D val="0"/>
            <c:spPr>
              <a:solidFill>
                <a:srgbClr val="F0E394"/>
              </a:solidFill>
              <a:ln>
                <a:noFill/>
              </a:ln>
              <a:effectLst/>
            </c:spPr>
            <c:extLst>
              <c:ext xmlns:c16="http://schemas.microsoft.com/office/drawing/2014/chart" uri="{C3380CC4-5D6E-409C-BE32-E72D297353CC}">
                <c16:uniqueId val="{00000005-E79B-49AF-A20A-70239E15D20C}"/>
              </c:ext>
            </c:extLst>
          </c:dPt>
          <c:dPt>
            <c:idx val="3"/>
            <c:invertIfNegative val="0"/>
            <c:bubble3D val="0"/>
            <c:spPr>
              <a:solidFill>
                <a:schemeClr val="bg1">
                  <a:lumMod val="65000"/>
                </a:schemeClr>
              </a:solidFill>
              <a:ln>
                <a:noFill/>
              </a:ln>
              <a:effectLst/>
            </c:spPr>
            <c:extLst>
              <c:ext xmlns:c16="http://schemas.microsoft.com/office/drawing/2014/chart" uri="{C3380CC4-5D6E-409C-BE32-E72D297353CC}">
                <c16:uniqueId val="{00000003-E79B-49AF-A20A-70239E15D20C}"/>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Summary!$A$32:$A$36</c:f>
              <c:strCache>
                <c:ptCount val="4"/>
                <c:pt idx="0">
                  <c:v>Canceled</c:v>
                </c:pt>
                <c:pt idx="1">
                  <c:v>Paused</c:v>
                </c:pt>
                <c:pt idx="2">
                  <c:v>Active</c:v>
                </c:pt>
                <c:pt idx="3">
                  <c:v>Expired</c:v>
                </c:pt>
              </c:strCache>
            </c:strRef>
          </c:cat>
          <c:val>
            <c:numRef>
              <c:f>Summary!$B$32:$B$36</c:f>
              <c:numCache>
                <c:formatCode>[$₦-466]\ #,##0</c:formatCode>
                <c:ptCount val="4"/>
                <c:pt idx="0">
                  <c:v>8846.4285714285706</c:v>
                </c:pt>
                <c:pt idx="1">
                  <c:v>7962.5</c:v>
                </c:pt>
                <c:pt idx="2">
                  <c:v>6133.333333333333</c:v>
                </c:pt>
                <c:pt idx="3">
                  <c:v>5375</c:v>
                </c:pt>
              </c:numCache>
            </c:numRef>
          </c:val>
          <c:extLst>
            <c:ext xmlns:c16="http://schemas.microsoft.com/office/drawing/2014/chart" uri="{C3380CC4-5D6E-409C-BE32-E72D297353CC}">
              <c16:uniqueId val="{00000000-436A-4385-9937-7ABF6EE00EDA}"/>
            </c:ext>
          </c:extLst>
        </c:ser>
        <c:ser>
          <c:idx val="1"/>
          <c:order val="1"/>
          <c:tx>
            <c:strRef>
              <c:f>Summary!$C$31</c:f>
              <c:strCache>
                <c:ptCount val="1"/>
                <c:pt idx="0">
                  <c:v>Average of Leads Generated</c:v>
                </c:pt>
              </c:strCache>
            </c:strRef>
          </c:tx>
          <c:spPr>
            <a:solidFill>
              <a:schemeClr val="tx1">
                <a:lumMod val="95000"/>
                <a:lumOff val="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Summary!$A$32:$A$36</c:f>
              <c:strCache>
                <c:ptCount val="4"/>
                <c:pt idx="0">
                  <c:v>Canceled</c:v>
                </c:pt>
                <c:pt idx="1">
                  <c:v>Paused</c:v>
                </c:pt>
                <c:pt idx="2">
                  <c:v>Active</c:v>
                </c:pt>
                <c:pt idx="3">
                  <c:v>Expired</c:v>
                </c:pt>
              </c:strCache>
            </c:strRef>
          </c:cat>
          <c:val>
            <c:numRef>
              <c:f>Summary!$C$32:$C$36</c:f>
              <c:numCache>
                <c:formatCode>0</c:formatCode>
                <c:ptCount val="4"/>
                <c:pt idx="0">
                  <c:v>228.57142857142858</c:v>
                </c:pt>
                <c:pt idx="1">
                  <c:v>200.55555555555554</c:v>
                </c:pt>
                <c:pt idx="2">
                  <c:v>140.5151515151515</c:v>
                </c:pt>
                <c:pt idx="3">
                  <c:v>121.22222222222223</c:v>
                </c:pt>
              </c:numCache>
            </c:numRef>
          </c:val>
          <c:extLst>
            <c:ext xmlns:c16="http://schemas.microsoft.com/office/drawing/2014/chart" uri="{C3380CC4-5D6E-409C-BE32-E72D297353CC}">
              <c16:uniqueId val="{00000003-436A-4385-9937-7ABF6EE00EDA}"/>
            </c:ext>
          </c:extLst>
        </c:ser>
        <c:dLbls>
          <c:dLblPos val="outEnd"/>
          <c:showLegendKey val="0"/>
          <c:showVal val="1"/>
          <c:showCatName val="0"/>
          <c:showSerName val="0"/>
          <c:showPercent val="0"/>
          <c:showBubbleSize val="0"/>
        </c:dLbls>
        <c:gapWidth val="0"/>
        <c:axId val="833644079"/>
        <c:axId val="1455814463"/>
      </c:barChart>
      <c:catAx>
        <c:axId val="83364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GH"/>
          </a:p>
        </c:txPr>
        <c:crossAx val="1455814463"/>
        <c:crosses val="autoZero"/>
        <c:auto val="1"/>
        <c:lblAlgn val="ctr"/>
        <c:lblOffset val="100"/>
        <c:noMultiLvlLbl val="0"/>
      </c:catAx>
      <c:valAx>
        <c:axId val="1455814463"/>
        <c:scaling>
          <c:orientation val="minMax"/>
        </c:scaling>
        <c:delete val="1"/>
        <c:axPos val="l"/>
        <c:numFmt formatCode="[$₦-466]\ #,##0" sourceLinked="1"/>
        <c:majorTickMark val="none"/>
        <c:minorTickMark val="none"/>
        <c:tickLblPos val="nextTo"/>
        <c:crossAx val="83364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[CreativePulse_Media_Analysis.xlsx]Summary!PivotTable4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solidFill>
                  <a:schemeClr val="tx1"/>
                </a:solidFill>
                <a:effectLst/>
                <a:latin typeface="Calibri" panose="020F0502020204030204" pitchFamily="34" charset="0"/>
                <a:ea typeface="Calibri" panose="020F0502020204030204" pitchFamily="34" charset="0"/>
                <a:cs typeface="Calibri" panose="020F0502020204030204" pitchFamily="34" charset="0"/>
              </a:rPr>
              <a:t>Average Lead Conversion </a:t>
            </a:r>
            <a:endParaRPr lang="en-GH" sz="1200">
              <a:solidFill>
                <a:schemeClr val="tx1"/>
              </a:solidFill>
              <a:effectLst/>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12114753840196309"/>
          <c:y val="3.550864372410855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3AF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bg1">
              <a:lumMod val="75000"/>
            </a:schemeClr>
          </a:solidFill>
          <a:ln>
            <a:noFill/>
          </a:ln>
          <a:effectLst/>
        </c:spPr>
      </c:pivotFmt>
      <c:pivotFmt>
        <c:idx val="5"/>
        <c:spPr>
          <a:solidFill>
            <a:srgbClr val="9E7F26"/>
          </a:solidFill>
          <a:ln>
            <a:noFill/>
          </a:ln>
          <a:effectLst/>
        </c:spPr>
      </c:pivotFmt>
      <c:pivotFmt>
        <c:idx val="6"/>
        <c:spPr>
          <a:solidFill>
            <a:srgbClr val="F0E394"/>
          </a:solidFill>
          <a:ln>
            <a:noFill/>
          </a:ln>
          <a:effectLst/>
        </c:spPr>
      </c:pivotFmt>
    </c:pivotFmts>
    <c:plotArea>
      <c:layout>
        <c:manualLayout>
          <c:layoutTarget val="inner"/>
          <c:xMode val="edge"/>
          <c:yMode val="edge"/>
          <c:x val="4.7578462157826629E-2"/>
          <c:y val="0.11058119141320986"/>
          <c:w val="0.90842585470235615"/>
          <c:h val="0.78252740330538617"/>
        </c:manualLayout>
      </c:layout>
      <c:barChart>
        <c:barDir val="col"/>
        <c:grouping val="clustered"/>
        <c:varyColors val="0"/>
        <c:ser>
          <c:idx val="0"/>
          <c:order val="0"/>
          <c:tx>
            <c:strRef>
              <c:f>Summary!$B$39</c:f>
              <c:strCache>
                <c:ptCount val="1"/>
                <c:pt idx="0">
                  <c:v>Total</c:v>
                </c:pt>
              </c:strCache>
            </c:strRef>
          </c:tx>
          <c:spPr>
            <a:solidFill>
              <a:srgbClr val="D3AF49"/>
            </a:solidFill>
            <a:ln>
              <a:noFill/>
            </a:ln>
            <a:effectLst/>
          </c:spPr>
          <c:invertIfNegative val="0"/>
          <c:dPt>
            <c:idx val="0"/>
            <c:invertIfNegative val="0"/>
            <c:bubble3D val="0"/>
            <c:spPr>
              <a:solidFill>
                <a:srgbClr val="9E7F26"/>
              </a:solidFill>
              <a:ln>
                <a:noFill/>
              </a:ln>
              <a:effectLst/>
            </c:spPr>
            <c:extLst>
              <c:ext xmlns:c16="http://schemas.microsoft.com/office/drawing/2014/chart" uri="{C3380CC4-5D6E-409C-BE32-E72D297353CC}">
                <c16:uniqueId val="{00000003-C016-41F2-ADC6-758963D2637B}"/>
              </c:ext>
            </c:extLst>
          </c:dPt>
          <c:dPt>
            <c:idx val="2"/>
            <c:invertIfNegative val="0"/>
            <c:bubble3D val="0"/>
            <c:spPr>
              <a:solidFill>
                <a:srgbClr val="F0E394"/>
              </a:solidFill>
              <a:ln>
                <a:noFill/>
              </a:ln>
              <a:effectLst/>
            </c:spPr>
            <c:extLst>
              <c:ext xmlns:c16="http://schemas.microsoft.com/office/drawing/2014/chart" uri="{C3380CC4-5D6E-409C-BE32-E72D297353CC}">
                <c16:uniqueId val="{00000004-C016-41F2-ADC6-758963D2637B}"/>
              </c:ext>
            </c:extLst>
          </c:dPt>
          <c:dPt>
            <c:idx val="3"/>
            <c:invertIfNegative val="0"/>
            <c:bubble3D val="0"/>
            <c:spPr>
              <a:solidFill>
                <a:schemeClr val="bg1">
                  <a:lumMod val="75000"/>
                </a:schemeClr>
              </a:solidFill>
              <a:ln>
                <a:noFill/>
              </a:ln>
              <a:effectLst/>
            </c:spPr>
            <c:extLst>
              <c:ext xmlns:c16="http://schemas.microsoft.com/office/drawing/2014/chart" uri="{C3380CC4-5D6E-409C-BE32-E72D297353CC}">
                <c16:uniqueId val="{00000002-C016-41F2-ADC6-758963D2637B}"/>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Summary!$A$40:$A$44</c:f>
              <c:strCache>
                <c:ptCount val="4"/>
                <c:pt idx="0">
                  <c:v>Canceled</c:v>
                </c:pt>
                <c:pt idx="1">
                  <c:v>Paused</c:v>
                </c:pt>
                <c:pt idx="2">
                  <c:v>Active</c:v>
                </c:pt>
                <c:pt idx="3">
                  <c:v>Expired</c:v>
                </c:pt>
              </c:strCache>
            </c:strRef>
          </c:cat>
          <c:val>
            <c:numRef>
              <c:f>Summary!$B$40:$B$44</c:f>
              <c:numCache>
                <c:formatCode>0.0%</c:formatCode>
                <c:ptCount val="4"/>
                <c:pt idx="0">
                  <c:v>4.3428571428571421E-2</c:v>
                </c:pt>
                <c:pt idx="1">
                  <c:v>4.1111111111111119E-2</c:v>
                </c:pt>
                <c:pt idx="2">
                  <c:v>3.6348484848484831E-2</c:v>
                </c:pt>
                <c:pt idx="3">
                  <c:v>3.3888888888888885E-2</c:v>
                </c:pt>
              </c:numCache>
            </c:numRef>
          </c:val>
          <c:extLst>
            <c:ext xmlns:c16="http://schemas.microsoft.com/office/drawing/2014/chart" uri="{C3380CC4-5D6E-409C-BE32-E72D297353CC}">
              <c16:uniqueId val="{00000000-8D0D-40F2-9D0C-6F6CBDB072C0}"/>
            </c:ext>
          </c:extLst>
        </c:ser>
        <c:dLbls>
          <c:showLegendKey val="0"/>
          <c:showVal val="1"/>
          <c:showCatName val="0"/>
          <c:showSerName val="0"/>
          <c:showPercent val="0"/>
          <c:showBubbleSize val="0"/>
        </c:dLbls>
        <c:gapWidth val="80"/>
        <c:axId val="236675807"/>
        <c:axId val="236668735"/>
      </c:barChart>
      <c:catAx>
        <c:axId val="23667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GH"/>
          </a:p>
        </c:txPr>
        <c:crossAx val="236668735"/>
        <c:crosses val="autoZero"/>
        <c:auto val="1"/>
        <c:lblAlgn val="ctr"/>
        <c:lblOffset val="100"/>
        <c:noMultiLvlLbl val="0"/>
      </c:catAx>
      <c:valAx>
        <c:axId val="236668735"/>
        <c:scaling>
          <c:orientation val="minMax"/>
        </c:scaling>
        <c:delete val="1"/>
        <c:axPos val="l"/>
        <c:numFmt formatCode="0.0%" sourceLinked="1"/>
        <c:majorTickMark val="none"/>
        <c:minorTickMark val="none"/>
        <c:tickLblPos val="nextTo"/>
        <c:crossAx val="23667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[CreativePulse_Media_Analysis.xlsx]Summary!PivotTable13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lumMod val="95000"/>
                    <a:lumOff val="5000"/>
                  </a:schemeClr>
                </a:solidFill>
                <a:latin typeface="Calibri" panose="020F0502020204030204" pitchFamily="34" charset="0"/>
                <a:ea typeface="Calibri" panose="020F0502020204030204" pitchFamily="34" charset="0"/>
                <a:cs typeface="Calibri" panose="020F0502020204030204" pitchFamily="34" charset="0"/>
              </a:rPr>
              <a:t>Paused </a:t>
            </a:r>
            <a:r>
              <a:rPr lang="en-US" sz="1200" b="1" i="0" u="none" strike="noStrike" baseline="0">
                <a:solidFill>
                  <a:sysClr val="windowText" lastClr="000000"/>
                </a:solidFill>
                <a:effectLst/>
              </a:rPr>
              <a:t>Clients by </a:t>
            </a:r>
            <a:r>
              <a:rPr lang="en-US" sz="12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a:t>
            </a:r>
            <a:r>
              <a:rPr lang="en-US" sz="1200" b="1">
                <a:solidFill>
                  <a:schemeClr val="tx1">
                    <a:lumMod val="95000"/>
                    <a:lumOff val="5000"/>
                  </a:schemeClr>
                </a:solidFill>
                <a:latin typeface="Calibri" panose="020F0502020204030204" pitchFamily="34" charset="0"/>
                <a:ea typeface="Calibri" panose="020F0502020204030204" pitchFamily="34" charset="0"/>
                <a:cs typeface="Calibri" panose="020F0502020204030204" pitchFamily="34" charset="0"/>
              </a:rPr>
              <a:t>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9BB6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537196651680371"/>
          <c:y val="0.26545454545454544"/>
          <c:w val="0.6383609462066453"/>
          <c:h val="0.6901974958048277"/>
        </c:manualLayout>
      </c:layout>
      <c:barChart>
        <c:barDir val="bar"/>
        <c:grouping val="clustered"/>
        <c:varyColors val="0"/>
        <c:ser>
          <c:idx val="0"/>
          <c:order val="0"/>
          <c:tx>
            <c:strRef>
              <c:f>Summary!$E$13</c:f>
              <c:strCache>
                <c:ptCount val="1"/>
                <c:pt idx="0">
                  <c:v>Total</c:v>
                </c:pt>
              </c:strCache>
            </c:strRef>
          </c:tx>
          <c:spPr>
            <a:solidFill>
              <a:srgbClr val="D9BB6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Summary!$D$14:$D$19</c:f>
              <c:strCache>
                <c:ptCount val="5"/>
                <c:pt idx="0">
                  <c:v>Home Automation</c:v>
                </c:pt>
                <c:pt idx="1">
                  <c:v>Professional Services</c:v>
                </c:pt>
                <c:pt idx="2">
                  <c:v>Automotive</c:v>
                </c:pt>
                <c:pt idx="3">
                  <c:v>Construction</c:v>
                </c:pt>
                <c:pt idx="4">
                  <c:v>Tech Solutions</c:v>
                </c:pt>
              </c:strCache>
            </c:strRef>
          </c:cat>
          <c:val>
            <c:numRef>
              <c:f>Summary!$E$14:$E$19</c:f>
              <c:numCache>
                <c:formatCode>General</c:formatCode>
                <c:ptCount val="5"/>
                <c:pt idx="0">
                  <c:v>1</c:v>
                </c:pt>
                <c:pt idx="1">
                  <c:v>1</c:v>
                </c:pt>
                <c:pt idx="2">
                  <c:v>5</c:v>
                </c:pt>
                <c:pt idx="3">
                  <c:v>5</c:v>
                </c:pt>
                <c:pt idx="4">
                  <c:v>6</c:v>
                </c:pt>
              </c:numCache>
            </c:numRef>
          </c:val>
          <c:extLst>
            <c:ext xmlns:c16="http://schemas.microsoft.com/office/drawing/2014/chart" uri="{C3380CC4-5D6E-409C-BE32-E72D297353CC}">
              <c16:uniqueId val="{00000002-6974-4F43-8F71-4450A687C01E}"/>
            </c:ext>
          </c:extLst>
        </c:ser>
        <c:dLbls>
          <c:dLblPos val="outEnd"/>
          <c:showLegendKey val="0"/>
          <c:showVal val="1"/>
          <c:showCatName val="0"/>
          <c:showSerName val="0"/>
          <c:showPercent val="0"/>
          <c:showBubbleSize val="0"/>
        </c:dLbls>
        <c:gapWidth val="90"/>
        <c:axId val="526611792"/>
        <c:axId val="526613040"/>
      </c:barChart>
      <c:catAx>
        <c:axId val="526611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1" i="0" u="none" strike="noStrike" kern="1200" baseline="0">
                <a:solidFill>
                  <a:schemeClr val="tx1">
                    <a:lumMod val="95000"/>
                    <a:lumOff val="5000"/>
                  </a:schemeClr>
                </a:solidFill>
                <a:latin typeface="Calibri" panose="020F0502020204030204" pitchFamily="34" charset="0"/>
                <a:ea typeface="Calibri" panose="020F0502020204030204" pitchFamily="34" charset="0"/>
                <a:cs typeface="Calibri" panose="020F0502020204030204" pitchFamily="34" charset="0"/>
              </a:defRPr>
            </a:pPr>
            <a:endParaRPr lang="en-GH"/>
          </a:p>
        </c:txPr>
        <c:crossAx val="526613040"/>
        <c:crosses val="autoZero"/>
        <c:auto val="1"/>
        <c:lblAlgn val="ctr"/>
        <c:lblOffset val="100"/>
        <c:noMultiLvlLbl val="0"/>
      </c:catAx>
      <c:valAx>
        <c:axId val="526613040"/>
        <c:scaling>
          <c:orientation val="minMax"/>
        </c:scaling>
        <c:delete val="1"/>
        <c:axPos val="b"/>
        <c:numFmt formatCode="General" sourceLinked="1"/>
        <c:majorTickMark val="none"/>
        <c:minorTickMark val="none"/>
        <c:tickLblPos val="nextTo"/>
        <c:crossAx val="52661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[CreativePulse_Media_Analysis.xlsx]Summary!PivotTable7</c:name>
    <c:fmtId val="21"/>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AR" sz="1150" b="1" i="0" u="none" strike="noStrike"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Client Distribution by Contract Status </a:t>
            </a:r>
            <a:endParaRPr lang="en-US" sz="1150"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1355864390499604"/>
          <c:y val="0"/>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C571A"/>
          </a:solidFill>
          <a:ln w="19050">
            <a:noFill/>
          </a:ln>
          <a:effectLst/>
        </c:spPr>
        <c:dLbl>
          <c:idx val="0"/>
          <c:layout>
            <c:manualLayout>
              <c:x val="0.11622186332748127"/>
              <c:y val="2.824858757062136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50000"/>
            </a:schemeClr>
          </a:solidFill>
          <a:ln w="19050">
            <a:solidFill>
              <a:schemeClr val="lt1"/>
            </a:solidFill>
          </a:ln>
          <a:effectLst/>
        </c:spPr>
        <c:dLbl>
          <c:idx val="0"/>
          <c:layout>
            <c:manualLayout>
              <c:x val="-9.7626365195084344E-2"/>
              <c:y val="5.649717514124293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8D5A0"/>
          </a:solidFill>
          <a:ln w="19050">
            <a:solidFill>
              <a:schemeClr val="lt1"/>
            </a:solidFill>
          </a:ln>
          <a:effectLst/>
        </c:spPr>
        <c:dLbl>
          <c:idx val="0"/>
          <c:layout>
            <c:manualLayout>
              <c:x val="-0.1022752397281836"/>
              <c:y val="1.694915254237288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3AF49"/>
          </a:solidFill>
          <a:ln w="19050">
            <a:solidFill>
              <a:schemeClr val="lt1"/>
            </a:solidFill>
          </a:ln>
          <a:effectLst/>
        </c:spPr>
        <c:dLbl>
          <c:idx val="0"/>
          <c:layout>
            <c:manualLayout>
              <c:x val="-0.13481736145987841"/>
              <c:y val="-5.084745762711864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54122709788698"/>
          <c:y val="0.17651496952711421"/>
          <c:w val="0.5678333023408364"/>
          <c:h val="0.69008051959606742"/>
        </c:manualLayout>
      </c:layout>
      <c:doughnutChart>
        <c:varyColors val="1"/>
        <c:ser>
          <c:idx val="0"/>
          <c:order val="0"/>
          <c:tx>
            <c:strRef>
              <c:f>Summary!$B$3</c:f>
              <c:strCache>
                <c:ptCount val="1"/>
                <c:pt idx="0">
                  <c:v>Total</c:v>
                </c:pt>
              </c:strCache>
            </c:strRef>
          </c:tx>
          <c:dPt>
            <c:idx val="0"/>
            <c:bubble3D val="0"/>
            <c:explosion val="4"/>
            <c:spPr>
              <a:solidFill>
                <a:srgbClr val="6C571A"/>
              </a:solidFill>
              <a:ln w="19050">
                <a:noFill/>
              </a:ln>
              <a:effectLst/>
            </c:spPr>
            <c:extLst>
              <c:ext xmlns:c16="http://schemas.microsoft.com/office/drawing/2014/chart" uri="{C3380CC4-5D6E-409C-BE32-E72D297353CC}">
                <c16:uniqueId val="{00000001-82C6-4169-86CB-4D2A3476786B}"/>
              </c:ext>
            </c:extLst>
          </c:dPt>
          <c:dPt>
            <c:idx val="1"/>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3-82C6-4169-86CB-4D2A3476786B}"/>
              </c:ext>
            </c:extLst>
          </c:dPt>
          <c:dPt>
            <c:idx val="2"/>
            <c:bubble3D val="0"/>
            <c:spPr>
              <a:solidFill>
                <a:srgbClr val="E8D5A0"/>
              </a:solidFill>
              <a:ln w="19050">
                <a:solidFill>
                  <a:schemeClr val="lt1"/>
                </a:solidFill>
              </a:ln>
              <a:effectLst/>
            </c:spPr>
            <c:extLst>
              <c:ext xmlns:c16="http://schemas.microsoft.com/office/drawing/2014/chart" uri="{C3380CC4-5D6E-409C-BE32-E72D297353CC}">
                <c16:uniqueId val="{00000005-82C6-4169-86CB-4D2A3476786B}"/>
              </c:ext>
            </c:extLst>
          </c:dPt>
          <c:dPt>
            <c:idx val="3"/>
            <c:bubble3D val="0"/>
            <c:spPr>
              <a:solidFill>
                <a:srgbClr val="D3AF49"/>
              </a:solidFill>
              <a:ln w="19050">
                <a:solidFill>
                  <a:schemeClr val="lt1"/>
                </a:solidFill>
              </a:ln>
              <a:effectLst/>
            </c:spPr>
            <c:extLst>
              <c:ext xmlns:c16="http://schemas.microsoft.com/office/drawing/2014/chart" uri="{C3380CC4-5D6E-409C-BE32-E72D297353CC}">
                <c16:uniqueId val="{00000007-82C6-4169-86CB-4D2A3476786B}"/>
              </c:ext>
            </c:extLst>
          </c:dPt>
          <c:dLbls>
            <c:dLbl>
              <c:idx val="0"/>
              <c:layout>
                <c:manualLayout>
                  <c:x val="0.11622186332748127"/>
                  <c:y val="2.82485875706213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C6-4169-86CB-4D2A3476786B}"/>
                </c:ext>
              </c:extLst>
            </c:dLbl>
            <c:dLbl>
              <c:idx val="1"/>
              <c:layout>
                <c:manualLayout>
                  <c:x val="-9.7626365195084344E-2"/>
                  <c:y val="5.64971751412429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2C6-4169-86CB-4D2A3476786B}"/>
                </c:ext>
              </c:extLst>
            </c:dLbl>
            <c:dLbl>
              <c:idx val="2"/>
              <c:layout>
                <c:manualLayout>
                  <c:x val="-0.1022752397281836"/>
                  <c:y val="1.69491525423728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2C6-4169-86CB-4D2A3476786B}"/>
                </c:ext>
              </c:extLst>
            </c:dLbl>
            <c:dLbl>
              <c:idx val="3"/>
              <c:layout>
                <c:manualLayout>
                  <c:x val="-0.13481736145987841"/>
                  <c:y val="-5.08474576271186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2C6-4169-86CB-4D2A3476786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GH"/>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Summary!$A$4:$A$8</c:f>
              <c:strCache>
                <c:ptCount val="4"/>
                <c:pt idx="0">
                  <c:v>Active</c:v>
                </c:pt>
                <c:pt idx="1">
                  <c:v>Canceled</c:v>
                </c:pt>
                <c:pt idx="2">
                  <c:v>Expired</c:v>
                </c:pt>
                <c:pt idx="3">
                  <c:v>Paused</c:v>
                </c:pt>
              </c:strCache>
            </c:strRef>
          </c:cat>
          <c:val>
            <c:numRef>
              <c:f>Summary!$B$4:$B$8</c:f>
              <c:numCache>
                <c:formatCode>General</c:formatCode>
                <c:ptCount val="4"/>
                <c:pt idx="0">
                  <c:v>66</c:v>
                </c:pt>
                <c:pt idx="1">
                  <c:v>7</c:v>
                </c:pt>
                <c:pt idx="2">
                  <c:v>9</c:v>
                </c:pt>
                <c:pt idx="3">
                  <c:v>18</c:v>
                </c:pt>
              </c:numCache>
            </c:numRef>
          </c:val>
          <c:extLst>
            <c:ext xmlns:c16="http://schemas.microsoft.com/office/drawing/2014/chart" uri="{C3380CC4-5D6E-409C-BE32-E72D297353CC}">
              <c16:uniqueId val="{00000008-82C6-4169-86CB-4D2A3476786B}"/>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b"/>
      <c:layout>
        <c:manualLayout>
          <c:xMode val="edge"/>
          <c:yMode val="edge"/>
          <c:x val="7.6214088359364593E-2"/>
          <c:y val="0.90466034965968223"/>
          <c:w val="0.84757182328127079"/>
          <c:h val="9.5339650340317647E-2"/>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[CreativePulse_Media_Analysis.xlsx]Summary!PivotTable10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lumMod val="95000"/>
                    <a:lumOff val="5000"/>
                  </a:schemeClr>
                </a:solidFill>
                <a:latin typeface="Calibri" panose="020F0502020204030204" pitchFamily="34" charset="0"/>
                <a:ea typeface="Calibri" panose="020F0502020204030204" pitchFamily="34" charset="0"/>
                <a:cs typeface="Calibri" panose="020F0502020204030204" pitchFamily="34" charset="0"/>
              </a:rPr>
              <a:t>Canceled Clients by Industry</a:t>
            </a:r>
          </a:p>
        </c:rich>
      </c:tx>
      <c:layout>
        <c:manualLayout>
          <c:xMode val="edge"/>
          <c:yMode val="edge"/>
          <c:x val="0.1960723540130731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3AF4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E7F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456241536686898"/>
          <c:y val="0.21445770769617403"/>
          <c:w val="0.65571464222709863"/>
          <c:h val="0.75700741155569629"/>
        </c:manualLayout>
      </c:layout>
      <c:barChart>
        <c:barDir val="bar"/>
        <c:grouping val="clustered"/>
        <c:varyColors val="0"/>
        <c:ser>
          <c:idx val="0"/>
          <c:order val="0"/>
          <c:tx>
            <c:strRef>
              <c:f>Summary!$B$13</c:f>
              <c:strCache>
                <c:ptCount val="1"/>
                <c:pt idx="0">
                  <c:v>Total</c:v>
                </c:pt>
              </c:strCache>
            </c:strRef>
          </c:tx>
          <c:spPr>
            <a:solidFill>
              <a:srgbClr val="9E7F2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Summary!$A$14:$A$18</c:f>
              <c:strCache>
                <c:ptCount val="4"/>
                <c:pt idx="0">
                  <c:v>Retail Clothing</c:v>
                </c:pt>
                <c:pt idx="1">
                  <c:v>Telecommunications</c:v>
                </c:pt>
                <c:pt idx="2">
                  <c:v>Tourism</c:v>
                </c:pt>
                <c:pt idx="3">
                  <c:v>Energy &amp; Utilities</c:v>
                </c:pt>
              </c:strCache>
            </c:strRef>
          </c:cat>
          <c:val>
            <c:numRef>
              <c:f>Summary!$B$14:$B$18</c:f>
              <c:numCache>
                <c:formatCode>General</c:formatCode>
                <c:ptCount val="4"/>
                <c:pt idx="0">
                  <c:v>1</c:v>
                </c:pt>
                <c:pt idx="1">
                  <c:v>1</c:v>
                </c:pt>
                <c:pt idx="2">
                  <c:v>1</c:v>
                </c:pt>
                <c:pt idx="3">
                  <c:v>4</c:v>
                </c:pt>
              </c:numCache>
            </c:numRef>
          </c:val>
          <c:extLst>
            <c:ext xmlns:c16="http://schemas.microsoft.com/office/drawing/2014/chart" uri="{C3380CC4-5D6E-409C-BE32-E72D297353CC}">
              <c16:uniqueId val="{00000000-4A4C-432E-98ED-6921A2E8AE70}"/>
            </c:ext>
          </c:extLst>
        </c:ser>
        <c:dLbls>
          <c:dLblPos val="outEnd"/>
          <c:showLegendKey val="0"/>
          <c:showVal val="1"/>
          <c:showCatName val="0"/>
          <c:showSerName val="0"/>
          <c:showPercent val="0"/>
          <c:showBubbleSize val="0"/>
        </c:dLbls>
        <c:gapWidth val="90"/>
        <c:axId val="645059088"/>
        <c:axId val="645066160"/>
      </c:barChart>
      <c:catAx>
        <c:axId val="645059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8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GH"/>
          </a:p>
        </c:txPr>
        <c:crossAx val="645066160"/>
        <c:crosses val="autoZero"/>
        <c:auto val="1"/>
        <c:lblAlgn val="ctr"/>
        <c:lblOffset val="100"/>
        <c:noMultiLvlLbl val="0"/>
      </c:catAx>
      <c:valAx>
        <c:axId val="645066160"/>
        <c:scaling>
          <c:orientation val="minMax"/>
        </c:scaling>
        <c:delete val="1"/>
        <c:axPos val="b"/>
        <c:numFmt formatCode="General" sourceLinked="1"/>
        <c:majorTickMark val="none"/>
        <c:minorTickMark val="none"/>
        <c:tickLblPos val="nextTo"/>
        <c:crossAx val="64505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381000</xdr:colOff>
      <xdr:row>7</xdr:row>
      <xdr:rowOff>152400</xdr:rowOff>
    </xdr:from>
    <xdr:to>
      <xdr:col>18</xdr:col>
      <xdr:colOff>171450</xdr:colOff>
      <xdr:row>21</xdr:row>
      <xdr:rowOff>85725</xdr:rowOff>
    </xdr:to>
    <xdr:sp macro="" textlink="">
      <xdr:nvSpPr>
        <xdr:cNvPr id="2" name="Rectangle 1">
          <a:extLst>
            <a:ext uri="{FF2B5EF4-FFF2-40B4-BE49-F238E27FC236}">
              <a16:creationId xmlns:a16="http://schemas.microsoft.com/office/drawing/2014/main" id="{87A22CCA-C318-4E26-8BC4-E58EC400DA5A}"/>
            </a:ext>
          </a:extLst>
        </xdr:cNvPr>
        <xdr:cNvSpPr/>
      </xdr:nvSpPr>
      <xdr:spPr>
        <a:xfrm>
          <a:off x="1066800" y="1419225"/>
          <a:ext cx="11449050" cy="2466975"/>
        </a:xfrm>
        <a:prstGeom prst="rect">
          <a:avLst/>
        </a:prstGeom>
        <a:solidFill>
          <a:srgbClr val="FDFBF5"/>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10</xdr:col>
      <xdr:colOff>304800</xdr:colOff>
      <xdr:row>8</xdr:row>
      <xdr:rowOff>66676</xdr:rowOff>
    </xdr:from>
    <xdr:to>
      <xdr:col>14</xdr:col>
      <xdr:colOff>285750</xdr:colOff>
      <xdr:row>21</xdr:row>
      <xdr:rowOff>47625</xdr:rowOff>
    </xdr:to>
    <xdr:graphicFrame macro="">
      <xdr:nvGraphicFramePr>
        <xdr:cNvPr id="4" name="Chart 3">
          <a:extLst>
            <a:ext uri="{FF2B5EF4-FFF2-40B4-BE49-F238E27FC236}">
              <a16:creationId xmlns:a16="http://schemas.microsoft.com/office/drawing/2014/main" id="{8E0760E8-127A-49C7-85C2-F420AB853B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361949</xdr:colOff>
      <xdr:row>8</xdr:row>
      <xdr:rowOff>95250</xdr:rowOff>
    </xdr:from>
    <xdr:to>
      <xdr:col>18</xdr:col>
      <xdr:colOff>38100</xdr:colOff>
      <xdr:row>21</xdr:row>
      <xdr:rowOff>38101</xdr:rowOff>
    </xdr:to>
    <xdr:graphicFrame macro="">
      <xdr:nvGraphicFramePr>
        <xdr:cNvPr id="5" name="Chart 2">
          <a:extLst>
            <a:ext uri="{FF2B5EF4-FFF2-40B4-BE49-F238E27FC236}">
              <a16:creationId xmlns:a16="http://schemas.microsoft.com/office/drawing/2014/main" id="{E2A68F0F-67DD-46E2-8216-A85992E1B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1</xdr:rowOff>
    </xdr:from>
    <xdr:to>
      <xdr:col>18</xdr:col>
      <xdr:colOff>333375</xdr:colOff>
      <xdr:row>2</xdr:row>
      <xdr:rowOff>161925</xdr:rowOff>
    </xdr:to>
    <xdr:sp macro="" textlink="">
      <xdr:nvSpPr>
        <xdr:cNvPr id="6" name="Rectangle 5">
          <a:extLst>
            <a:ext uri="{FF2B5EF4-FFF2-40B4-BE49-F238E27FC236}">
              <a16:creationId xmlns:a16="http://schemas.microsoft.com/office/drawing/2014/main" id="{3F7EA298-D48F-46D2-9155-2A63C364609B}"/>
            </a:ext>
          </a:extLst>
        </xdr:cNvPr>
        <xdr:cNvSpPr/>
      </xdr:nvSpPr>
      <xdr:spPr>
        <a:xfrm>
          <a:off x="0" y="1"/>
          <a:ext cx="12677775" cy="523874"/>
        </a:xfrm>
        <a:prstGeom prst="rect">
          <a:avLst/>
        </a:prstGeom>
        <a:solidFill>
          <a:srgbClr val="DFC57B"/>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4</xdr:col>
      <xdr:colOff>238125</xdr:colOff>
      <xdr:row>3</xdr:row>
      <xdr:rowOff>95251</xdr:rowOff>
    </xdr:from>
    <xdr:to>
      <xdr:col>6</xdr:col>
      <xdr:colOff>276225</xdr:colOff>
      <xdr:row>5</xdr:row>
      <xdr:rowOff>1</xdr:rowOff>
    </xdr:to>
    <xdr:sp macro="" textlink="">
      <xdr:nvSpPr>
        <xdr:cNvPr id="7" name="Rectangle: Rounded Corners 6">
          <a:extLst>
            <a:ext uri="{FF2B5EF4-FFF2-40B4-BE49-F238E27FC236}">
              <a16:creationId xmlns:a16="http://schemas.microsoft.com/office/drawing/2014/main" id="{BD992549-803C-40EB-8EFD-823BA8328C69}"/>
            </a:ext>
          </a:extLst>
        </xdr:cNvPr>
        <xdr:cNvSpPr/>
      </xdr:nvSpPr>
      <xdr:spPr>
        <a:xfrm>
          <a:off x="2981325" y="638176"/>
          <a:ext cx="1409700" cy="266700"/>
        </a:xfrm>
        <a:prstGeom prst="roundRect">
          <a:avLst/>
        </a:prstGeom>
        <a:solidFill>
          <a:srgbClr val="CFA839"/>
        </a:solidFill>
        <a:ln>
          <a:solidFill>
            <a:srgbClr val="D3AF4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TOTAL</a:t>
          </a:r>
          <a:r>
            <a:rPr lang="en-US" sz="1200" baseline="0">
              <a:solidFill>
                <a:sysClr val="windowText" lastClr="000000"/>
              </a:solidFill>
            </a:rPr>
            <a:t> </a:t>
          </a:r>
          <a:r>
            <a:rPr lang="en-US" sz="12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INDUSTRY</a:t>
          </a:r>
          <a:endParaRPr lang="en-GH" sz="1200"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xdr:col>
      <xdr:colOff>638175</xdr:colOff>
      <xdr:row>3</xdr:row>
      <xdr:rowOff>85725</xdr:rowOff>
    </xdr:from>
    <xdr:to>
      <xdr:col>3</xdr:col>
      <xdr:colOff>590550</xdr:colOff>
      <xdr:row>5</xdr:row>
      <xdr:rowOff>0</xdr:rowOff>
    </xdr:to>
    <xdr:sp macro="" textlink="">
      <xdr:nvSpPr>
        <xdr:cNvPr id="8" name="Rectangle: Rounded Corners 7">
          <a:extLst>
            <a:ext uri="{FF2B5EF4-FFF2-40B4-BE49-F238E27FC236}">
              <a16:creationId xmlns:a16="http://schemas.microsoft.com/office/drawing/2014/main" id="{FD0DE48E-0538-4026-A3E2-EA20D17B0514}"/>
            </a:ext>
          </a:extLst>
        </xdr:cNvPr>
        <xdr:cNvSpPr/>
      </xdr:nvSpPr>
      <xdr:spPr>
        <a:xfrm>
          <a:off x="1323975" y="628650"/>
          <a:ext cx="1323975" cy="276225"/>
        </a:xfrm>
        <a:prstGeom prst="roundRect">
          <a:avLst/>
        </a:prstGeom>
        <a:solidFill>
          <a:srgbClr val="CFA839"/>
        </a:solidFill>
        <a:ln>
          <a:solidFill>
            <a:srgbClr val="D3AF4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TOTAL CLIENTS</a:t>
          </a:r>
        </a:p>
      </xdr:txBody>
    </xdr:sp>
    <xdr:clientData/>
  </xdr:twoCellAnchor>
  <xdr:twoCellAnchor>
    <xdr:from>
      <xdr:col>0</xdr:col>
      <xdr:colOff>0</xdr:colOff>
      <xdr:row>3</xdr:row>
      <xdr:rowOff>85725</xdr:rowOff>
    </xdr:from>
    <xdr:to>
      <xdr:col>1</xdr:col>
      <xdr:colOff>400050</xdr:colOff>
      <xdr:row>21</xdr:row>
      <xdr:rowOff>161925</xdr:rowOff>
    </xdr:to>
    <xdr:sp macro="" textlink="">
      <xdr:nvSpPr>
        <xdr:cNvPr id="9" name="Rectangle 8">
          <a:extLst>
            <a:ext uri="{FF2B5EF4-FFF2-40B4-BE49-F238E27FC236}">
              <a16:creationId xmlns:a16="http://schemas.microsoft.com/office/drawing/2014/main" id="{365D3B54-611A-48A6-A1DF-0497A0683487}"/>
            </a:ext>
          </a:extLst>
        </xdr:cNvPr>
        <xdr:cNvSpPr/>
      </xdr:nvSpPr>
      <xdr:spPr>
        <a:xfrm>
          <a:off x="0" y="628650"/>
          <a:ext cx="1085850" cy="3333750"/>
        </a:xfrm>
        <a:prstGeom prst="rect">
          <a:avLst/>
        </a:prstGeom>
        <a:solidFill>
          <a:srgbClr val="DFC57B"/>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solidFill>
              <a:srgbClr val="DFC57B"/>
            </a:solidFill>
          </a:endParaRPr>
        </a:p>
      </xdr:txBody>
    </xdr:sp>
    <xdr:clientData/>
  </xdr:twoCellAnchor>
  <xdr:twoCellAnchor>
    <xdr:from>
      <xdr:col>5</xdr:col>
      <xdr:colOff>533401</xdr:colOff>
      <xdr:row>14</xdr:row>
      <xdr:rowOff>171451</xdr:rowOff>
    </xdr:from>
    <xdr:to>
      <xdr:col>10</xdr:col>
      <xdr:colOff>152401</xdr:colOff>
      <xdr:row>21</xdr:row>
      <xdr:rowOff>66676</xdr:rowOff>
    </xdr:to>
    <xdr:graphicFrame macro="">
      <xdr:nvGraphicFramePr>
        <xdr:cNvPr id="11" name="Chart 4">
          <a:extLst>
            <a:ext uri="{FF2B5EF4-FFF2-40B4-BE49-F238E27FC236}">
              <a16:creationId xmlns:a16="http://schemas.microsoft.com/office/drawing/2014/main" id="{E766FF07-8E5C-4856-8401-B8FCF1ECA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430457</xdr:colOff>
      <xdr:row>8</xdr:row>
      <xdr:rowOff>66675</xdr:rowOff>
    </xdr:from>
    <xdr:to>
      <xdr:col>5</xdr:col>
      <xdr:colOff>419101</xdr:colOff>
      <xdr:row>21</xdr:row>
      <xdr:rowOff>38100</xdr:rowOff>
    </xdr:to>
    <xdr:graphicFrame macro="">
      <xdr:nvGraphicFramePr>
        <xdr:cNvPr id="13" name="Chart 6">
          <a:extLst>
            <a:ext uri="{FF2B5EF4-FFF2-40B4-BE49-F238E27FC236}">
              <a16:creationId xmlns:a16="http://schemas.microsoft.com/office/drawing/2014/main" id="{6010F450-D84B-4358-8E93-2F8A92D4A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619124</xdr:colOff>
      <xdr:row>3</xdr:row>
      <xdr:rowOff>85726</xdr:rowOff>
    </xdr:from>
    <xdr:to>
      <xdr:col>9</xdr:col>
      <xdr:colOff>19049</xdr:colOff>
      <xdr:row>4</xdr:row>
      <xdr:rowOff>171451</xdr:rowOff>
    </xdr:to>
    <xdr:sp macro="" textlink="">
      <xdr:nvSpPr>
        <xdr:cNvPr id="14" name="Rectangle: Rounded Corners 13">
          <a:extLst>
            <a:ext uri="{FF2B5EF4-FFF2-40B4-BE49-F238E27FC236}">
              <a16:creationId xmlns:a16="http://schemas.microsoft.com/office/drawing/2014/main" id="{A6EBFD87-205B-4E68-BC2D-9AB280E97904}"/>
            </a:ext>
          </a:extLst>
        </xdr:cNvPr>
        <xdr:cNvSpPr/>
      </xdr:nvSpPr>
      <xdr:spPr>
        <a:xfrm>
          <a:off x="4733924" y="628651"/>
          <a:ext cx="1457325" cy="266700"/>
        </a:xfrm>
        <a:prstGeom prst="roundRect">
          <a:avLst/>
        </a:prstGeom>
        <a:solidFill>
          <a:srgbClr val="CFA839"/>
        </a:solidFill>
        <a:ln>
          <a:solidFill>
            <a:srgbClr val="D3AF4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TOTAL</a:t>
          </a:r>
          <a:r>
            <a:rPr lang="en-US" sz="1200" b="1"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AD SPEND</a:t>
          </a:r>
          <a:endParaRPr lang="en-GH" sz="1200"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9</xdr:col>
      <xdr:colOff>495300</xdr:colOff>
      <xdr:row>3</xdr:row>
      <xdr:rowOff>95251</xdr:rowOff>
    </xdr:from>
    <xdr:to>
      <xdr:col>11</xdr:col>
      <xdr:colOff>400050</xdr:colOff>
      <xdr:row>5</xdr:row>
      <xdr:rowOff>1</xdr:rowOff>
    </xdr:to>
    <xdr:sp macro="" textlink="">
      <xdr:nvSpPr>
        <xdr:cNvPr id="15" name="Rectangle: Rounded Corners 14">
          <a:extLst>
            <a:ext uri="{FF2B5EF4-FFF2-40B4-BE49-F238E27FC236}">
              <a16:creationId xmlns:a16="http://schemas.microsoft.com/office/drawing/2014/main" id="{873D51BA-AB86-4C3B-A416-F463770FA80A}"/>
            </a:ext>
          </a:extLst>
        </xdr:cNvPr>
        <xdr:cNvSpPr/>
      </xdr:nvSpPr>
      <xdr:spPr>
        <a:xfrm>
          <a:off x="6667500" y="638176"/>
          <a:ext cx="1276350" cy="266700"/>
        </a:xfrm>
        <a:prstGeom prst="roundRect">
          <a:avLst/>
        </a:prstGeom>
        <a:solidFill>
          <a:srgbClr val="CFA839"/>
        </a:solidFill>
        <a:ln>
          <a:solidFill>
            <a:srgbClr val="D3AF4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TOTAL</a:t>
          </a:r>
          <a:r>
            <a:rPr lang="en-US" sz="1200" b="1"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LEADS</a:t>
          </a:r>
          <a:endParaRPr lang="en-GH" sz="1200"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12</xdr:col>
      <xdr:colOff>190501</xdr:colOff>
      <xdr:row>3</xdr:row>
      <xdr:rowOff>85722</xdr:rowOff>
    </xdr:from>
    <xdr:to>
      <xdr:col>15</xdr:col>
      <xdr:colOff>47625</xdr:colOff>
      <xdr:row>5</xdr:row>
      <xdr:rowOff>19049</xdr:rowOff>
    </xdr:to>
    <xdr:sp macro="" textlink="">
      <xdr:nvSpPr>
        <xdr:cNvPr id="16" name="Rectangle: Rounded Corners 15">
          <a:extLst>
            <a:ext uri="{FF2B5EF4-FFF2-40B4-BE49-F238E27FC236}">
              <a16:creationId xmlns:a16="http://schemas.microsoft.com/office/drawing/2014/main" id="{F6FE7597-C818-4C62-BCE4-14AA25399DF6}"/>
            </a:ext>
          </a:extLst>
        </xdr:cNvPr>
        <xdr:cNvSpPr/>
      </xdr:nvSpPr>
      <xdr:spPr>
        <a:xfrm>
          <a:off x="8420101" y="628647"/>
          <a:ext cx="1914524" cy="295277"/>
        </a:xfrm>
        <a:prstGeom prst="roundRect">
          <a:avLst/>
        </a:prstGeom>
        <a:solidFill>
          <a:srgbClr val="CFA839"/>
        </a:solidFill>
        <a:ln>
          <a:solidFill>
            <a:srgbClr val="D3AF4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AVERAGE CONVERSION RATE</a:t>
          </a:r>
          <a:endParaRPr lang="en-GH" sz="1100"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3</xdr:col>
      <xdr:colOff>590550</xdr:colOff>
      <xdr:row>0</xdr:row>
      <xdr:rowOff>76201</xdr:rowOff>
    </xdr:from>
    <xdr:to>
      <xdr:col>14</xdr:col>
      <xdr:colOff>361950</xdr:colOff>
      <xdr:row>2</xdr:row>
      <xdr:rowOff>95251</xdr:rowOff>
    </xdr:to>
    <xdr:sp macro="" textlink="">
      <xdr:nvSpPr>
        <xdr:cNvPr id="17" name="TextBox 16">
          <a:extLst>
            <a:ext uri="{FF2B5EF4-FFF2-40B4-BE49-F238E27FC236}">
              <a16:creationId xmlns:a16="http://schemas.microsoft.com/office/drawing/2014/main" id="{F064123C-7250-4A0F-AB07-2488DE1B42E0}"/>
            </a:ext>
          </a:extLst>
        </xdr:cNvPr>
        <xdr:cNvSpPr txBox="1"/>
      </xdr:nvSpPr>
      <xdr:spPr>
        <a:xfrm>
          <a:off x="2647950" y="76201"/>
          <a:ext cx="7315200" cy="381000"/>
        </a:xfrm>
        <a:prstGeom prst="rect">
          <a:avLst/>
        </a:prstGeom>
        <a:solidFill>
          <a:srgbClr val="DFC57B"/>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800"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CREATIVEPULSE MEDIA – CLIENT CAMPAIGN PERFORMANCE DASHBOARD</a:t>
          </a:r>
          <a:endParaRPr lang="en-GH" sz="1800"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5</xdr:col>
      <xdr:colOff>552450</xdr:colOff>
      <xdr:row>8</xdr:row>
      <xdr:rowOff>57150</xdr:rowOff>
    </xdr:from>
    <xdr:to>
      <xdr:col>10</xdr:col>
      <xdr:colOff>114300</xdr:colOff>
      <xdr:row>14</xdr:row>
      <xdr:rowOff>121261</xdr:rowOff>
    </xdr:to>
    <xdr:graphicFrame macro="">
      <xdr:nvGraphicFramePr>
        <xdr:cNvPr id="18" name="Chart 9">
          <a:extLst>
            <a:ext uri="{FF2B5EF4-FFF2-40B4-BE49-F238E27FC236}">
              <a16:creationId xmlns:a16="http://schemas.microsoft.com/office/drawing/2014/main" id="{66584B15-FF85-47BE-91C8-F82F1AF8CE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628651</xdr:colOff>
      <xdr:row>4</xdr:row>
      <xdr:rowOff>123825</xdr:rowOff>
    </xdr:from>
    <xdr:to>
      <xdr:col>3</xdr:col>
      <xdr:colOff>590551</xdr:colOff>
      <xdr:row>7</xdr:row>
      <xdr:rowOff>19050</xdr:rowOff>
    </xdr:to>
    <xdr:sp macro="" textlink="Summary!B8">
      <xdr:nvSpPr>
        <xdr:cNvPr id="19" name="TextBox 18">
          <a:extLst>
            <a:ext uri="{FF2B5EF4-FFF2-40B4-BE49-F238E27FC236}">
              <a16:creationId xmlns:a16="http://schemas.microsoft.com/office/drawing/2014/main" id="{7185E2BE-3300-430C-9733-3CB722DACF27}"/>
            </a:ext>
          </a:extLst>
        </xdr:cNvPr>
        <xdr:cNvSpPr txBox="1"/>
      </xdr:nvSpPr>
      <xdr:spPr>
        <a:xfrm>
          <a:off x="1314451" y="847725"/>
          <a:ext cx="1333500"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BC30747-599D-49FC-8C38-13700DC80A68}" type="TxLink">
            <a:rPr lang="en-US" sz="2000" b="1" i="0" u="none" strike="noStrike">
              <a:solidFill>
                <a:schemeClr val="tx1">
                  <a:lumMod val="95000"/>
                  <a:lumOff val="5000"/>
                </a:schemeClr>
              </a:solidFill>
              <a:latin typeface="Aptos Narrow"/>
            </a:rPr>
            <a:pPr algn="ctr"/>
            <a:t>100</a:t>
          </a:fld>
          <a:endParaRPr lang="en-GH" sz="2000" b="1">
            <a:solidFill>
              <a:schemeClr val="tx1">
                <a:lumMod val="95000"/>
                <a:lumOff val="5000"/>
              </a:schemeClr>
            </a:solidFill>
          </a:endParaRPr>
        </a:p>
      </xdr:txBody>
    </xdr:sp>
    <xdr:clientData/>
  </xdr:twoCellAnchor>
  <xdr:twoCellAnchor>
    <xdr:from>
      <xdr:col>9</xdr:col>
      <xdr:colOff>485775</xdr:colOff>
      <xdr:row>4</xdr:row>
      <xdr:rowOff>123825</xdr:rowOff>
    </xdr:from>
    <xdr:to>
      <xdr:col>11</xdr:col>
      <xdr:colOff>400050</xdr:colOff>
      <xdr:row>7</xdr:row>
      <xdr:rowOff>9525</xdr:rowOff>
    </xdr:to>
    <xdr:sp macro="" textlink="Summary!B78">
      <xdr:nvSpPr>
        <xdr:cNvPr id="20" name="TextBox 19">
          <a:extLst>
            <a:ext uri="{FF2B5EF4-FFF2-40B4-BE49-F238E27FC236}">
              <a16:creationId xmlns:a16="http://schemas.microsoft.com/office/drawing/2014/main" id="{B9CBE39A-F75B-459D-9FB7-437867135DBE}"/>
            </a:ext>
          </a:extLst>
        </xdr:cNvPr>
        <xdr:cNvSpPr txBox="1"/>
      </xdr:nvSpPr>
      <xdr:spPr>
        <a:xfrm>
          <a:off x="6657975" y="847725"/>
          <a:ext cx="1285875"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C8B6771-0750-4EE0-AAD1-BD4C681DEE62}" type="TxLink">
            <a:rPr lang="en-US" sz="2000" b="1" i="0" u="none" strike="noStrike">
              <a:solidFill>
                <a:schemeClr val="tx1">
                  <a:lumMod val="95000"/>
                  <a:lumOff val="5000"/>
                </a:schemeClr>
              </a:solidFill>
              <a:latin typeface="Aptos Narrow"/>
            </a:rPr>
            <a:pPr algn="ctr"/>
            <a:t> 15,575 </a:t>
          </a:fld>
          <a:endParaRPr lang="en-GH" sz="2000" b="1">
            <a:solidFill>
              <a:schemeClr val="tx1">
                <a:lumMod val="95000"/>
                <a:lumOff val="5000"/>
              </a:schemeClr>
            </a:solidFill>
          </a:endParaRPr>
        </a:p>
      </xdr:txBody>
    </xdr:sp>
    <xdr:clientData/>
  </xdr:twoCellAnchor>
  <xdr:twoCellAnchor>
    <xdr:from>
      <xdr:col>6</xdr:col>
      <xdr:colOff>628649</xdr:colOff>
      <xdr:row>4</xdr:row>
      <xdr:rowOff>123825</xdr:rowOff>
    </xdr:from>
    <xdr:to>
      <xdr:col>9</xdr:col>
      <xdr:colOff>28575</xdr:colOff>
      <xdr:row>7</xdr:row>
      <xdr:rowOff>19050</xdr:rowOff>
    </xdr:to>
    <xdr:sp macro="" textlink="Summary!A78">
      <xdr:nvSpPr>
        <xdr:cNvPr id="21" name="TextBox 20">
          <a:extLst>
            <a:ext uri="{FF2B5EF4-FFF2-40B4-BE49-F238E27FC236}">
              <a16:creationId xmlns:a16="http://schemas.microsoft.com/office/drawing/2014/main" id="{D76F8B22-6BD8-424E-B431-B9756F8A0A72}"/>
            </a:ext>
          </a:extLst>
        </xdr:cNvPr>
        <xdr:cNvSpPr txBox="1"/>
      </xdr:nvSpPr>
      <xdr:spPr>
        <a:xfrm>
          <a:off x="4743449" y="847725"/>
          <a:ext cx="1457326"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095C366-A398-4336-8AD9-6CCD4A3586B4}" type="TxLink">
            <a:rPr lang="en-US" sz="1800" b="1" i="0" u="none" strike="noStrike">
              <a:solidFill>
                <a:srgbClr val="000000"/>
              </a:solidFill>
              <a:latin typeface="Aptos Narrow"/>
            </a:rPr>
            <a:pPr algn="ctr"/>
            <a:t>₦ 658,425</a:t>
          </a:fld>
          <a:endParaRPr lang="en-GH" sz="1800" b="1"/>
        </a:p>
      </xdr:txBody>
    </xdr:sp>
    <xdr:clientData/>
  </xdr:twoCellAnchor>
  <xdr:twoCellAnchor>
    <xdr:from>
      <xdr:col>4</xdr:col>
      <xdr:colOff>238125</xdr:colOff>
      <xdr:row>4</xdr:row>
      <xdr:rowOff>123825</xdr:rowOff>
    </xdr:from>
    <xdr:to>
      <xdr:col>6</xdr:col>
      <xdr:colOff>266700</xdr:colOff>
      <xdr:row>7</xdr:row>
      <xdr:rowOff>19050</xdr:rowOff>
    </xdr:to>
    <xdr:sp macro="" textlink="Summary!D73">
      <xdr:nvSpPr>
        <xdr:cNvPr id="22" name="TextBox 21">
          <a:extLst>
            <a:ext uri="{FF2B5EF4-FFF2-40B4-BE49-F238E27FC236}">
              <a16:creationId xmlns:a16="http://schemas.microsoft.com/office/drawing/2014/main" id="{63E77064-DD60-476B-AC71-E1C16D21588F}"/>
            </a:ext>
          </a:extLst>
        </xdr:cNvPr>
        <xdr:cNvSpPr txBox="1"/>
      </xdr:nvSpPr>
      <xdr:spPr>
        <a:xfrm>
          <a:off x="2981325" y="847725"/>
          <a:ext cx="1400175"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043D5D5-BFEE-4751-9417-372D6E3BA77A}" type="TxLink">
            <a:rPr lang="en-US" sz="20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lgn="ctr"/>
            <a:t>24</a:t>
          </a:fld>
          <a:endParaRPr lang="en-GH" sz="20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12</xdr:col>
      <xdr:colOff>180974</xdr:colOff>
      <xdr:row>4</xdr:row>
      <xdr:rowOff>114300</xdr:rowOff>
    </xdr:from>
    <xdr:to>
      <xdr:col>15</xdr:col>
      <xdr:colOff>47625</xdr:colOff>
      <xdr:row>7</xdr:row>
      <xdr:rowOff>9525</xdr:rowOff>
    </xdr:to>
    <xdr:sp macro="" textlink="Summary!C78">
      <xdr:nvSpPr>
        <xdr:cNvPr id="23" name="TextBox 22">
          <a:extLst>
            <a:ext uri="{FF2B5EF4-FFF2-40B4-BE49-F238E27FC236}">
              <a16:creationId xmlns:a16="http://schemas.microsoft.com/office/drawing/2014/main" id="{C77C1D18-5DD0-4415-A454-B4DA2E2F5B0A}"/>
            </a:ext>
          </a:extLst>
        </xdr:cNvPr>
        <xdr:cNvSpPr txBox="1"/>
      </xdr:nvSpPr>
      <xdr:spPr>
        <a:xfrm>
          <a:off x="8410574" y="838200"/>
          <a:ext cx="1924051"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C31AB7A-E8D6-479D-930E-6D1421997717}" type="TxLink">
            <a:rPr lang="en-US" sz="2000" b="1" i="0" u="none" strike="noStrike">
              <a:solidFill>
                <a:schemeClr val="tx1">
                  <a:lumMod val="95000"/>
                  <a:lumOff val="5000"/>
                </a:schemeClr>
              </a:solidFill>
              <a:latin typeface="Aptos Narrow"/>
            </a:rPr>
            <a:pPr algn="ctr"/>
            <a:t>3.7%</a:t>
          </a:fld>
          <a:endParaRPr lang="en-GH" sz="2000" b="1">
            <a:solidFill>
              <a:schemeClr val="tx1">
                <a:lumMod val="95000"/>
                <a:lumOff val="5000"/>
              </a:schemeClr>
            </a:solidFill>
          </a:endParaRPr>
        </a:p>
      </xdr:txBody>
    </xdr:sp>
    <xdr:clientData/>
  </xdr:twoCellAnchor>
  <xdr:twoCellAnchor>
    <xdr:from>
      <xdr:col>15</xdr:col>
      <xdr:colOff>628650</xdr:colOff>
      <xdr:row>3</xdr:row>
      <xdr:rowOff>95251</xdr:rowOff>
    </xdr:from>
    <xdr:to>
      <xdr:col>17</xdr:col>
      <xdr:colOff>476250</xdr:colOff>
      <xdr:row>5</xdr:row>
      <xdr:rowOff>1</xdr:rowOff>
    </xdr:to>
    <xdr:sp macro="" textlink="">
      <xdr:nvSpPr>
        <xdr:cNvPr id="24" name="Rectangle: Rounded Corners 23">
          <a:extLst>
            <a:ext uri="{FF2B5EF4-FFF2-40B4-BE49-F238E27FC236}">
              <a16:creationId xmlns:a16="http://schemas.microsoft.com/office/drawing/2014/main" id="{651726CC-34D4-4BED-B2E4-AF14FA081510}"/>
            </a:ext>
          </a:extLst>
        </xdr:cNvPr>
        <xdr:cNvSpPr/>
      </xdr:nvSpPr>
      <xdr:spPr>
        <a:xfrm>
          <a:off x="10915650" y="638176"/>
          <a:ext cx="1219200" cy="266700"/>
        </a:xfrm>
        <a:prstGeom prst="roundRect">
          <a:avLst/>
        </a:prstGeom>
        <a:solidFill>
          <a:srgbClr val="CFA839"/>
        </a:solidFill>
        <a:ln>
          <a:solidFill>
            <a:srgbClr val="D3AF4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COST PER LEAD</a:t>
          </a:r>
          <a:endParaRPr lang="en-GH" sz="1200"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15</xdr:col>
      <xdr:colOff>619125</xdr:colOff>
      <xdr:row>4</xdr:row>
      <xdr:rowOff>133350</xdr:rowOff>
    </xdr:from>
    <xdr:to>
      <xdr:col>17</xdr:col>
      <xdr:colOff>476250</xdr:colOff>
      <xdr:row>6</xdr:row>
      <xdr:rowOff>171450</xdr:rowOff>
    </xdr:to>
    <xdr:sp macro="" textlink="Summary!D78">
      <xdr:nvSpPr>
        <xdr:cNvPr id="25" name="TextBox 24">
          <a:extLst>
            <a:ext uri="{FF2B5EF4-FFF2-40B4-BE49-F238E27FC236}">
              <a16:creationId xmlns:a16="http://schemas.microsoft.com/office/drawing/2014/main" id="{D23E9CE9-8E9F-4D4F-B013-8BFC48E5A00A}"/>
            </a:ext>
          </a:extLst>
        </xdr:cNvPr>
        <xdr:cNvSpPr txBox="1"/>
      </xdr:nvSpPr>
      <xdr:spPr>
        <a:xfrm>
          <a:off x="10906125" y="857250"/>
          <a:ext cx="1228725" cy="40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51E6C27-7B91-487E-A247-C93E15FC14AD}" type="TxLink">
            <a:rPr lang="en-US" sz="1800" b="1" i="0" u="none" strike="noStrike">
              <a:solidFill>
                <a:sysClr val="windowText" lastClr="000000"/>
              </a:solidFill>
              <a:latin typeface="Aptos Narrow"/>
            </a:rPr>
            <a:pPr algn="ctr"/>
            <a:t>₦ 44</a:t>
          </a:fld>
          <a:endParaRPr lang="en-GH" sz="1800" b="1" i="0" u="none" strike="noStrike">
            <a:solidFill>
              <a:sysClr val="windowText" lastClr="000000"/>
            </a:solidFill>
            <a:latin typeface="Aptos Narrow"/>
          </a:endParaRPr>
        </a:p>
      </xdr:txBody>
    </xdr:sp>
    <xdr:clientData/>
  </xdr:twoCellAnchor>
  <xdr:twoCellAnchor editAs="oneCell">
    <xdr:from>
      <xdr:col>0</xdr:col>
      <xdr:colOff>28575</xdr:colOff>
      <xdr:row>0</xdr:row>
      <xdr:rowOff>0</xdr:rowOff>
    </xdr:from>
    <xdr:to>
      <xdr:col>1</xdr:col>
      <xdr:colOff>247650</xdr:colOff>
      <xdr:row>3</xdr:row>
      <xdr:rowOff>19050</xdr:rowOff>
    </xdr:to>
    <xdr:pic>
      <xdr:nvPicPr>
        <xdr:cNvPr id="30" name="Picture 29">
          <a:extLst>
            <a:ext uri="{FF2B5EF4-FFF2-40B4-BE49-F238E27FC236}">
              <a16:creationId xmlns:a16="http://schemas.microsoft.com/office/drawing/2014/main" id="{0E6D37A8-7B82-4933-B2A4-F71BDF38E7AC}"/>
            </a:ext>
          </a:extLst>
        </xdr:cNvPr>
        <xdr:cNvPicPr>
          <a:picLocks noChangeAspect="1"/>
        </xdr:cNvPicPr>
      </xdr:nvPicPr>
      <xdr:blipFill>
        <a:blip xmlns:r="http://schemas.openxmlformats.org/officeDocument/2006/relationships" r:embed="rId6"/>
        <a:stretch>
          <a:fillRect/>
        </a:stretch>
      </xdr:blipFill>
      <xdr:spPr>
        <a:xfrm>
          <a:off x="28575" y="0"/>
          <a:ext cx="904875" cy="561975"/>
        </a:xfrm>
        <a:prstGeom prst="rect">
          <a:avLst/>
        </a:prstGeom>
      </xdr:spPr>
    </xdr:pic>
    <xdr:clientData/>
  </xdr:twoCellAnchor>
  <xdr:twoCellAnchor editAs="oneCell">
    <xdr:from>
      <xdr:col>0</xdr:col>
      <xdr:colOff>0</xdr:colOff>
      <xdr:row>3</xdr:row>
      <xdr:rowOff>142875</xdr:rowOff>
    </xdr:from>
    <xdr:to>
      <xdr:col>1</xdr:col>
      <xdr:colOff>314324</xdr:colOff>
      <xdr:row>12</xdr:row>
      <xdr:rowOff>26100</xdr:rowOff>
    </xdr:to>
    <mc:AlternateContent xmlns:mc="http://schemas.openxmlformats.org/markup-compatibility/2006" xmlns:a14="http://schemas.microsoft.com/office/drawing/2010/main">
      <mc:Choice Requires="a14">
        <xdr:graphicFrame macro="">
          <xdr:nvGraphicFramePr>
            <xdr:cNvPr id="32" name="Contract Status">
              <a:extLst>
                <a:ext uri="{FF2B5EF4-FFF2-40B4-BE49-F238E27FC236}">
                  <a16:creationId xmlns:a16="http://schemas.microsoft.com/office/drawing/2014/main" id="{F9708793-43B9-4EDE-A395-4EC88CEED33B}"/>
                </a:ext>
              </a:extLst>
            </xdr:cNvPr>
            <xdr:cNvGraphicFramePr/>
          </xdr:nvGraphicFramePr>
          <xdr:xfrm>
            <a:off x="0" y="0"/>
            <a:ext cx="0" cy="0"/>
          </xdr:xfrm>
          <a:graphic>
            <a:graphicData uri="http://schemas.microsoft.com/office/drawing/2010/slicer">
              <sle:slicer xmlns:sle="http://schemas.microsoft.com/office/drawing/2010/slicer" name="Contract Status"/>
            </a:graphicData>
          </a:graphic>
        </xdr:graphicFrame>
      </mc:Choice>
      <mc:Fallback xmlns="">
        <xdr:sp macro="" textlink="">
          <xdr:nvSpPr>
            <xdr:cNvPr id="0" name=""/>
            <xdr:cNvSpPr>
              <a:spLocks noTextEdit="1"/>
            </xdr:cNvSpPr>
          </xdr:nvSpPr>
          <xdr:spPr>
            <a:xfrm>
              <a:off x="0" y="685800"/>
              <a:ext cx="1000124" cy="15120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9525</xdr:rowOff>
    </xdr:from>
    <xdr:to>
      <xdr:col>1</xdr:col>
      <xdr:colOff>323850</xdr:colOff>
      <xdr:row>21</xdr:row>
      <xdr:rowOff>19050</xdr:rowOff>
    </xdr:to>
    <mc:AlternateContent xmlns:mc="http://schemas.openxmlformats.org/markup-compatibility/2006" xmlns:a14="http://schemas.microsoft.com/office/drawing/2010/main">
      <mc:Choice Requires="a14">
        <xdr:graphicFrame macro="">
          <xdr:nvGraphicFramePr>
            <xdr:cNvPr id="33" name="Industry">
              <a:extLst>
                <a:ext uri="{FF2B5EF4-FFF2-40B4-BE49-F238E27FC236}">
                  <a16:creationId xmlns:a16="http://schemas.microsoft.com/office/drawing/2014/main" id="{12C67962-F441-4013-A694-62CD00422712}"/>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0" y="2181225"/>
              <a:ext cx="1009650" cy="17526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linda Ntow" refreshedDate="45776.728069097226" createdVersion="7" refreshedVersion="7" minRefreshableVersion="3" recordCount="100" xr:uid="{64D4DE73-9B65-48C8-A4BC-7369E31C71D3}">
  <cacheSource type="worksheet">
    <worksheetSource ref="A1:L101" sheet="Dataset"/>
  </cacheSource>
  <cacheFields count="15">
    <cacheField name="Client Name" numFmtId="0">
      <sharedItems count="100">
        <s v="ABC Bakery"/>
        <s v="TechGhana"/>
        <s v="Luxe Fashion"/>
        <s v="GreenFarm"/>
        <s v="Swift Movers"/>
        <s v="SmartHome"/>
        <s v="FreshMart"/>
        <s v="AutoFix"/>
        <s v="HealthPlus"/>
        <s v="TravelEasy"/>
        <s v="PharmaCare"/>
        <s v="EduGhana"/>
        <s v="BuildIt"/>
        <s v="GadgetHub"/>
        <s v="QuickDeliver"/>
        <s v="StyleHub"/>
        <s v="AgroPlus"/>
        <s v="DataTech"/>
        <s v="UrbanEats"/>
        <s v="FitLife"/>
        <s v="PetCare"/>
        <s v="BookWorld"/>
        <s v="HomeStyle"/>
        <s v="AutoElite"/>
        <s v="GreenEnergy"/>
        <s v="TechTrends"/>
        <s v="FoodExpress"/>
        <s v="Fashionista"/>
        <s v="MediCare"/>
        <s v="LogiQuick"/>
        <s v="EduFuture"/>
        <s v="ConstructPro"/>
        <s v="ElectroWorld"/>
        <s v="SpeedyTrans"/>
        <s v="TrendyWear"/>
        <s v="AgroGrow"/>
        <s v="CloudNet"/>
        <s v="BiteDelight"/>
        <s v="GymLife"/>
        <s v="PawsHappy"/>
        <s v="ReadMore"/>
        <s v="DecorPlus"/>
        <s v="AutoPro"/>
        <s v="EcoPower"/>
        <s v="CodeMasters"/>
        <s v="TastyBites"/>
        <s v="ChicStyle"/>
        <s v="HealthFirst"/>
        <s v="MoveIt"/>
        <s v="LearnHub"/>
        <s v="BuildRight"/>
        <s v="GizmoLand"/>
        <s v="FastShip"/>
        <s v="UrbanStyle"/>
        <s v="FarmFresh"/>
        <s v="NetSolutions"/>
        <s v="YummyEats"/>
        <s v="ActiveLife"/>
        <s v="PetLove"/>
        <s v="BookNook"/>
        <s v="HomeVibe"/>
        <s v="DriveSafe"/>
        <s v="SolarTech"/>
        <s v="DevGenius"/>
        <s v="FoodHeaven"/>
        <s v="GlamourWear"/>
        <s v="CarePlus"/>
        <s v="CargoFast"/>
        <s v="EduSmart"/>
        <s v="StrongBuild"/>
        <s v="TechGadgets"/>
        <s v="RapidTransit"/>
        <s v="FashionForward"/>
        <s v="OrganicHarvest"/>
        <s v="WebCrafters"/>
        <s v="DelishDish"/>
        <s v="FitZone"/>
        <s v="HappyPaws"/>
        <s v="PageTurner"/>
        <s v="CozyHome"/>
        <s v="AutoCare"/>
        <s v="EcoFriendly"/>
        <s v="PixelMasters"/>
        <s v="TastyTreats"/>
        <s v="Trendsetters"/>
        <s v="WellnessPlus"/>
        <s v="SwiftLogix"/>
        <s v="BrightMinds"/>
        <s v="ConstructMax"/>
        <s v="GadgetZone"/>
        <s v="ExpressMove"/>
        <s v="VogueStyle"/>
        <s v="GreenFields"/>
        <s v="DataWizards"/>
        <s v="FlavorFeast"/>
        <s v="SolarSolutions"/>
        <s v="LegalCare"/>
        <s v="ToyWorld"/>
        <s v="TeleConnect"/>
        <s v="BeautySpot"/>
      </sharedItems>
    </cacheField>
    <cacheField name="Industry" numFmtId="0">
      <sharedItems count="24">
        <s v="Food &amp; Beverage"/>
        <s v="Tech Solutions"/>
        <s v="Retail Clothing"/>
        <s v="Agriculture"/>
        <s v="Logistics"/>
        <s v="Home Automation"/>
        <s v="Retail Grocery"/>
        <s v="Automotive"/>
        <s v="Healthcare"/>
        <s v="Tourism"/>
        <s v="Pharmaceuticals"/>
        <s v="Education"/>
        <s v="Construction"/>
        <s v="Electronics"/>
        <s v="Fashion Retail"/>
        <s v="Health &amp; Fitness"/>
        <s v="Pet Supplies"/>
        <s v="Home Decor"/>
        <s v="Energy &amp; Utilities"/>
        <s v="Energy"/>
        <s v="Professional Services"/>
        <s v="Retail"/>
        <s v="Telecommunications"/>
        <s v="Health &amp; Beauty"/>
      </sharedItems>
    </cacheField>
    <cacheField name="Ad Spend " numFmtId="164">
      <sharedItems containsSemiMixedTypes="0" containsString="0" containsNumber="1" containsInteger="1" minValue="4500" maxValue="11000"/>
    </cacheField>
    <cacheField name="Impressions" numFmtId="0">
      <sharedItems containsSemiMixedTypes="0" containsString="0" containsNumber="1" containsInteger="1" minValue="95000" maxValue="280000"/>
    </cacheField>
    <cacheField name="Clicks" numFmtId="0">
      <sharedItems containsSemiMixedTypes="0" containsString="0" containsNumber="1" containsInteger="1" minValue="2400" maxValue="7500"/>
    </cacheField>
    <cacheField name="CTR(%)" numFmtId="10">
      <sharedItems containsSemiMixedTypes="0" containsString="0" containsNumber="1" minValue="2.4300000000000002E-2" maxValue="0.03"/>
    </cacheField>
    <cacheField name="Leads Generated" numFmtId="0">
      <sharedItems containsSemiMixedTypes="0" containsString="0" containsNumber="1" containsInteger="1" minValue="85" maxValue="300"/>
    </cacheField>
    <cacheField name="Contract Status" numFmtId="0">
      <sharedItems count="4">
        <s v="Active"/>
        <s v="Paused"/>
        <s v="Canceled"/>
        <s v="Expired"/>
      </sharedItems>
    </cacheField>
    <cacheField name="Churn Status" numFmtId="0">
      <sharedItems count="2">
        <s v="Retained"/>
        <s v="Churned"/>
      </sharedItems>
    </cacheField>
    <cacheField name="Cost per Lead" numFmtId="164">
      <sharedItems containsSemiMixedTypes="0" containsString="0" containsNumber="1" minValue="33.333333333333336" maxValue="55.294117647058826"/>
    </cacheField>
    <cacheField name="Lead Conversion Rate (%)" numFmtId="165">
      <sharedItems containsSemiMixedTypes="0" containsString="0" containsNumber="1" minValue="2.8999999999999998E-2" maxValue="4.8000000000000001E-2"/>
    </cacheField>
    <cacheField name="Engagement Rate (%)" numFmtId="165">
      <sharedItems containsSemiMixedTypes="0" containsString="0" containsNumber="1" minValue="5.2000000000000005E-2" maxValue="9.1999999999999998E-2"/>
    </cacheField>
    <cacheField name="Lead per Cost" numFmtId="165">
      <sharedItems containsSemiMixedTypes="0" containsString="0" containsNumber="1" minValue="1.8085106382978722E-2" maxValue="0.03"/>
    </cacheField>
    <cacheField name="Leads per 1000" numFmtId="1">
      <sharedItems containsSemiMixedTypes="0" containsString="0" containsNumber="1" minValue="18.085106382978722" maxValue="30"/>
    </cacheField>
    <cacheField name="Actual Leads" numFmtId="0">
      <sharedItems containsSemiMixedTypes="0" containsString="0" containsNumber="1" containsInteger="1" minValue="2" maxValue="14"/>
    </cacheField>
  </cacheFields>
  <extLst>
    <ext xmlns:x14="http://schemas.microsoft.com/office/spreadsheetml/2009/9/main" uri="{725AE2AE-9491-48be-B2B4-4EB974FC3084}">
      <x14:pivotCacheDefinition pivotCacheId="3123369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n v="5000"/>
    <n v="120000"/>
    <n v="3600"/>
    <n v="0.03"/>
    <n v="150"/>
    <x v="0"/>
    <x v="0"/>
    <n v="33.333333333333336"/>
    <n v="4.2000000000000003E-2"/>
    <n v="8.5000000000000006E-2"/>
    <n v="0.03"/>
    <n v="30"/>
    <n v="6"/>
  </r>
  <r>
    <x v="1"/>
    <x v="1"/>
    <n v="8000"/>
    <n v="200000"/>
    <n v="5500"/>
    <n v="2.75E-2"/>
    <n v="220"/>
    <x v="1"/>
    <x v="1"/>
    <n v="36.363636363636367"/>
    <n v="0.04"/>
    <n v="7.0000000000000007E-2"/>
    <n v="2.75E-2"/>
    <n v="27.5"/>
    <n v="9"/>
  </r>
  <r>
    <x v="2"/>
    <x v="2"/>
    <n v="6500"/>
    <n v="150000"/>
    <n v="4200"/>
    <n v="2.7999999999999997E-2"/>
    <n v="130"/>
    <x v="2"/>
    <x v="1"/>
    <n v="50"/>
    <n v="3.1E-2"/>
    <n v="6.5000000000000002E-2"/>
    <n v="0.02"/>
    <n v="20"/>
    <n v="4"/>
  </r>
  <r>
    <x v="3"/>
    <x v="3"/>
    <n v="7200"/>
    <n v="180000"/>
    <n v="4800"/>
    <n v="2.6699999999999998E-2"/>
    <n v="180"/>
    <x v="0"/>
    <x v="0"/>
    <n v="40"/>
    <n v="3.7999999999999999E-2"/>
    <n v="7.8E-2"/>
    <n v="2.5000000000000001E-2"/>
    <n v="25"/>
    <n v="7"/>
  </r>
  <r>
    <x v="4"/>
    <x v="4"/>
    <n v="5500"/>
    <n v="130000"/>
    <n v="3800"/>
    <n v="2.92E-2"/>
    <n v="140"/>
    <x v="0"/>
    <x v="0"/>
    <n v="39.285714285714285"/>
    <n v="3.7000000000000005E-2"/>
    <n v="6.2E-2"/>
    <n v="2.5454545454545455E-2"/>
    <n v="25.454545454545457"/>
    <n v="5"/>
  </r>
  <r>
    <x v="5"/>
    <x v="5"/>
    <n v="4500"/>
    <n v="110000"/>
    <n v="2900"/>
    <n v="2.64E-2"/>
    <n v="100"/>
    <x v="1"/>
    <x v="1"/>
    <n v="45"/>
    <n v="3.4000000000000002E-2"/>
    <n v="5.9000000000000004E-2"/>
    <n v="2.2222222222222223E-2"/>
    <n v="22.222222222222221"/>
    <n v="3"/>
  </r>
  <r>
    <x v="6"/>
    <x v="6"/>
    <n v="6000"/>
    <n v="140000"/>
    <n v="3400"/>
    <n v="2.4300000000000002E-2"/>
    <n v="120"/>
    <x v="0"/>
    <x v="0"/>
    <n v="50"/>
    <n v="3.5000000000000003E-2"/>
    <n v="6.8000000000000005E-2"/>
    <n v="0.02"/>
    <n v="20"/>
    <n v="4"/>
  </r>
  <r>
    <x v="7"/>
    <x v="7"/>
    <n v="7800"/>
    <n v="190000"/>
    <n v="5200"/>
    <n v="2.7400000000000001E-2"/>
    <n v="200"/>
    <x v="1"/>
    <x v="1"/>
    <n v="39"/>
    <n v="4.0999999999999995E-2"/>
    <n v="7.2000000000000008E-2"/>
    <n v="2.564102564102564E-2"/>
    <n v="25.641025641025639"/>
    <n v="8"/>
  </r>
  <r>
    <x v="8"/>
    <x v="8"/>
    <n v="5200"/>
    <n v="125000"/>
    <n v="3100"/>
    <n v="2.4799999999999999E-2"/>
    <n v="110"/>
    <x v="0"/>
    <x v="0"/>
    <n v="47.272727272727273"/>
    <n v="3.3000000000000002E-2"/>
    <n v="5.5E-2"/>
    <n v="2.1153846153846155E-2"/>
    <n v="21.153846153846153"/>
    <n v="4"/>
  </r>
  <r>
    <x v="9"/>
    <x v="9"/>
    <n v="9000"/>
    <n v="220000"/>
    <n v="6000"/>
    <n v="2.7300000000000001E-2"/>
    <n v="240"/>
    <x v="2"/>
    <x v="1"/>
    <n v="37.5"/>
    <n v="4.2999999999999997E-2"/>
    <n v="0.08"/>
    <n v="2.6666666666666668E-2"/>
    <n v="26.666666666666668"/>
    <n v="10"/>
  </r>
  <r>
    <x v="10"/>
    <x v="10"/>
    <n v="10500"/>
    <n v="250000"/>
    <n v="7200"/>
    <n v="2.8799999999999999E-2"/>
    <n v="260"/>
    <x v="0"/>
    <x v="0"/>
    <n v="40.384615384615387"/>
    <n v="4.4999999999999998E-2"/>
    <n v="9.1999999999999998E-2"/>
    <n v="2.4761904761904763E-2"/>
    <n v="24.761904761904763"/>
    <n v="12"/>
  </r>
  <r>
    <x v="11"/>
    <x v="11"/>
    <n v="4800"/>
    <n v="100000"/>
    <n v="2500"/>
    <n v="2.5000000000000001E-2"/>
    <n v="90"/>
    <x v="0"/>
    <x v="0"/>
    <n v="53.333333333333336"/>
    <n v="0.03"/>
    <n v="6.6000000000000003E-2"/>
    <n v="1.8749999999999999E-2"/>
    <n v="18.75"/>
    <n v="3"/>
  </r>
  <r>
    <x v="12"/>
    <x v="12"/>
    <n v="8500"/>
    <n v="210000"/>
    <n v="4000"/>
    <n v="2.64E-2"/>
    <n v="190"/>
    <x v="1"/>
    <x v="1"/>
    <n v="44.736842105263158"/>
    <n v="3.9E-2"/>
    <n v="7.4999999999999997E-2"/>
    <n v="2.2352941176470589E-2"/>
    <n v="22.352941176470591"/>
    <n v="7"/>
  </r>
  <r>
    <x v="13"/>
    <x v="13"/>
    <n v="6200"/>
    <n v="160000"/>
    <n v="4000"/>
    <n v="2.5000000000000001E-2"/>
    <n v="142"/>
    <x v="0"/>
    <x v="0"/>
    <n v="43.661971830985912"/>
    <n v="3.7000000000000005E-2"/>
    <n v="0.06"/>
    <n v="2.2903225806451613E-2"/>
    <n v="22.903225806451612"/>
    <n v="5"/>
  </r>
  <r>
    <x v="14"/>
    <x v="4"/>
    <n v="5800"/>
    <n v="135000"/>
    <n v="3700"/>
    <n v="2.7400000000000001E-2"/>
    <n v="145"/>
    <x v="3"/>
    <x v="1"/>
    <n v="40"/>
    <n v="3.6000000000000004E-2"/>
    <n v="6.3E-2"/>
    <n v="2.5000000000000001E-2"/>
    <n v="25"/>
    <n v="5"/>
  </r>
  <r>
    <x v="15"/>
    <x v="14"/>
    <n v="6700"/>
    <n v="155000"/>
    <n v="4300"/>
    <n v="2.7699999999999999E-2"/>
    <n v="135"/>
    <x v="0"/>
    <x v="0"/>
    <n v="49.629629629629626"/>
    <n v="3.4000000000000002E-2"/>
    <n v="6.7000000000000004E-2"/>
    <n v="2.0149253731343283E-2"/>
    <n v="20.149253731343283"/>
    <n v="5"/>
  </r>
  <r>
    <x v="16"/>
    <x v="3"/>
    <n v="7400"/>
    <n v="185000"/>
    <n v="4900"/>
    <n v="2.6499999999999999E-2"/>
    <n v="185"/>
    <x v="0"/>
    <x v="0"/>
    <n v="40"/>
    <n v="3.7999999999999999E-2"/>
    <n v="7.9000000000000001E-2"/>
    <n v="2.5000000000000001E-2"/>
    <n v="25"/>
    <n v="7"/>
  </r>
  <r>
    <x v="17"/>
    <x v="1"/>
    <n v="8200"/>
    <n v="205000"/>
    <n v="5600"/>
    <n v="2.7300000000000001E-2"/>
    <n v="225"/>
    <x v="1"/>
    <x v="1"/>
    <n v="36.444444444444443"/>
    <n v="4.0999999999999995E-2"/>
    <n v="7.0999999999999994E-2"/>
    <n v="2.7439024390243903E-2"/>
    <n v="27.439024390243901"/>
    <n v="9"/>
  </r>
  <r>
    <x v="18"/>
    <x v="0"/>
    <n v="5300"/>
    <n v="125000"/>
    <n v="3200"/>
    <n v="2.5600000000000001E-2"/>
    <n v="115"/>
    <x v="0"/>
    <x v="0"/>
    <n v="46.086956521739133"/>
    <n v="3.2000000000000001E-2"/>
    <n v="5.7999999999999996E-2"/>
    <n v="2.1698113207547168E-2"/>
    <n v="21.69811320754717"/>
    <n v="4"/>
  </r>
  <r>
    <x v="19"/>
    <x v="15"/>
    <n v="4900"/>
    <n v="105000"/>
    <n v="2700"/>
    <n v="2.5699999999999997E-2"/>
    <n v="95"/>
    <x v="0"/>
    <x v="0"/>
    <n v="51.578947368421055"/>
    <n v="3.1E-2"/>
    <n v="5.4000000000000006E-2"/>
    <n v="1.9387755102040816E-2"/>
    <n v="19.387755102040817"/>
    <n v="3"/>
  </r>
  <r>
    <x v="20"/>
    <x v="16"/>
    <n v="5100"/>
    <n v="115000"/>
    <n v="3000"/>
    <n v="2.6099999999999998E-2"/>
    <n v="105"/>
    <x v="0"/>
    <x v="0"/>
    <n v="48.571428571428569"/>
    <n v="3.2000000000000001E-2"/>
    <n v="5.7000000000000002E-2"/>
    <n v="2.0588235294117647E-2"/>
    <n v="20.588235294117649"/>
    <n v="3"/>
  </r>
  <r>
    <x v="21"/>
    <x v="11"/>
    <n v="4700"/>
    <n v="95000"/>
    <n v="2400"/>
    <n v="2.53E-2"/>
    <n v="85"/>
    <x v="3"/>
    <x v="1"/>
    <n v="55.294117647058826"/>
    <n v="2.8999999999999998E-2"/>
    <n v="5.2000000000000005E-2"/>
    <n v="1.8085106382978722E-2"/>
    <n v="18.085106382978722"/>
    <n v="2"/>
  </r>
  <r>
    <x v="22"/>
    <x v="17"/>
    <n v="6300"/>
    <n v="165000"/>
    <n v="4100"/>
    <n v="2.4799999999999999E-2"/>
    <n v="155"/>
    <x v="0"/>
    <x v="0"/>
    <n v="40.645161290322584"/>
    <n v="3.7000000000000005E-2"/>
    <n v="6.4000000000000001E-2"/>
    <n v="2.4603174603174603E-2"/>
    <n v="24.603174603174601"/>
    <n v="6"/>
  </r>
  <r>
    <x v="23"/>
    <x v="7"/>
    <n v="7900"/>
    <n v="195000"/>
    <n v="5300"/>
    <n v="2.7200000000000002E-2"/>
    <n v="205"/>
    <x v="1"/>
    <x v="1"/>
    <n v="38.536585365853661"/>
    <n v="4.2000000000000003E-2"/>
    <n v="7.2999999999999995E-2"/>
    <n v="2.5949367088607594E-2"/>
    <n v="25.949367088607595"/>
    <n v="9"/>
  </r>
  <r>
    <x v="24"/>
    <x v="18"/>
    <n v="8800"/>
    <n v="215000"/>
    <n v="5800"/>
    <n v="2.7000000000000003E-2"/>
    <n v="230"/>
    <x v="2"/>
    <x v="1"/>
    <n v="38.260869565217391"/>
    <n v="4.4000000000000004E-2"/>
    <n v="7.6999999999999999E-2"/>
    <n v="2.6136363636363635E-2"/>
    <n v="26.136363636363633"/>
    <n v="10"/>
  </r>
  <r>
    <x v="25"/>
    <x v="1"/>
    <n v="8300"/>
    <n v="208000"/>
    <n v="5700"/>
    <n v="2.7400000000000001E-2"/>
    <n v="228"/>
    <x v="0"/>
    <x v="0"/>
    <n v="36.403508771929822"/>
    <n v="4.2000000000000003E-2"/>
    <n v="7.2000000000000008E-2"/>
    <n v="2.7469879518072289E-2"/>
    <n v="27.46987951807229"/>
    <n v="10"/>
  </r>
  <r>
    <x v="26"/>
    <x v="0"/>
    <n v="5400"/>
    <n v="128000"/>
    <n v="3300"/>
    <n v="2.58E-2"/>
    <n v="118"/>
    <x v="0"/>
    <x v="0"/>
    <n v="45.762711864406782"/>
    <n v="3.3000000000000002E-2"/>
    <n v="5.9000000000000004E-2"/>
    <n v="2.1851851851851851E-2"/>
    <n v="21.851851851851851"/>
    <n v="4"/>
  </r>
  <r>
    <x v="27"/>
    <x v="2"/>
    <n v="6600"/>
    <n v="158000"/>
    <n v="4400"/>
    <n v="2.7799999999999998E-2"/>
    <n v="138"/>
    <x v="0"/>
    <x v="0"/>
    <n v="47.826086956521742"/>
    <n v="3.5000000000000003E-2"/>
    <n v="6.8000000000000005E-2"/>
    <n v="2.0909090909090908E-2"/>
    <n v="20.90909090909091"/>
    <n v="5"/>
  </r>
  <r>
    <x v="28"/>
    <x v="8"/>
    <n v="5250"/>
    <n v="127500"/>
    <n v="3150"/>
    <n v="2.4700000000000003E-2"/>
    <n v="112"/>
    <x v="0"/>
    <x v="0"/>
    <n v="46.875"/>
    <n v="3.3000000000000002E-2"/>
    <n v="5.5999999999999994E-2"/>
    <n v="2.1333333333333333E-2"/>
    <n v="21.333333333333332"/>
    <n v="4"/>
  </r>
  <r>
    <x v="29"/>
    <x v="4"/>
    <n v="5600"/>
    <n v="132000"/>
    <n v="3900"/>
    <n v="2.9500000000000002E-2"/>
    <n v="142"/>
    <x v="0"/>
    <x v="0"/>
    <n v="39.436619718309856"/>
    <n v="3.7000000000000005E-2"/>
    <n v="6.3E-2"/>
    <n v="2.5357142857142856E-2"/>
    <n v="25.357142857142854"/>
    <n v="5"/>
  </r>
  <r>
    <x v="30"/>
    <x v="11"/>
    <n v="4850"/>
    <n v="102500"/>
    <n v="2550"/>
    <n v="2.4900000000000002E-2"/>
    <n v="92"/>
    <x v="0"/>
    <x v="0"/>
    <n v="52.717391304347828"/>
    <n v="0.03"/>
    <n v="5.2999999999999999E-2"/>
    <n v="1.8969072164948454E-2"/>
    <n v="18.969072164948454"/>
    <n v="3"/>
  </r>
  <r>
    <x v="31"/>
    <x v="12"/>
    <n v="8600"/>
    <n v="212000"/>
    <n v="4000"/>
    <n v="2.64E-2"/>
    <n v="195"/>
    <x v="1"/>
    <x v="1"/>
    <n v="44.102564102564102"/>
    <n v="3.9E-2"/>
    <n v="7.5999999999999998E-2"/>
    <n v="2.2674418604651164E-2"/>
    <n v="22.674418604651166"/>
    <n v="8"/>
  </r>
  <r>
    <x v="32"/>
    <x v="13"/>
    <n v="6250"/>
    <n v="162500"/>
    <n v="4050"/>
    <n v="2.4900000000000002E-2"/>
    <n v="142"/>
    <x v="0"/>
    <x v="0"/>
    <n v="44.014084507042256"/>
    <n v="3.7000000000000005E-2"/>
    <n v="6.0999999999999999E-2"/>
    <n v="2.2720000000000001E-2"/>
    <n v="22.72"/>
    <n v="5"/>
  </r>
  <r>
    <x v="33"/>
    <x v="4"/>
    <n v="5850"/>
    <n v="137500"/>
    <n v="3750"/>
    <n v="2.7300000000000001E-2"/>
    <n v="147"/>
    <x v="3"/>
    <x v="1"/>
    <n v="39.795918367346935"/>
    <n v="3.6000000000000004E-2"/>
    <n v="6.4000000000000001E-2"/>
    <n v="2.5128205128205128E-2"/>
    <n v="25.128205128205128"/>
    <n v="5"/>
  </r>
  <r>
    <x v="34"/>
    <x v="14"/>
    <n v="6750"/>
    <n v="157500"/>
    <n v="4350"/>
    <n v="2.76E-2"/>
    <n v="137"/>
    <x v="0"/>
    <x v="0"/>
    <n v="49.270072992700733"/>
    <n v="3.5000000000000003E-2"/>
    <n v="6.8000000000000005E-2"/>
    <n v="2.0296296296296295E-2"/>
    <n v="20.296296296296294"/>
    <n v="5"/>
  </r>
  <r>
    <x v="35"/>
    <x v="3"/>
    <n v="7450"/>
    <n v="187500"/>
    <n v="4950"/>
    <n v="2.64E-2"/>
    <n v="187"/>
    <x v="0"/>
    <x v="0"/>
    <n v="39.839572192513366"/>
    <n v="3.9E-2"/>
    <n v="0.08"/>
    <n v="2.5100671140939598E-2"/>
    <n v="25.1006711409396"/>
    <n v="7"/>
  </r>
  <r>
    <x v="36"/>
    <x v="1"/>
    <n v="8250"/>
    <n v="207500"/>
    <n v="5650"/>
    <n v="2.7200000000000002E-2"/>
    <n v="227"/>
    <x v="1"/>
    <x v="1"/>
    <n v="36.343612334801762"/>
    <n v="4.2000000000000003E-2"/>
    <n v="7.2000000000000008E-2"/>
    <n v="2.7515151515151517E-2"/>
    <n v="27.515151515151516"/>
    <n v="10"/>
  </r>
  <r>
    <x v="37"/>
    <x v="0"/>
    <n v="5350"/>
    <n v="127500"/>
    <n v="3250"/>
    <n v="2.5499999999999998E-2"/>
    <n v="117"/>
    <x v="0"/>
    <x v="0"/>
    <n v="45.726495726495727"/>
    <n v="3.3000000000000002E-2"/>
    <n v="5.9000000000000004E-2"/>
    <n v="2.1869158878504671E-2"/>
    <n v="21.86915887850467"/>
    <n v="4"/>
  </r>
  <r>
    <x v="38"/>
    <x v="15"/>
    <n v="4950"/>
    <n v="107500"/>
    <n v="2750"/>
    <n v="2.5600000000000001E-2"/>
    <n v="97"/>
    <x v="0"/>
    <x v="0"/>
    <n v="51.03092783505155"/>
    <n v="3.2000000000000001E-2"/>
    <n v="5.5E-2"/>
    <n v="1.9595959595959597E-2"/>
    <n v="19.595959595959599"/>
    <n v="3"/>
  </r>
  <r>
    <x v="39"/>
    <x v="16"/>
    <n v="5150"/>
    <n v="117500"/>
    <n v="3050"/>
    <n v="2.6000000000000002E-2"/>
    <n v="107"/>
    <x v="0"/>
    <x v="0"/>
    <n v="48.13084112149533"/>
    <n v="3.3000000000000002E-2"/>
    <n v="5.7999999999999996E-2"/>
    <n v="2.0776699029126214E-2"/>
    <n v="20.776699029126213"/>
    <n v="4"/>
  </r>
  <r>
    <x v="40"/>
    <x v="11"/>
    <n v="4750"/>
    <n v="97500"/>
    <n v="2450"/>
    <n v="2.5099999999999997E-2"/>
    <n v="87"/>
    <x v="3"/>
    <x v="1"/>
    <n v="54.597701149425291"/>
    <n v="2.8999999999999998E-2"/>
    <n v="5.2999999999999999E-2"/>
    <n v="1.8315789473684209E-2"/>
    <n v="18.315789473684209"/>
    <n v="3"/>
  </r>
  <r>
    <x v="41"/>
    <x v="17"/>
    <n v="6350"/>
    <n v="167500"/>
    <n v="4150"/>
    <n v="2.4799999999999999E-2"/>
    <n v="157"/>
    <x v="0"/>
    <x v="0"/>
    <n v="40.445859872611464"/>
    <n v="3.7999999999999999E-2"/>
    <n v="6.5000000000000002E-2"/>
    <n v="2.4724409448818898E-2"/>
    <n v="24.724409448818896"/>
    <n v="6"/>
  </r>
  <r>
    <x v="42"/>
    <x v="7"/>
    <n v="7950"/>
    <n v="197500"/>
    <n v="5350"/>
    <n v="2.7099999999999999E-2"/>
    <n v="207"/>
    <x v="1"/>
    <x v="1"/>
    <n v="38.405797101449274"/>
    <n v="4.2999999999999997E-2"/>
    <n v="7.400000000000001E-2"/>
    <n v="2.6037735849056602E-2"/>
    <n v="26.037735849056602"/>
    <n v="9"/>
  </r>
  <r>
    <x v="43"/>
    <x v="18"/>
    <n v="8850"/>
    <n v="217500"/>
    <n v="5850"/>
    <n v="2.69E-2"/>
    <n v="232"/>
    <x v="2"/>
    <x v="1"/>
    <n v="38.146551724137929"/>
    <n v="4.4999999999999998E-2"/>
    <n v="7.8E-2"/>
    <n v="2.6214689265536724E-2"/>
    <n v="26.214689265536723"/>
    <n v="10"/>
  </r>
  <r>
    <x v="44"/>
    <x v="1"/>
    <n v="8350"/>
    <n v="210500"/>
    <n v="5750"/>
    <n v="2.7300000000000001E-2"/>
    <n v="230"/>
    <x v="0"/>
    <x v="0"/>
    <n v="36.304347826086953"/>
    <n v="4.2999999999999997E-2"/>
    <n v="7.2999999999999995E-2"/>
    <n v="2.7544910179640718E-2"/>
    <n v="27.544910179640716"/>
    <n v="10"/>
  </r>
  <r>
    <x v="45"/>
    <x v="0"/>
    <n v="5450"/>
    <n v="130500"/>
    <n v="3350"/>
    <n v="2.5699999999999997E-2"/>
    <n v="120"/>
    <x v="0"/>
    <x v="0"/>
    <n v="45.416666666666664"/>
    <n v="3.4000000000000002E-2"/>
    <n v="0.06"/>
    <n v="2.2018348623853212E-2"/>
    <n v="22.018348623853214"/>
    <n v="4"/>
  </r>
  <r>
    <x v="46"/>
    <x v="2"/>
    <n v="6650"/>
    <n v="160500"/>
    <n v="4450"/>
    <n v="2.7699999999999999E-2"/>
    <n v="140"/>
    <x v="0"/>
    <x v="0"/>
    <n v="47.5"/>
    <n v="3.6000000000000004E-2"/>
    <n v="6.9000000000000006E-2"/>
    <n v="2.1052631578947368E-2"/>
    <n v="21.052631578947366"/>
    <n v="5"/>
  </r>
  <r>
    <x v="47"/>
    <x v="8"/>
    <n v="5275"/>
    <n v="128750"/>
    <n v="3175"/>
    <n v="2.4700000000000003E-2"/>
    <n v="113"/>
    <x v="0"/>
    <x v="0"/>
    <n v="46.681415929203538"/>
    <n v="3.4000000000000002E-2"/>
    <n v="5.7000000000000002E-2"/>
    <n v="2.14218009478673E-2"/>
    <n v="21.4218009478673"/>
    <n v="4"/>
  </r>
  <r>
    <x v="48"/>
    <x v="4"/>
    <n v="5625"/>
    <n v="133750"/>
    <n v="3925"/>
    <n v="2.9300000000000003E-2"/>
    <n v="143"/>
    <x v="0"/>
    <x v="0"/>
    <n v="39.335664335664333"/>
    <n v="3.7999999999999999E-2"/>
    <n v="6.4000000000000001E-2"/>
    <n v="2.5422222222222221E-2"/>
    <n v="25.422222222222221"/>
    <n v="5"/>
  </r>
  <r>
    <x v="49"/>
    <x v="11"/>
    <n v="4875"/>
    <n v="103750"/>
    <n v="2575"/>
    <n v="2.4799999999999999E-2"/>
    <n v="93"/>
    <x v="0"/>
    <x v="0"/>
    <n v="52.41935483870968"/>
    <n v="3.1E-2"/>
    <n v="5.4000000000000006E-2"/>
    <n v="1.9076923076923078E-2"/>
    <n v="19.076923076923077"/>
    <n v="3"/>
  </r>
  <r>
    <x v="50"/>
    <x v="12"/>
    <n v="8625"/>
    <n v="213750"/>
    <n v="4000"/>
    <n v="2.64E-2"/>
    <n v="197"/>
    <x v="1"/>
    <x v="1"/>
    <n v="43.781725888324871"/>
    <n v="0.04"/>
    <n v="7.6999999999999999E-2"/>
    <n v="2.2840579710144929E-2"/>
    <n v="22.840579710144929"/>
    <n v="8"/>
  </r>
  <r>
    <x v="51"/>
    <x v="13"/>
    <n v="6275"/>
    <n v="163750"/>
    <n v="4075"/>
    <n v="2.4900000000000002E-2"/>
    <n v="142"/>
    <x v="0"/>
    <x v="0"/>
    <n v="44.190140845070424"/>
    <n v="3.7000000000000005E-2"/>
    <n v="6.2E-2"/>
    <n v="2.2629482071713149E-2"/>
    <n v="22.629482071713149"/>
    <n v="5"/>
  </r>
  <r>
    <x v="52"/>
    <x v="4"/>
    <n v="5875"/>
    <n v="138750"/>
    <n v="3775"/>
    <n v="2.7200000000000002E-2"/>
    <n v="148"/>
    <x v="3"/>
    <x v="1"/>
    <n v="39.695945945945944"/>
    <n v="3.7000000000000005E-2"/>
    <n v="6.5000000000000002E-2"/>
    <n v="2.5191489361702128E-2"/>
    <n v="25.191489361702128"/>
    <n v="5"/>
  </r>
  <r>
    <x v="53"/>
    <x v="14"/>
    <n v="6775"/>
    <n v="159750"/>
    <n v="4375"/>
    <n v="2.7400000000000001E-2"/>
    <n v="138"/>
    <x v="0"/>
    <x v="0"/>
    <n v="49.094202898550726"/>
    <n v="3.6000000000000004E-2"/>
    <n v="6.9000000000000006E-2"/>
    <n v="2.0369003690036899E-2"/>
    <n v="20.369003690036898"/>
    <n v="5"/>
  </r>
  <r>
    <x v="54"/>
    <x v="3"/>
    <n v="7475"/>
    <n v="188750"/>
    <n v="4975"/>
    <n v="2.64E-2"/>
    <n v="188"/>
    <x v="0"/>
    <x v="0"/>
    <n v="39.76063829787234"/>
    <n v="0.04"/>
    <n v="8.1000000000000003E-2"/>
    <n v="2.5150501672240803E-2"/>
    <n v="25.150501672240804"/>
    <n v="8"/>
  </r>
  <r>
    <x v="55"/>
    <x v="1"/>
    <n v="8275"/>
    <n v="208750"/>
    <n v="5675"/>
    <n v="2.7200000000000002E-2"/>
    <n v="228"/>
    <x v="1"/>
    <x v="1"/>
    <n v="36.293859649122808"/>
    <n v="4.2999999999999997E-2"/>
    <n v="7.2999999999999995E-2"/>
    <n v="2.7552870090634441E-2"/>
    <n v="27.552870090634443"/>
    <n v="10"/>
  </r>
  <r>
    <x v="56"/>
    <x v="0"/>
    <n v="5375"/>
    <n v="128750"/>
    <n v="3275"/>
    <n v="2.5399999999999999E-2"/>
    <n v="118"/>
    <x v="0"/>
    <x v="0"/>
    <n v="45.550847457627121"/>
    <n v="3.4000000000000002E-2"/>
    <n v="0.06"/>
    <n v="2.1953488372093023E-2"/>
    <n v="21.953488372093023"/>
    <n v="4"/>
  </r>
  <r>
    <x v="57"/>
    <x v="15"/>
    <n v="4975"/>
    <n v="108750"/>
    <n v="2775"/>
    <n v="2.5499999999999998E-2"/>
    <n v="98"/>
    <x v="0"/>
    <x v="0"/>
    <n v="50.765306122448976"/>
    <n v="3.3000000000000002E-2"/>
    <n v="5.5999999999999994E-2"/>
    <n v="1.9698492462311559E-2"/>
    <n v="19.69849246231156"/>
    <n v="3"/>
  </r>
  <r>
    <x v="58"/>
    <x v="16"/>
    <n v="5175"/>
    <n v="118750"/>
    <n v="3075"/>
    <n v="2.5899999999999999E-2"/>
    <n v="108"/>
    <x v="0"/>
    <x v="0"/>
    <n v="47.916666666666664"/>
    <n v="3.4000000000000002E-2"/>
    <n v="5.9000000000000004E-2"/>
    <n v="2.0869565217391306E-2"/>
    <n v="20.869565217391305"/>
    <n v="4"/>
  </r>
  <r>
    <x v="59"/>
    <x v="11"/>
    <n v="4775"/>
    <n v="98750"/>
    <n v="2475"/>
    <n v="2.5099999999999997E-2"/>
    <n v="88"/>
    <x v="3"/>
    <x v="1"/>
    <n v="54.261363636363633"/>
    <n v="0.03"/>
    <n v="5.4000000000000006E-2"/>
    <n v="1.8429319371727749E-2"/>
    <n v="18.42931937172775"/>
    <n v="3"/>
  </r>
  <r>
    <x v="60"/>
    <x v="17"/>
    <n v="6375"/>
    <n v="168750"/>
    <n v="4175"/>
    <n v="2.4700000000000003E-2"/>
    <n v="158"/>
    <x v="0"/>
    <x v="0"/>
    <n v="40.348101265822784"/>
    <n v="3.9E-2"/>
    <n v="6.6000000000000003E-2"/>
    <n v="2.4784313725490194E-2"/>
    <n v="24.784313725490193"/>
    <n v="6"/>
  </r>
  <r>
    <x v="61"/>
    <x v="7"/>
    <n v="7975"/>
    <n v="198750"/>
    <n v="5375"/>
    <n v="2.7000000000000003E-2"/>
    <n v="208"/>
    <x v="1"/>
    <x v="1"/>
    <n v="38.341346153846153"/>
    <n v="4.4000000000000004E-2"/>
    <n v="7.4999999999999997E-2"/>
    <n v="2.6081504702194357E-2"/>
    <n v="26.081504702194355"/>
    <n v="9"/>
  </r>
  <r>
    <x v="62"/>
    <x v="18"/>
    <n v="8875"/>
    <n v="218750"/>
    <n v="5875"/>
    <n v="2.6800000000000001E-2"/>
    <n v="233"/>
    <x v="2"/>
    <x v="1"/>
    <n v="38.090128755364809"/>
    <n v="4.5999999999999999E-2"/>
    <n v="7.9000000000000001E-2"/>
    <n v="2.6253521126760562E-2"/>
    <n v="26.253521126760564"/>
    <n v="11"/>
  </r>
  <r>
    <x v="63"/>
    <x v="1"/>
    <n v="8375"/>
    <n v="211250"/>
    <n v="5775"/>
    <n v="2.7300000000000001E-2"/>
    <n v="231"/>
    <x v="0"/>
    <x v="0"/>
    <n v="36.255411255411254"/>
    <n v="4.4000000000000004E-2"/>
    <n v="7.400000000000001E-2"/>
    <n v="2.7582089552238807E-2"/>
    <n v="27.582089552238806"/>
    <n v="10"/>
  </r>
  <r>
    <x v="64"/>
    <x v="0"/>
    <n v="5475"/>
    <n v="131250"/>
    <n v="3375"/>
    <n v="2.5699999999999997E-2"/>
    <n v="121"/>
    <x v="0"/>
    <x v="0"/>
    <n v="45.247933884297524"/>
    <n v="3.5000000000000003E-2"/>
    <n v="6.0999999999999999E-2"/>
    <n v="2.2100456621004565E-2"/>
    <n v="22.100456621004565"/>
    <n v="4"/>
  </r>
  <r>
    <x v="65"/>
    <x v="2"/>
    <n v="6675"/>
    <n v="161250"/>
    <n v="4475"/>
    <n v="2.7699999999999999E-2"/>
    <n v="141"/>
    <x v="0"/>
    <x v="0"/>
    <n v="47.340425531914896"/>
    <n v="3.7000000000000005E-2"/>
    <n v="7.0000000000000007E-2"/>
    <n v="2.1123595505617977E-2"/>
    <n v="21.123595505617978"/>
    <n v="5"/>
  </r>
  <r>
    <x v="66"/>
    <x v="8"/>
    <n v="5300"/>
    <n v="130000"/>
    <n v="3200"/>
    <n v="2.46E-2"/>
    <n v="115"/>
    <x v="0"/>
    <x v="0"/>
    <n v="46.086956521739133"/>
    <n v="3.5000000000000003E-2"/>
    <n v="5.7999999999999996E-2"/>
    <n v="2.1698113207547168E-2"/>
    <n v="21.69811320754717"/>
    <n v="4"/>
  </r>
  <r>
    <x v="67"/>
    <x v="4"/>
    <n v="5650"/>
    <n v="135000"/>
    <n v="3950"/>
    <n v="2.9300000000000003E-2"/>
    <n v="145"/>
    <x v="0"/>
    <x v="0"/>
    <n v="38.96551724137931"/>
    <n v="3.9E-2"/>
    <n v="6.5000000000000002E-2"/>
    <n v="2.5663716814159292E-2"/>
    <n v="25.66371681415929"/>
    <n v="6"/>
  </r>
  <r>
    <x v="68"/>
    <x v="11"/>
    <n v="4900"/>
    <n v="105000"/>
    <n v="2600"/>
    <n v="2.4799999999999999E-2"/>
    <n v="95"/>
    <x v="0"/>
    <x v="0"/>
    <n v="51.578947368421055"/>
    <n v="3.2000000000000001E-2"/>
    <n v="5.5E-2"/>
    <n v="1.9387755102040816E-2"/>
    <n v="19.387755102040817"/>
    <n v="3"/>
  </r>
  <r>
    <x v="69"/>
    <x v="12"/>
    <n v="8650"/>
    <n v="215000"/>
    <n v="4000"/>
    <n v="2.64E-2"/>
    <n v="200"/>
    <x v="1"/>
    <x v="1"/>
    <n v="43.25"/>
    <n v="4.0999999999999995E-2"/>
    <n v="7.8E-2"/>
    <n v="2.3121387283236993E-2"/>
    <n v="23.121387283236992"/>
    <n v="8"/>
  </r>
  <r>
    <x v="70"/>
    <x v="13"/>
    <n v="6300"/>
    <n v="165000"/>
    <n v="4100"/>
    <n v="2.4799999999999999E-2"/>
    <n v="142"/>
    <x v="0"/>
    <x v="0"/>
    <n v="44.366197183098592"/>
    <n v="3.7000000000000005E-2"/>
    <n v="6.3E-2"/>
    <n v="2.253968253968254E-2"/>
    <n v="22.539682539682541"/>
    <n v="5"/>
  </r>
  <r>
    <x v="71"/>
    <x v="4"/>
    <n v="5900"/>
    <n v="140000"/>
    <n v="3800"/>
    <n v="2.7099999999999999E-2"/>
    <n v="150"/>
    <x v="3"/>
    <x v="1"/>
    <n v="39.333333333333336"/>
    <n v="3.7999999999999999E-2"/>
    <n v="6.6000000000000003E-2"/>
    <n v="2.5423728813559324E-2"/>
    <n v="25.423728813559325"/>
    <n v="6"/>
  </r>
  <r>
    <x v="72"/>
    <x v="14"/>
    <n v="6800"/>
    <n v="162500"/>
    <n v="4400"/>
    <n v="2.7099999999999999E-2"/>
    <n v="140"/>
    <x v="0"/>
    <x v="0"/>
    <n v="48.571428571428569"/>
    <n v="3.7000000000000005E-2"/>
    <n v="7.0000000000000007E-2"/>
    <n v="2.0588235294117647E-2"/>
    <n v="20.588235294117649"/>
    <n v="5"/>
  </r>
  <r>
    <x v="73"/>
    <x v="3"/>
    <n v="7500"/>
    <n v="190000"/>
    <n v="5000"/>
    <n v="2.63E-2"/>
    <n v="190"/>
    <x v="0"/>
    <x v="0"/>
    <n v="39.473684210526315"/>
    <n v="4.0999999999999995E-2"/>
    <n v="8.199999999999999E-2"/>
    <n v="2.5333333333333333E-2"/>
    <n v="25.333333333333332"/>
    <n v="8"/>
  </r>
  <r>
    <x v="74"/>
    <x v="1"/>
    <n v="8300"/>
    <n v="210000"/>
    <n v="5700"/>
    <n v="2.7099999999999999E-2"/>
    <n v="230"/>
    <x v="1"/>
    <x v="1"/>
    <n v="36.086956521739133"/>
    <n v="4.4000000000000004E-2"/>
    <n v="7.400000000000001E-2"/>
    <n v="2.7710843373493974E-2"/>
    <n v="27.710843373493976"/>
    <n v="10"/>
  </r>
  <r>
    <x v="75"/>
    <x v="0"/>
    <n v="5400"/>
    <n v="130000"/>
    <n v="3300"/>
    <n v="2.5399999999999999E-2"/>
    <n v="120"/>
    <x v="0"/>
    <x v="0"/>
    <n v="45"/>
    <n v="3.5000000000000003E-2"/>
    <n v="6.0999999999999999E-2"/>
    <n v="2.2222222222222223E-2"/>
    <n v="22.222222222222221"/>
    <n v="4"/>
  </r>
  <r>
    <x v="76"/>
    <x v="15"/>
    <n v="5000"/>
    <n v="110000"/>
    <n v="2800"/>
    <n v="2.5499999999999998E-2"/>
    <n v="100"/>
    <x v="0"/>
    <x v="0"/>
    <n v="50"/>
    <n v="3.4000000000000002E-2"/>
    <n v="5.7000000000000002E-2"/>
    <n v="0.02"/>
    <n v="20"/>
    <n v="3"/>
  </r>
  <r>
    <x v="77"/>
    <x v="16"/>
    <n v="5200"/>
    <n v="120000"/>
    <n v="3100"/>
    <n v="2.58E-2"/>
    <n v="110"/>
    <x v="0"/>
    <x v="0"/>
    <n v="47.272727272727273"/>
    <n v="3.5000000000000003E-2"/>
    <n v="0.06"/>
    <n v="2.1153846153846155E-2"/>
    <n v="21.153846153846153"/>
    <n v="4"/>
  </r>
  <r>
    <x v="78"/>
    <x v="11"/>
    <n v="4800"/>
    <n v="100000"/>
    <n v="2500"/>
    <n v="2.5000000000000001E-2"/>
    <n v="90"/>
    <x v="3"/>
    <x v="1"/>
    <n v="53.333333333333336"/>
    <n v="3.1E-2"/>
    <n v="5.5E-2"/>
    <n v="1.8749999999999999E-2"/>
    <n v="18.75"/>
    <n v="3"/>
  </r>
  <r>
    <x v="79"/>
    <x v="17"/>
    <n v="6400"/>
    <n v="170000"/>
    <n v="4200"/>
    <n v="2.4700000000000003E-2"/>
    <n v="160"/>
    <x v="0"/>
    <x v="0"/>
    <n v="40"/>
    <n v="0.04"/>
    <n v="6.7000000000000004E-2"/>
    <n v="2.5000000000000001E-2"/>
    <n v="25"/>
    <n v="6"/>
  </r>
  <r>
    <x v="80"/>
    <x v="7"/>
    <n v="8000"/>
    <n v="200000"/>
    <n v="5400"/>
    <n v="2.7000000000000003E-2"/>
    <n v="210"/>
    <x v="1"/>
    <x v="1"/>
    <n v="38.095238095238095"/>
    <n v="4.4999999999999998E-2"/>
    <n v="7.5999999999999998E-2"/>
    <n v="2.6249999999999999E-2"/>
    <n v="26.25"/>
    <n v="9"/>
  </r>
  <r>
    <x v="81"/>
    <x v="18"/>
    <n v="8900"/>
    <n v="220000"/>
    <n v="5900"/>
    <n v="2.6800000000000001E-2"/>
    <n v="235"/>
    <x v="2"/>
    <x v="1"/>
    <n v="37.872340425531917"/>
    <n v="4.7E-2"/>
    <n v="0.08"/>
    <n v="2.6404494382022473E-2"/>
    <n v="26.404494382022474"/>
    <n v="11"/>
  </r>
  <r>
    <x v="82"/>
    <x v="1"/>
    <n v="8400"/>
    <n v="212500"/>
    <n v="5800"/>
    <n v="2.7300000000000001E-2"/>
    <n v="232"/>
    <x v="0"/>
    <x v="0"/>
    <n v="36.206896551724135"/>
    <n v="4.4999999999999998E-2"/>
    <n v="7.4999999999999997E-2"/>
    <n v="2.7619047619047619E-2"/>
    <n v="27.61904761904762"/>
    <n v="10"/>
  </r>
  <r>
    <x v="83"/>
    <x v="0"/>
    <n v="5500"/>
    <n v="132500"/>
    <n v="3400"/>
    <n v="2.5699999999999997E-2"/>
    <n v="122"/>
    <x v="0"/>
    <x v="0"/>
    <n v="45.081967213114751"/>
    <n v="3.6000000000000004E-2"/>
    <n v="6.2E-2"/>
    <n v="2.2181818181818181E-2"/>
    <n v="22.18181818181818"/>
    <n v="4"/>
  </r>
  <r>
    <x v="84"/>
    <x v="2"/>
    <n v="6700"/>
    <n v="162500"/>
    <n v="4500"/>
    <n v="2.7699999999999999E-2"/>
    <n v="142"/>
    <x v="0"/>
    <x v="0"/>
    <n v="47.183098591549296"/>
    <n v="3.7999999999999999E-2"/>
    <n v="7.0999999999999994E-2"/>
    <n v="2.1194029850746268E-2"/>
    <n v="21.194029850746269"/>
    <n v="5"/>
  </r>
  <r>
    <x v="85"/>
    <x v="8"/>
    <n v="5325"/>
    <n v="131250"/>
    <n v="3225"/>
    <n v="2.46E-2"/>
    <n v="116"/>
    <x v="0"/>
    <x v="0"/>
    <n v="45.905172413793103"/>
    <n v="3.6000000000000004E-2"/>
    <n v="5.9000000000000004E-2"/>
    <n v="2.1784037558685444E-2"/>
    <n v="21.784037558685444"/>
    <n v="4"/>
  </r>
  <r>
    <x v="86"/>
    <x v="4"/>
    <n v="5675"/>
    <n v="136250"/>
    <n v="3975"/>
    <n v="2.92E-2"/>
    <n v="146"/>
    <x v="0"/>
    <x v="0"/>
    <n v="38.869863013698627"/>
    <n v="0.04"/>
    <n v="6.6000000000000003E-2"/>
    <n v="2.5726872246696036E-2"/>
    <n v="25.726872246696036"/>
    <n v="6"/>
  </r>
  <r>
    <x v="87"/>
    <x v="11"/>
    <n v="4925"/>
    <n v="106250"/>
    <n v="2625"/>
    <n v="2.4700000000000003E-2"/>
    <n v="96"/>
    <x v="0"/>
    <x v="0"/>
    <n v="51.302083333333336"/>
    <n v="3.3000000000000002E-2"/>
    <n v="5.5999999999999994E-2"/>
    <n v="1.9492385786802031E-2"/>
    <n v="19.492385786802032"/>
    <n v="3"/>
  </r>
  <r>
    <x v="88"/>
    <x v="12"/>
    <n v="8675"/>
    <n v="216250"/>
    <n v="4000"/>
    <n v="2.64E-2"/>
    <n v="202"/>
    <x v="1"/>
    <x v="1"/>
    <n v="42.945544554455445"/>
    <n v="4.2000000000000003E-2"/>
    <n v="7.9000000000000001E-2"/>
    <n v="2.3285302593659941E-2"/>
    <n v="23.285302593659942"/>
    <n v="8"/>
  </r>
  <r>
    <x v="89"/>
    <x v="13"/>
    <n v="6325"/>
    <n v="166250"/>
    <n v="4125"/>
    <n v="2.4799999999999999E-2"/>
    <n v="142"/>
    <x v="0"/>
    <x v="0"/>
    <n v="44.54225352112676"/>
    <n v="3.7000000000000005E-2"/>
    <n v="6.4000000000000001E-2"/>
    <n v="2.2450592885375494E-2"/>
    <n v="22.450592885375492"/>
    <n v="5"/>
  </r>
  <r>
    <x v="90"/>
    <x v="4"/>
    <n v="5925"/>
    <n v="141250"/>
    <n v="3825"/>
    <n v="2.7099999999999999E-2"/>
    <n v="151"/>
    <x v="3"/>
    <x v="1"/>
    <n v="39.23841059602649"/>
    <n v="3.9E-2"/>
    <n v="6.7000000000000004E-2"/>
    <n v="2.5485232067510549E-2"/>
    <n v="25.485232067510548"/>
    <n v="6"/>
  </r>
  <r>
    <x v="91"/>
    <x v="14"/>
    <n v="6825"/>
    <n v="163750"/>
    <n v="4425"/>
    <n v="2.7000000000000003E-2"/>
    <n v="141"/>
    <x v="0"/>
    <x v="0"/>
    <n v="48.404255319148938"/>
    <n v="3.7999999999999999E-2"/>
    <n v="7.0999999999999994E-2"/>
    <n v="2.065934065934066E-2"/>
    <n v="20.659340659340661"/>
    <n v="5"/>
  </r>
  <r>
    <x v="92"/>
    <x v="3"/>
    <n v="7525"/>
    <n v="191250"/>
    <n v="5025"/>
    <n v="2.63E-2"/>
    <n v="191"/>
    <x v="0"/>
    <x v="0"/>
    <n v="39.397905759162306"/>
    <n v="4.2000000000000003E-2"/>
    <n v="8.3000000000000004E-2"/>
    <n v="2.5382059800664453E-2"/>
    <n v="25.382059800664454"/>
    <n v="8"/>
  </r>
  <r>
    <x v="93"/>
    <x v="1"/>
    <n v="8325"/>
    <n v="211250"/>
    <n v="5725"/>
    <n v="2.7099999999999999E-2"/>
    <n v="231"/>
    <x v="1"/>
    <x v="1"/>
    <n v="36.038961038961041"/>
    <n v="4.4999999999999998E-2"/>
    <n v="7.4999999999999997E-2"/>
    <n v="2.7747747747747749E-2"/>
    <n v="27.747747747747749"/>
    <n v="10"/>
  </r>
  <r>
    <x v="94"/>
    <x v="0"/>
    <n v="5425"/>
    <n v="131250"/>
    <n v="3325"/>
    <n v="2.53E-2"/>
    <n v="121"/>
    <x v="0"/>
    <x v="0"/>
    <n v="44.834710743801651"/>
    <n v="3.6000000000000004E-2"/>
    <n v="6.2E-2"/>
    <n v="2.2304147465437789E-2"/>
    <n v="22.30414746543779"/>
    <n v="4"/>
  </r>
  <r>
    <x v="95"/>
    <x v="19"/>
    <n v="9200"/>
    <n v="225000"/>
    <n v="6100"/>
    <n v="2.7099999999999999E-2"/>
    <n v="250"/>
    <x v="0"/>
    <x v="0"/>
    <n v="36.799999999999997"/>
    <n v="4.5999999999999999E-2"/>
    <n v="8.3000000000000004E-2"/>
    <n v="2.717391304347826E-2"/>
    <n v="27.173913043478262"/>
    <n v="12"/>
  </r>
  <r>
    <x v="96"/>
    <x v="20"/>
    <n v="6800"/>
    <n v="145000"/>
    <n v="3800"/>
    <n v="2.6200000000000001E-2"/>
    <n v="135"/>
    <x v="1"/>
    <x v="1"/>
    <n v="50.370370370370374"/>
    <n v="3.5000000000000003E-2"/>
    <n v="6.2E-2"/>
    <n v="1.9852941176470587E-2"/>
    <n v="19.852941176470587"/>
    <n v="5"/>
  </r>
  <r>
    <x v="97"/>
    <x v="21"/>
    <n v="5100"/>
    <n v="105000"/>
    <n v="2700"/>
    <n v="2.5699999999999997E-2"/>
    <n v="95"/>
    <x v="0"/>
    <x v="0"/>
    <n v="53.684210526315788"/>
    <n v="0.03"/>
    <n v="5.4000000000000006E-2"/>
    <n v="1.8627450980392157E-2"/>
    <n v="18.627450980392158"/>
    <n v="3"/>
  </r>
  <r>
    <x v="98"/>
    <x v="22"/>
    <n v="11000"/>
    <n v="280000"/>
    <n v="7500"/>
    <n v="2.6800000000000001E-2"/>
    <n v="300"/>
    <x v="2"/>
    <x v="1"/>
    <n v="36.666666666666664"/>
    <n v="4.8000000000000001E-2"/>
    <n v="0.09"/>
    <n v="2.7272727272727271E-2"/>
    <n v="27.27272727272727"/>
    <n v="14"/>
  </r>
  <r>
    <x v="99"/>
    <x v="23"/>
    <n v="5900"/>
    <n v="135000"/>
    <n v="3500"/>
    <n v="2.5899999999999999E-2"/>
    <n v="125"/>
    <x v="0"/>
    <x v="0"/>
    <n v="47.2"/>
    <n v="3.4000000000000002E-2"/>
    <n v="6.0999999999999999E-2"/>
    <n v="2.1186440677966101E-2"/>
    <n v="21.186440677966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6244B9-6E8C-4FB6-A935-94D824CFF3C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rowHeaderCaption="Contract Status">
  <location ref="A22:D27" firstHeaderRow="0" firstDataRow="1" firstDataCol="1"/>
  <pivotFields count="15">
    <pivotField showAll="0"/>
    <pivotField showAll="0"/>
    <pivotField dataField="1" numFmtId="166" showAll="0"/>
    <pivotField showAll="0"/>
    <pivotField showAll="0"/>
    <pivotField numFmtId="10" showAll="0"/>
    <pivotField dataField="1" showAll="0"/>
    <pivotField axis="axisRow" showAll="0">
      <items count="5">
        <item x="0"/>
        <item x="2"/>
        <item x="3"/>
        <item x="1"/>
        <item t="default"/>
      </items>
    </pivotField>
    <pivotField showAll="0"/>
    <pivotField numFmtId="164" showAll="0"/>
    <pivotField dataField="1" numFmtId="165" showAll="0"/>
    <pivotField numFmtId="165" showAll="0"/>
    <pivotField numFmtId="165" showAll="0"/>
    <pivotField numFmtId="1" showAll="0"/>
    <pivotField showAll="0"/>
  </pivotFields>
  <rowFields count="1">
    <field x="7"/>
  </rowFields>
  <rowItems count="5">
    <i>
      <x/>
    </i>
    <i>
      <x v="1"/>
    </i>
    <i>
      <x v="2"/>
    </i>
    <i>
      <x v="3"/>
    </i>
    <i t="grand">
      <x/>
    </i>
  </rowItems>
  <colFields count="1">
    <field x="-2"/>
  </colFields>
  <colItems count="3">
    <i>
      <x/>
    </i>
    <i i="1">
      <x v="1"/>
    </i>
    <i i="2">
      <x v="2"/>
    </i>
  </colItems>
  <dataFields count="3">
    <dataField name="Average of Ad Spend " fld="2" subtotal="average" baseField="0" baseItem="0" numFmtId="172"/>
    <dataField name="Average of Leads Generated" fld="6" subtotal="average" baseField="0" baseItem="0" numFmtId="1"/>
    <dataField name="Average of Lead Conversion Rate (%)" fld="10" subtotal="average" baseField="0" baseItem="0" numFmtId="165"/>
  </dataFields>
  <formats count="4">
    <format dxfId="48">
      <pivotArea outline="0" collapsedLevelsAreSubtotals="1" fieldPosition="0">
        <references count="1">
          <reference field="4294967294" count="1" selected="0">
            <x v="1"/>
          </reference>
        </references>
      </pivotArea>
    </format>
    <format dxfId="47">
      <pivotArea outline="0" collapsedLevelsAreSubtotals="1" fieldPosition="0">
        <references count="1">
          <reference field="4294967294" count="1" selected="0">
            <x v="2"/>
          </reference>
        </references>
      </pivotArea>
    </format>
    <format dxfId="46">
      <pivotArea outline="0" collapsedLevelsAreSubtotals="1" fieldPosition="0">
        <references count="1">
          <reference field="4294967294" count="1" selected="0">
            <x v="2"/>
          </reference>
        </references>
      </pivotArea>
    </format>
    <format dxfId="12">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5D7DCF5-C96E-41B9-B07B-84E564C4ACF9}"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ontract Status">
  <location ref="D39:F44" firstHeaderRow="0" firstDataRow="1" firstDataCol="1"/>
  <pivotFields count="15">
    <pivotField showAll="0"/>
    <pivotField showAll="0"/>
    <pivotField numFmtId="164" showAll="0"/>
    <pivotField showAll="0"/>
    <pivotField showAll="0"/>
    <pivotField dataField="1" numFmtId="10" showAll="0"/>
    <pivotField showAll="0"/>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numFmtId="164" showAll="0"/>
    <pivotField numFmtId="165" showAll="0"/>
    <pivotField dataField="1" numFmtId="165" showAll="0"/>
    <pivotField numFmtId="165" showAll="0"/>
    <pivotField numFmtId="1" showAll="0"/>
    <pivotField showAll="0"/>
  </pivotFields>
  <rowFields count="1">
    <field x="7"/>
  </rowFields>
  <rowItems count="5">
    <i>
      <x v="1"/>
    </i>
    <i>
      <x v="3"/>
    </i>
    <i>
      <x v="2"/>
    </i>
    <i>
      <x/>
    </i>
    <i t="grand">
      <x/>
    </i>
  </rowItems>
  <colFields count="1">
    <field x="-2"/>
  </colFields>
  <colItems count="2">
    <i>
      <x/>
    </i>
    <i i="1">
      <x v="1"/>
    </i>
  </colItems>
  <dataFields count="2">
    <dataField name="Average of CTR(%)" fld="5" subtotal="average" baseField="0" baseItem="0"/>
    <dataField name="Average of Engagement Rate (%)" fld="11" subtotal="average" baseField="0" baseItem="0"/>
  </dataFields>
  <formats count="1">
    <format dxfId="5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1318FD-6A9C-4F6F-9777-E13FEB296543}"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Industry">
  <location ref="A13:B18" firstHeaderRow="1" firstDataRow="1" firstDataCol="1" rowPageCount="1" colPageCount="1"/>
  <pivotFields count="15">
    <pivotField dataField="1" showAll="0"/>
    <pivotField axis="axisRow" showAll="0" sortType="ascending">
      <items count="25">
        <item x="3"/>
        <item x="7"/>
        <item x="12"/>
        <item x="11"/>
        <item x="13"/>
        <item x="19"/>
        <item x="18"/>
        <item x="14"/>
        <item x="0"/>
        <item x="23"/>
        <item x="15"/>
        <item x="8"/>
        <item x="5"/>
        <item x="17"/>
        <item x="4"/>
        <item x="16"/>
        <item x="10"/>
        <item x="20"/>
        <item x="21"/>
        <item x="2"/>
        <item x="6"/>
        <item x="1"/>
        <item x="22"/>
        <item x="9"/>
        <item t="default"/>
      </items>
      <autoSortScope>
        <pivotArea dataOnly="0" outline="0" fieldPosition="0">
          <references count="1">
            <reference field="4294967294" count="1" selected="0">
              <x v="0"/>
            </reference>
          </references>
        </pivotArea>
      </autoSortScope>
    </pivotField>
    <pivotField numFmtId="166" showAll="0"/>
    <pivotField showAll="0"/>
    <pivotField showAll="0"/>
    <pivotField numFmtId="10" showAll="0"/>
    <pivotField showAll="0"/>
    <pivotField axis="axisPage" multipleItemSelectionAllowed="1" showAll="0" sortType="descending">
      <items count="5">
        <item h="1" x="1"/>
        <item h="1" x="3"/>
        <item x="2"/>
        <item h="1" x="0"/>
        <item t="default"/>
      </items>
    </pivotField>
    <pivotField showAll="0"/>
    <pivotField numFmtId="164" showAll="0"/>
    <pivotField numFmtId="165" showAll="0"/>
    <pivotField numFmtId="165" showAll="0"/>
    <pivotField numFmtId="165" showAll="0"/>
    <pivotField numFmtId="1" showAll="0"/>
    <pivotField showAll="0"/>
  </pivotFields>
  <rowFields count="1">
    <field x="1"/>
  </rowFields>
  <rowItems count="5">
    <i>
      <x v="19"/>
    </i>
    <i>
      <x v="22"/>
    </i>
    <i>
      <x v="23"/>
    </i>
    <i>
      <x v="6"/>
    </i>
    <i t="grand">
      <x/>
    </i>
  </rowItems>
  <colItems count="1">
    <i/>
  </colItems>
  <pageFields count="1">
    <pageField fld="7" hier="-1"/>
  </pageFields>
  <dataFields count="1">
    <dataField name="Count of Client Name" fld="0" subtotal="count"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AF0636-6D6C-4F18-BF50-7641F27BDC01}"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2" rowHeaderCaption="Contract Status">
  <location ref="A31:C36" firstHeaderRow="0" firstDataRow="1" firstDataCol="1"/>
  <pivotFields count="15">
    <pivotField showAll="0"/>
    <pivotField showAll="0"/>
    <pivotField dataField="1" numFmtId="166" showAll="0"/>
    <pivotField showAll="0"/>
    <pivotField showAll="0"/>
    <pivotField numFmtId="10" showAll="0"/>
    <pivotField dataField="1" showAll="0"/>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pivotField numFmtId="164" showAll="0"/>
    <pivotField numFmtId="165" showAll="0"/>
    <pivotField numFmtId="165" showAll="0"/>
    <pivotField numFmtId="165" showAll="0"/>
    <pivotField numFmtId="1" showAll="0"/>
    <pivotField showAll="0"/>
  </pivotFields>
  <rowFields count="1">
    <field x="7"/>
  </rowFields>
  <rowItems count="5">
    <i>
      <x v="1"/>
    </i>
    <i>
      <x v="3"/>
    </i>
    <i>
      <x/>
    </i>
    <i>
      <x v="2"/>
    </i>
    <i t="grand">
      <x/>
    </i>
  </rowItems>
  <colFields count="1">
    <field x="-2"/>
  </colFields>
  <colItems count="2">
    <i>
      <x/>
    </i>
    <i i="1">
      <x v="1"/>
    </i>
  </colItems>
  <dataFields count="2">
    <dataField name="Average of Ad Spend " fld="2" subtotal="average" baseField="7" baseItem="0" numFmtId="172"/>
    <dataField name="Average of Leads Generated" fld="6" subtotal="average" baseField="0" baseItem="0" numFmtId="1"/>
  </dataFields>
  <formats count="5">
    <format dxfId="51">
      <pivotArea outline="0" fieldPosition="0">
        <references count="1">
          <reference field="4294967294" count="1">
            <x v="0"/>
          </reference>
        </references>
      </pivotArea>
    </format>
    <format dxfId="50">
      <pivotArea outline="0" collapsedLevelsAreSubtotals="1" fieldPosition="0"/>
    </format>
    <format dxfId="49">
      <pivotArea outline="0" collapsedLevelsAreSubtotals="1" fieldPosition="0">
        <references count="1">
          <reference field="4294967294" count="1" selected="0">
            <x v="1"/>
          </reference>
        </references>
      </pivotArea>
    </format>
    <format dxfId="5">
      <pivotArea outline="0" collapsedLevelsAreSubtotals="1" fieldPosition="0">
        <references count="1">
          <reference field="4294967294" count="1" selected="0">
            <x v="0"/>
          </reference>
        </references>
      </pivotArea>
    </format>
    <format dxfId="3">
      <pivotArea dataOnly="0" labelOnly="1" outline="0" fieldPosition="0">
        <references count="1">
          <reference field="4294967294" count="1">
            <x v="0"/>
          </reference>
        </references>
      </pivotArea>
    </format>
  </formats>
  <chartFormats count="5">
    <chartFormat chart="31" format="1" series="1">
      <pivotArea type="data" outline="0" fieldPosition="0">
        <references count="1">
          <reference field="4294967294" count="1" selected="0">
            <x v="0"/>
          </reference>
        </references>
      </pivotArea>
    </chartFormat>
    <chartFormat chart="31" format="3" series="1">
      <pivotArea type="data" outline="0" fieldPosition="0">
        <references count="1">
          <reference field="4294967294" count="1" selected="0">
            <x v="1"/>
          </reference>
        </references>
      </pivotArea>
    </chartFormat>
    <chartFormat chart="31" format="6">
      <pivotArea type="data" outline="0" fieldPosition="0">
        <references count="2">
          <reference field="4294967294" count="1" selected="0">
            <x v="0"/>
          </reference>
          <reference field="7" count="1" selected="0">
            <x v="2"/>
          </reference>
        </references>
      </pivotArea>
    </chartFormat>
    <chartFormat chart="31" format="7">
      <pivotArea type="data" outline="0" fieldPosition="0">
        <references count="2">
          <reference field="4294967294" count="1" selected="0">
            <x v="0"/>
          </reference>
          <reference field="7" count="1" selected="0">
            <x v="1"/>
          </reference>
        </references>
      </pivotArea>
    </chartFormat>
    <chartFormat chart="31" format="8">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CD4875-F63A-45F7-AC37-B80D0BD48204}"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Industry">
  <location ref="D13:E19" firstHeaderRow="1" firstDataRow="1" firstDataCol="1" rowPageCount="1" colPageCount="1"/>
  <pivotFields count="15">
    <pivotField dataField="1" showAll="0">
      <items count="101">
        <item x="0"/>
        <item x="57"/>
        <item x="35"/>
        <item x="16"/>
        <item x="80"/>
        <item x="23"/>
        <item x="7"/>
        <item x="42"/>
        <item x="99"/>
        <item x="37"/>
        <item x="59"/>
        <item x="21"/>
        <item x="87"/>
        <item x="12"/>
        <item x="50"/>
        <item x="66"/>
        <item x="67"/>
        <item x="46"/>
        <item x="36"/>
        <item x="44"/>
        <item x="88"/>
        <item x="31"/>
        <item x="79"/>
        <item x="17"/>
        <item x="93"/>
        <item x="41"/>
        <item x="75"/>
        <item x="63"/>
        <item x="61"/>
        <item x="81"/>
        <item x="43"/>
        <item x="30"/>
        <item x="11"/>
        <item x="68"/>
        <item x="32"/>
        <item x="90"/>
        <item x="54"/>
        <item x="72"/>
        <item x="27"/>
        <item x="52"/>
        <item x="19"/>
        <item x="76"/>
        <item x="94"/>
        <item x="26"/>
        <item x="64"/>
        <item x="6"/>
        <item x="13"/>
        <item x="89"/>
        <item x="51"/>
        <item x="65"/>
        <item x="24"/>
        <item x="3"/>
        <item x="92"/>
        <item x="38"/>
        <item x="77"/>
        <item x="47"/>
        <item x="8"/>
        <item x="22"/>
        <item x="60"/>
        <item x="49"/>
        <item x="96"/>
        <item x="29"/>
        <item x="2"/>
        <item x="28"/>
        <item x="48"/>
        <item x="55"/>
        <item x="73"/>
        <item x="78"/>
        <item x="39"/>
        <item x="20"/>
        <item x="58"/>
        <item x="10"/>
        <item x="82"/>
        <item x="14"/>
        <item x="71"/>
        <item x="40"/>
        <item x="5"/>
        <item x="95"/>
        <item x="62"/>
        <item x="33"/>
        <item x="69"/>
        <item x="15"/>
        <item x="4"/>
        <item x="86"/>
        <item x="45"/>
        <item x="83"/>
        <item x="70"/>
        <item x="1"/>
        <item x="25"/>
        <item x="98"/>
        <item x="97"/>
        <item x="9"/>
        <item x="84"/>
        <item x="34"/>
        <item x="18"/>
        <item x="53"/>
        <item x="91"/>
        <item x="74"/>
        <item x="85"/>
        <item x="56"/>
        <item t="default"/>
      </items>
    </pivotField>
    <pivotField axis="axisRow" showAll="0" sortType="ascending">
      <items count="25">
        <item x="3"/>
        <item x="7"/>
        <item x="12"/>
        <item x="11"/>
        <item x="13"/>
        <item x="19"/>
        <item x="18"/>
        <item x="14"/>
        <item x="0"/>
        <item x="23"/>
        <item x="15"/>
        <item x="8"/>
        <item x="5"/>
        <item x="17"/>
        <item x="4"/>
        <item x="16"/>
        <item x="10"/>
        <item x="20"/>
        <item x="21"/>
        <item x="2"/>
        <item x="6"/>
        <item x="1"/>
        <item x="22"/>
        <item x="9"/>
        <item t="default"/>
      </items>
      <autoSortScope>
        <pivotArea dataOnly="0" outline="0" fieldPosition="0">
          <references count="1">
            <reference field="4294967294" count="1" selected="0">
              <x v="0"/>
            </reference>
          </references>
        </pivotArea>
      </autoSortScope>
    </pivotField>
    <pivotField numFmtId="164" showAll="0"/>
    <pivotField showAll="0"/>
    <pivotField showAll="0"/>
    <pivotField numFmtId="10" showAll="0"/>
    <pivotField showAll="0"/>
    <pivotField axis="axisPage" multipleItemSelectionAllowed="1" showAll="0">
      <items count="5">
        <item h="1" x="0"/>
        <item h="1" x="2"/>
        <item h="1" x="3"/>
        <item x="1"/>
        <item t="default"/>
      </items>
    </pivotField>
    <pivotField showAll="0"/>
    <pivotField numFmtId="164" showAll="0"/>
    <pivotField numFmtId="165" showAll="0"/>
    <pivotField numFmtId="165" showAll="0"/>
    <pivotField numFmtId="165" showAll="0"/>
    <pivotField numFmtId="1" showAll="0"/>
    <pivotField showAll="0"/>
  </pivotFields>
  <rowFields count="1">
    <field x="1"/>
  </rowFields>
  <rowItems count="6">
    <i>
      <x v="12"/>
    </i>
    <i>
      <x v="17"/>
    </i>
    <i>
      <x v="1"/>
    </i>
    <i>
      <x v="2"/>
    </i>
    <i>
      <x v="21"/>
    </i>
    <i t="grand">
      <x/>
    </i>
  </rowItems>
  <colItems count="1">
    <i/>
  </colItems>
  <pageFields count="1">
    <pageField fld="7" hier="-1"/>
  </pageFields>
  <dataFields count="1">
    <dataField name="Count of Client Name" fld="0"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85D4FB-4C18-4747-9D14-0BF3BEBCE051}"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8:B73" firstHeaderRow="1" firstDataRow="1" firstDataCol="1"/>
  <pivotFields count="15">
    <pivotField showAll="0"/>
    <pivotField axis="axisRow" showAll="0" sortType="descending">
      <items count="25">
        <item x="3"/>
        <item x="7"/>
        <item x="12"/>
        <item x="11"/>
        <item x="13"/>
        <item x="19"/>
        <item x="18"/>
        <item x="14"/>
        <item x="0"/>
        <item x="23"/>
        <item x="15"/>
        <item x="8"/>
        <item x="5"/>
        <item x="17"/>
        <item x="4"/>
        <item x="16"/>
        <item x="10"/>
        <item x="20"/>
        <item x="21"/>
        <item x="2"/>
        <item x="6"/>
        <item x="1"/>
        <item x="22"/>
        <item x="9"/>
        <item t="default"/>
      </items>
      <autoSortScope>
        <pivotArea dataOnly="0" outline="0" fieldPosition="0">
          <references count="1">
            <reference field="4294967294" count="1" selected="0">
              <x v="0"/>
            </reference>
          </references>
        </pivotArea>
      </autoSortScope>
    </pivotField>
    <pivotField numFmtId="164" showAll="0"/>
    <pivotField showAll="0"/>
    <pivotField showAll="0"/>
    <pivotField numFmtId="10" showAll="0"/>
    <pivotField showAll="0"/>
    <pivotField showAll="0">
      <items count="5">
        <item x="0"/>
        <item x="2"/>
        <item x="3"/>
        <item x="1"/>
        <item t="default"/>
      </items>
    </pivotField>
    <pivotField showAll="0"/>
    <pivotField numFmtId="164" showAll="0"/>
    <pivotField dataField="1" numFmtId="165" showAll="0"/>
    <pivotField numFmtId="165" showAll="0"/>
    <pivotField numFmtId="165" showAll="0"/>
    <pivotField numFmtId="1" showAll="0"/>
    <pivotField showAll="0"/>
  </pivotFields>
  <rowFields count="1">
    <field x="1"/>
  </rowFields>
  <rowItems count="25">
    <i>
      <x v="22"/>
    </i>
    <i>
      <x v="5"/>
    </i>
    <i>
      <x v="6"/>
    </i>
    <i>
      <x v="16"/>
    </i>
    <i>
      <x v="1"/>
    </i>
    <i>
      <x v="23"/>
    </i>
    <i>
      <x v="21"/>
    </i>
    <i>
      <x v="2"/>
    </i>
    <i>
      <x/>
    </i>
    <i>
      <x v="13"/>
    </i>
    <i>
      <x v="14"/>
    </i>
    <i>
      <x v="4"/>
    </i>
    <i>
      <x v="7"/>
    </i>
    <i>
      <x v="19"/>
    </i>
    <i>
      <x v="8"/>
    </i>
    <i>
      <x v="20"/>
    </i>
    <i>
      <x v="17"/>
    </i>
    <i>
      <x v="11"/>
    </i>
    <i>
      <x v="12"/>
    </i>
    <i>
      <x v="9"/>
    </i>
    <i>
      <x v="15"/>
    </i>
    <i>
      <x v="10"/>
    </i>
    <i>
      <x v="3"/>
    </i>
    <i>
      <x v="18"/>
    </i>
    <i t="grand">
      <x/>
    </i>
  </rowItems>
  <colItems count="1">
    <i/>
  </colItems>
  <dataFields count="1">
    <dataField name="Average of Lead Conversion Rate (%)" fld="10" subtotal="average" baseField="0" baseItem="0" numFmtId="165"/>
  </dataFields>
  <formats count="1">
    <format dxfId="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398778-B315-4EC8-AE9F-F6D5B88F6537}"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rowHeaderCaption="Contract Status">
  <location ref="A3:B8" firstHeaderRow="1" firstDataRow="1" firstDataCol="1"/>
  <pivotFields count="15">
    <pivotField dataField="1" showAll="0"/>
    <pivotField showAll="0">
      <items count="25">
        <item x="3"/>
        <item x="7"/>
        <item x="12"/>
        <item x="11"/>
        <item x="13"/>
        <item x="19"/>
        <item x="18"/>
        <item x="14"/>
        <item x="0"/>
        <item x="23"/>
        <item x="15"/>
        <item x="8"/>
        <item x="5"/>
        <item x="17"/>
        <item x="4"/>
        <item x="16"/>
        <item x="10"/>
        <item x="20"/>
        <item x="21"/>
        <item x="2"/>
        <item x="6"/>
        <item x="1"/>
        <item x="22"/>
        <item x="9"/>
        <item t="default"/>
      </items>
    </pivotField>
    <pivotField numFmtId="166" showAll="0"/>
    <pivotField showAll="0"/>
    <pivotField showAll="0"/>
    <pivotField numFmtId="10" showAll="0"/>
    <pivotField showAll="0"/>
    <pivotField axis="axisRow" showAll="0">
      <items count="5">
        <item x="0"/>
        <item x="2"/>
        <item x="3"/>
        <item x="1"/>
        <item t="default"/>
      </items>
    </pivotField>
    <pivotField showAll="0"/>
    <pivotField numFmtId="164" showAll="0"/>
    <pivotField numFmtId="165" showAll="0"/>
    <pivotField numFmtId="165" showAll="0"/>
    <pivotField numFmtId="165" showAll="0"/>
    <pivotField numFmtId="1" showAll="0"/>
    <pivotField showAll="0"/>
  </pivotFields>
  <rowFields count="1">
    <field x="7"/>
  </rowFields>
  <rowItems count="5">
    <i>
      <x/>
    </i>
    <i>
      <x v="1"/>
    </i>
    <i>
      <x v="2"/>
    </i>
    <i>
      <x v="3"/>
    </i>
    <i t="grand">
      <x/>
    </i>
  </rowItems>
  <colItems count="1">
    <i/>
  </colItems>
  <dataFields count="1">
    <dataField name="Number of clients" fld="0" subtotal="count" baseField="0" baseItem="0"/>
  </dataFields>
  <chartFormats count="6">
    <chartFormat chart="9" format="3"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1" format="2">
      <pivotArea type="data" outline="0" fieldPosition="0">
        <references count="2">
          <reference field="4294967294" count="1" selected="0">
            <x v="0"/>
          </reference>
          <reference field="7" count="1" selected="0">
            <x v="0"/>
          </reference>
        </references>
      </pivotArea>
    </chartFormat>
    <chartFormat chart="21" format="3">
      <pivotArea type="data" outline="0" fieldPosition="0">
        <references count="2">
          <reference field="4294967294" count="1" selected="0">
            <x v="0"/>
          </reference>
          <reference field="7" count="1" selected="0">
            <x v="1"/>
          </reference>
        </references>
      </pivotArea>
    </chartFormat>
    <chartFormat chart="21" format="4">
      <pivotArea type="data" outline="0" fieldPosition="0">
        <references count="2">
          <reference field="4294967294" count="1" selected="0">
            <x v="0"/>
          </reference>
          <reference field="7" count="1" selected="0">
            <x v="2"/>
          </reference>
        </references>
      </pivotArea>
    </chartFormat>
    <chartFormat chart="21" format="5">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8AE588A-8B70-4332-A5F0-DCE0B2EC7B84}"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Industries">
  <location ref="D47:D72" firstHeaderRow="1" firstDataRow="1" firstDataCol="1"/>
  <pivotFields count="15">
    <pivotField showAll="0"/>
    <pivotField axis="axisRow" showAll="0">
      <items count="25">
        <item x="3"/>
        <item x="7"/>
        <item x="12"/>
        <item x="11"/>
        <item x="13"/>
        <item x="19"/>
        <item x="18"/>
        <item x="14"/>
        <item x="0"/>
        <item x="23"/>
        <item x="15"/>
        <item x="8"/>
        <item x="5"/>
        <item x="17"/>
        <item x="4"/>
        <item x="16"/>
        <item x="10"/>
        <item x="20"/>
        <item x="21"/>
        <item x="2"/>
        <item x="6"/>
        <item x="1"/>
        <item x="22"/>
        <item x="9"/>
        <item t="default"/>
      </items>
    </pivotField>
    <pivotField numFmtId="164" showAll="0"/>
    <pivotField showAll="0"/>
    <pivotField showAll="0"/>
    <pivotField numFmtId="10" showAll="0"/>
    <pivotField showAll="0"/>
    <pivotField showAll="0">
      <items count="5">
        <item x="0"/>
        <item x="2"/>
        <item x="3"/>
        <item x="1"/>
        <item t="default"/>
      </items>
    </pivotField>
    <pivotField showAll="0"/>
    <pivotField numFmtId="164" showAll="0"/>
    <pivotField numFmtId="165" showAll="0"/>
    <pivotField numFmtId="165" showAll="0"/>
    <pivotField numFmtId="165" showAll="0"/>
    <pivotField numFmtId="1" showAll="0"/>
    <pivotField showAll="0"/>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651B12-6B2B-4F1D-835C-97C07A6D7994}"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Contract Status">
  <location ref="A39:B44" firstHeaderRow="1" firstDataRow="1" firstDataCol="1"/>
  <pivotFields count="15">
    <pivotField showAll="0"/>
    <pivotField showAll="0"/>
    <pivotField numFmtId="166" showAll="0"/>
    <pivotField showAll="0"/>
    <pivotField showAll="0"/>
    <pivotField numFmtId="10" showAll="0"/>
    <pivotField showAll="0"/>
    <pivotField axis="axisRow" multipleItemSelectionAllowed="1"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5" showAll="0"/>
    <pivotField numFmtId="165" showAll="0"/>
    <pivotField numFmtId="165" showAll="0"/>
    <pivotField numFmtId="1" showAll="0"/>
    <pivotField showAll="0"/>
  </pivotFields>
  <rowFields count="1">
    <field x="7"/>
  </rowFields>
  <rowItems count="5">
    <i>
      <x v="1"/>
    </i>
    <i>
      <x v="3"/>
    </i>
    <i>
      <x/>
    </i>
    <i>
      <x v="2"/>
    </i>
    <i t="grand">
      <x/>
    </i>
  </rowItems>
  <colItems count="1">
    <i/>
  </colItems>
  <dataFields count="1">
    <dataField name="Average of Lead Conversion Rate (%)" fld="10" subtotal="average" baseField="0" baseItem="0" numFmtId="165"/>
  </dataFields>
  <formats count="1">
    <format dxfId="53">
      <pivotArea outline="0" collapsedLevelsAreSubtotals="1" fieldPosition="0">
        <references count="1">
          <reference field="4294967294" count="1" selected="0">
            <x v="0"/>
          </reference>
        </references>
      </pivotArea>
    </format>
  </formats>
  <chartFormats count="5">
    <chartFormat chart="2" format="3"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7" count="1" selected="0">
            <x v="2"/>
          </reference>
        </references>
      </pivotArea>
    </chartFormat>
    <chartFormat chart="4" format="5">
      <pivotArea type="data" outline="0" fieldPosition="0">
        <references count="2">
          <reference field="4294967294" count="1" selected="0">
            <x v="0"/>
          </reference>
          <reference field="7" count="1" selected="0">
            <x v="1"/>
          </reference>
        </references>
      </pivotArea>
    </chartFormat>
    <chartFormat chart="4" format="6">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DA4A492-0C45-4BE4-B252-713C8300001B}"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77:D78" firstHeaderRow="0" firstDataRow="1" firstDataCol="0"/>
  <pivotFields count="15">
    <pivotField showAll="0"/>
    <pivotField showAll="0"/>
    <pivotField dataField="1" numFmtId="164" showAll="0"/>
    <pivotField showAll="0"/>
    <pivotField showAll="0"/>
    <pivotField numFmtId="10" showAll="0"/>
    <pivotField dataField="1" showAll="0"/>
    <pivotField showAll="0">
      <items count="5">
        <item x="0"/>
        <item x="2"/>
        <item x="3"/>
        <item x="1"/>
        <item t="default"/>
      </items>
    </pivotField>
    <pivotField showAll="0"/>
    <pivotField dataField="1" numFmtId="164" showAll="0"/>
    <pivotField dataField="1" numFmtId="165" showAll="0"/>
    <pivotField numFmtId="165" showAll="0"/>
    <pivotField numFmtId="165" showAll="0"/>
    <pivotField numFmtId="1" showAll="0"/>
    <pivotField showAll="0"/>
  </pivotFields>
  <rowItems count="1">
    <i/>
  </rowItems>
  <colFields count="1">
    <field x="-2"/>
  </colFields>
  <colItems count="4">
    <i>
      <x/>
    </i>
    <i i="1">
      <x v="1"/>
    </i>
    <i i="2">
      <x v="2"/>
    </i>
    <i i="3">
      <x v="3"/>
    </i>
  </colItems>
  <dataFields count="4">
    <dataField name="Sum of Ad Spend " fld="2" baseField="0" baseItem="0" numFmtId="172"/>
    <dataField name="Sum of Leads Generated" fld="6" baseField="0" baseItem="0" numFmtId="168"/>
    <dataField name="Average of Lead Conversion Rate (%)" fld="10" subtotal="average" baseField="0" baseItem="0" numFmtId="165"/>
    <dataField name="Average of Cost per Lead" fld="9" subtotal="average" baseField="0" baseItem="0" numFmtId="172"/>
  </dataFields>
  <formats count="5">
    <format dxfId="56">
      <pivotArea outline="0" collapsedLevelsAreSubtotals="1" fieldPosition="0"/>
    </format>
    <format dxfId="55">
      <pivotArea outline="0" collapsedLevelsAreSubtotals="1" fieldPosition="0">
        <references count="1">
          <reference field="4294967294" count="1" selected="0">
            <x v="1"/>
          </reference>
        </references>
      </pivotArea>
    </format>
    <format dxfId="54">
      <pivotArea outline="0" collapsedLevelsAreSubtotals="1" fieldPosition="0">
        <references count="1">
          <reference field="4294967294" count="1" selected="0">
            <x v="2"/>
          </reference>
        </references>
      </pivotArea>
    </format>
    <format dxfId="34">
      <pivotArea outline="0" collapsedLevelsAreSubtotals="1" fieldPosition="0">
        <references count="1">
          <reference field="4294967294" count="1" selected="0">
            <x v="3"/>
          </reference>
        </references>
      </pivotArea>
    </format>
    <format dxfId="29">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act_Status" xr10:uid="{6E4E04A4-1BBB-44BE-8F9F-61D7E91AE8E5}" sourceName="Contract Status">
  <pivotTables>
    <pivotTable tabId="2" name="PivotTable7"/>
    <pivotTable tabId="2" name="PivotTable1"/>
    <pivotTable tabId="2" name="PivotTable12"/>
    <pivotTable tabId="2" name="PivotTable15"/>
    <pivotTable tabId="2" name="PivotTable16"/>
    <pivotTable tabId="2" name="PivotTable3"/>
    <pivotTable tabId="2" name="PivotTable4"/>
  </pivotTables>
  <data>
    <tabular pivotCacheId="312336945">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5074CAD8-4474-45CD-88C0-BA2C7894540E}" sourceName="Industry">
  <pivotTables>
    <pivotTable tabId="2" name="PivotTable7"/>
  </pivotTables>
  <data>
    <tabular pivotCacheId="312336945">
      <items count="24">
        <i x="3" s="1"/>
        <i x="7" s="1"/>
        <i x="12" s="1"/>
        <i x="11" s="1"/>
        <i x="13" s="1"/>
        <i x="19" s="1"/>
        <i x="18" s="1"/>
        <i x="14" s="1"/>
        <i x="0" s="1"/>
        <i x="23" s="1"/>
        <i x="15" s="1"/>
        <i x="8" s="1"/>
        <i x="5" s="1"/>
        <i x="17" s="1"/>
        <i x="4" s="1"/>
        <i x="16" s="1"/>
        <i x="10" s="1"/>
        <i x="20" s="1"/>
        <i x="21" s="1"/>
        <i x="2" s="1"/>
        <i x="6" s="1"/>
        <i x="1" s="1"/>
        <i x="22"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act Status" xr10:uid="{F2180C90-251F-40DF-AE74-D91C5255541B}" cache="Slicer_Contract_Status" caption="Contract Status" style="SlicerStyleOther1" rowHeight="241300"/>
  <slicer name="Industry" xr10:uid="{E2E491F3-3C9E-4BA4-A5B1-E63F2113DEED}" cache="Slicer_Industry" caption="Industry"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86C8E-7882-4ADF-A4ED-956A3205B87F}">
  <dimension ref="A1:O104"/>
  <sheetViews>
    <sheetView tabSelected="1" workbookViewId="0">
      <selection activeCell="E2" sqref="E2"/>
    </sheetView>
  </sheetViews>
  <sheetFormatPr defaultRowHeight="14.25"/>
  <cols>
    <col min="1" max="1" width="14.125" customWidth="1"/>
    <col min="2" max="2" width="16.25" customWidth="1"/>
    <col min="3" max="3" width="17.375" style="14" customWidth="1"/>
    <col min="4" max="4" width="13.875" customWidth="1"/>
    <col min="5" max="5" width="10.75" customWidth="1"/>
    <col min="6" max="6" width="10.75" style="7" customWidth="1"/>
    <col min="7" max="7" width="16.875" customWidth="1"/>
    <col min="8" max="8" width="14.5" customWidth="1"/>
    <col min="9" max="9" width="12.625" style="14" customWidth="1"/>
    <col min="10" max="10" width="22.5" style="4" customWidth="1"/>
    <col min="11" max="11" width="18.75" style="4" customWidth="1"/>
    <col min="12" max="12" width="15.625" customWidth="1"/>
    <col min="14" max="14" width="10.75" bestFit="1" customWidth="1"/>
  </cols>
  <sheetData>
    <row r="1" spans="1:15" s="10" customFormat="1" ht="15">
      <c r="A1" s="10" t="s">
        <v>0</v>
      </c>
      <c r="B1" s="10" t="s">
        <v>1</v>
      </c>
      <c r="C1" s="13" t="s">
        <v>145</v>
      </c>
      <c r="D1" s="10" t="s">
        <v>2</v>
      </c>
      <c r="E1" s="10" t="s">
        <v>3</v>
      </c>
      <c r="F1" s="11" t="s">
        <v>147</v>
      </c>
      <c r="G1" s="10" t="s">
        <v>4</v>
      </c>
      <c r="H1" s="10" t="s">
        <v>7</v>
      </c>
      <c r="I1" s="13" t="s">
        <v>138</v>
      </c>
      <c r="J1" s="12" t="s">
        <v>5</v>
      </c>
      <c r="K1" s="12" t="s">
        <v>6</v>
      </c>
      <c r="L1" s="10" t="s">
        <v>151</v>
      </c>
    </row>
    <row r="2" spans="1:15">
      <c r="A2" t="s">
        <v>8</v>
      </c>
      <c r="B2" t="s">
        <v>9</v>
      </c>
      <c r="C2" s="14">
        <v>5000</v>
      </c>
      <c r="D2">
        <v>120000</v>
      </c>
      <c r="E2">
        <v>3600</v>
      </c>
      <c r="F2" s="7">
        <v>0.03</v>
      </c>
      <c r="G2">
        <v>150</v>
      </c>
      <c r="H2" t="s">
        <v>10</v>
      </c>
      <c r="I2" s="14">
        <f t="shared" ref="I2:I33" si="0">C2/G2</f>
        <v>33.333333333333336</v>
      </c>
      <c r="J2" s="4">
        <v>4.2000000000000003E-2</v>
      </c>
      <c r="K2" s="4">
        <v>8.5000000000000006E-2</v>
      </c>
      <c r="L2">
        <f t="shared" ref="L2:L33" si="1">ROUND(G2*(J2),0)</f>
        <v>6</v>
      </c>
      <c r="M2" s="4"/>
      <c r="N2" s="6"/>
    </row>
    <row r="3" spans="1:15">
      <c r="A3" t="s">
        <v>11</v>
      </c>
      <c r="B3" t="s">
        <v>12</v>
      </c>
      <c r="C3" s="14">
        <v>8000</v>
      </c>
      <c r="D3">
        <v>200000</v>
      </c>
      <c r="E3">
        <v>5500</v>
      </c>
      <c r="F3" s="7">
        <v>2.75E-2</v>
      </c>
      <c r="G3">
        <v>220</v>
      </c>
      <c r="H3" t="s">
        <v>13</v>
      </c>
      <c r="I3" s="14">
        <f t="shared" si="0"/>
        <v>36.363636363636367</v>
      </c>
      <c r="J3" s="4">
        <v>0.04</v>
      </c>
      <c r="K3" s="4">
        <v>7.0000000000000007E-2</v>
      </c>
      <c r="L3">
        <f t="shared" si="1"/>
        <v>9</v>
      </c>
      <c r="M3" s="4"/>
      <c r="N3" s="14">
        <f>MAX(I2:I101)</f>
        <v>55.294117647058826</v>
      </c>
      <c r="O3">
        <f>CORREL(C2:C101,J2:J101)</f>
        <v>0.87351310215104139</v>
      </c>
    </row>
    <row r="4" spans="1:15">
      <c r="A4" t="s">
        <v>14</v>
      </c>
      <c r="B4" t="s">
        <v>15</v>
      </c>
      <c r="C4" s="14">
        <v>6500</v>
      </c>
      <c r="D4">
        <v>150000</v>
      </c>
      <c r="E4">
        <v>4200</v>
      </c>
      <c r="F4" s="7">
        <v>2.7999999999999997E-2</v>
      </c>
      <c r="G4">
        <v>130</v>
      </c>
      <c r="H4" t="s">
        <v>16</v>
      </c>
      <c r="I4" s="14">
        <f t="shared" si="0"/>
        <v>50</v>
      </c>
      <c r="J4" s="4">
        <v>3.1E-2</v>
      </c>
      <c r="K4" s="4">
        <v>6.5000000000000002E-2</v>
      </c>
      <c r="L4">
        <f t="shared" si="1"/>
        <v>4</v>
      </c>
      <c r="N4" s="14">
        <f>MIN(I2:I101)</f>
        <v>33.333333333333336</v>
      </c>
    </row>
    <row r="5" spans="1:15">
      <c r="A5" t="s">
        <v>17</v>
      </c>
      <c r="B5" t="s">
        <v>18</v>
      </c>
      <c r="C5" s="14">
        <v>7200</v>
      </c>
      <c r="D5">
        <v>180000</v>
      </c>
      <c r="E5">
        <v>4800</v>
      </c>
      <c r="F5" s="7">
        <v>2.6699999999999998E-2</v>
      </c>
      <c r="G5">
        <v>180</v>
      </c>
      <c r="H5" t="s">
        <v>10</v>
      </c>
      <c r="I5" s="14">
        <f t="shared" si="0"/>
        <v>40</v>
      </c>
      <c r="J5" s="4">
        <v>3.7999999999999999E-2</v>
      </c>
      <c r="K5" s="4">
        <v>7.8E-2</v>
      </c>
      <c r="L5">
        <f t="shared" si="1"/>
        <v>7</v>
      </c>
    </row>
    <row r="6" spans="1:15">
      <c r="A6" t="s">
        <v>19</v>
      </c>
      <c r="B6" t="s">
        <v>20</v>
      </c>
      <c r="C6" s="14">
        <v>5500</v>
      </c>
      <c r="D6">
        <v>130000</v>
      </c>
      <c r="E6">
        <v>3800</v>
      </c>
      <c r="F6" s="7">
        <v>2.92E-2</v>
      </c>
      <c r="G6">
        <v>140</v>
      </c>
      <c r="H6" t="s">
        <v>10</v>
      </c>
      <c r="I6" s="14">
        <f t="shared" si="0"/>
        <v>39.285714285714285</v>
      </c>
      <c r="J6" s="4">
        <v>3.7000000000000005E-2</v>
      </c>
      <c r="K6" s="4">
        <v>6.2E-2</v>
      </c>
      <c r="L6">
        <f t="shared" si="1"/>
        <v>5</v>
      </c>
    </row>
    <row r="7" spans="1:15">
      <c r="A7" t="s">
        <v>21</v>
      </c>
      <c r="B7" t="s">
        <v>22</v>
      </c>
      <c r="C7" s="14">
        <v>4500</v>
      </c>
      <c r="D7">
        <v>110000</v>
      </c>
      <c r="E7">
        <v>2900</v>
      </c>
      <c r="F7" s="7">
        <v>2.64E-2</v>
      </c>
      <c r="G7">
        <v>100</v>
      </c>
      <c r="H7" t="s">
        <v>13</v>
      </c>
      <c r="I7" s="14">
        <f t="shared" si="0"/>
        <v>45</v>
      </c>
      <c r="J7" s="4">
        <v>3.4000000000000002E-2</v>
      </c>
      <c r="K7" s="4">
        <v>5.9000000000000004E-2</v>
      </c>
      <c r="L7">
        <f t="shared" si="1"/>
        <v>3</v>
      </c>
    </row>
    <row r="8" spans="1:15">
      <c r="A8" t="s">
        <v>23</v>
      </c>
      <c r="B8" t="s">
        <v>24</v>
      </c>
      <c r="C8" s="14">
        <v>6000</v>
      </c>
      <c r="D8">
        <v>140000</v>
      </c>
      <c r="E8">
        <v>3400</v>
      </c>
      <c r="F8" s="7">
        <v>2.4300000000000002E-2</v>
      </c>
      <c r="G8">
        <v>120</v>
      </c>
      <c r="H8" t="s">
        <v>10</v>
      </c>
      <c r="I8" s="14">
        <f t="shared" si="0"/>
        <v>50</v>
      </c>
      <c r="J8" s="4">
        <v>3.5000000000000003E-2</v>
      </c>
      <c r="K8" s="4">
        <v>6.8000000000000005E-2</v>
      </c>
      <c r="L8">
        <f t="shared" si="1"/>
        <v>4</v>
      </c>
    </row>
    <row r="9" spans="1:15">
      <c r="A9" t="s">
        <v>25</v>
      </c>
      <c r="B9" t="s">
        <v>26</v>
      </c>
      <c r="C9" s="14">
        <v>7800</v>
      </c>
      <c r="D9">
        <v>190000</v>
      </c>
      <c r="E9">
        <v>5200</v>
      </c>
      <c r="F9" s="7">
        <v>2.7400000000000001E-2</v>
      </c>
      <c r="G9">
        <v>200</v>
      </c>
      <c r="H9" t="s">
        <v>13</v>
      </c>
      <c r="I9" s="14">
        <f t="shared" si="0"/>
        <v>39</v>
      </c>
      <c r="J9" s="4">
        <v>4.0999999999999995E-2</v>
      </c>
      <c r="K9" s="4">
        <v>7.2000000000000008E-2</v>
      </c>
      <c r="L9">
        <f t="shared" si="1"/>
        <v>8</v>
      </c>
    </row>
    <row r="10" spans="1:15">
      <c r="A10" t="s">
        <v>27</v>
      </c>
      <c r="B10" t="s">
        <v>28</v>
      </c>
      <c r="C10" s="14">
        <v>5200</v>
      </c>
      <c r="D10">
        <v>125000</v>
      </c>
      <c r="E10">
        <v>3100</v>
      </c>
      <c r="F10" s="7">
        <v>2.4799999999999999E-2</v>
      </c>
      <c r="G10">
        <v>110</v>
      </c>
      <c r="H10" t="s">
        <v>10</v>
      </c>
      <c r="I10" s="14">
        <f t="shared" si="0"/>
        <v>47.272727272727273</v>
      </c>
      <c r="J10" s="4">
        <v>3.3000000000000002E-2</v>
      </c>
      <c r="K10" s="4">
        <v>5.5E-2</v>
      </c>
      <c r="L10">
        <f t="shared" si="1"/>
        <v>4</v>
      </c>
    </row>
    <row r="11" spans="1:15">
      <c r="A11" t="s">
        <v>29</v>
      </c>
      <c r="B11" t="s">
        <v>30</v>
      </c>
      <c r="C11" s="14">
        <v>9000</v>
      </c>
      <c r="D11">
        <v>220000</v>
      </c>
      <c r="E11">
        <v>6000</v>
      </c>
      <c r="F11" s="7">
        <v>2.7300000000000001E-2</v>
      </c>
      <c r="G11">
        <v>240</v>
      </c>
      <c r="H11" t="s">
        <v>16</v>
      </c>
      <c r="I11" s="14">
        <f t="shared" si="0"/>
        <v>37.5</v>
      </c>
      <c r="J11" s="4">
        <v>4.2999999999999997E-2</v>
      </c>
      <c r="K11" s="4">
        <v>0.08</v>
      </c>
      <c r="L11">
        <f t="shared" si="1"/>
        <v>10</v>
      </c>
    </row>
    <row r="12" spans="1:15">
      <c r="A12" t="s">
        <v>31</v>
      </c>
      <c r="B12" t="s">
        <v>32</v>
      </c>
      <c r="C12" s="14">
        <v>10500</v>
      </c>
      <c r="D12">
        <v>250000</v>
      </c>
      <c r="E12">
        <v>7200</v>
      </c>
      <c r="F12" s="7">
        <v>2.8799999999999999E-2</v>
      </c>
      <c r="G12">
        <v>260</v>
      </c>
      <c r="H12" t="s">
        <v>10</v>
      </c>
      <c r="I12" s="14">
        <f t="shared" si="0"/>
        <v>40.384615384615387</v>
      </c>
      <c r="J12" s="4">
        <v>4.4999999999999998E-2</v>
      </c>
      <c r="K12" s="4">
        <v>9.1999999999999998E-2</v>
      </c>
      <c r="L12">
        <f t="shared" si="1"/>
        <v>12</v>
      </c>
    </row>
    <row r="13" spans="1:15">
      <c r="A13" t="s">
        <v>33</v>
      </c>
      <c r="B13" t="s">
        <v>34</v>
      </c>
      <c r="C13" s="14">
        <v>4800</v>
      </c>
      <c r="D13">
        <v>100000</v>
      </c>
      <c r="E13">
        <v>2500</v>
      </c>
      <c r="F13" s="7">
        <v>2.5000000000000001E-2</v>
      </c>
      <c r="G13">
        <v>90</v>
      </c>
      <c r="H13" t="s">
        <v>10</v>
      </c>
      <c r="I13" s="14">
        <f t="shared" si="0"/>
        <v>53.333333333333336</v>
      </c>
      <c r="J13" s="4">
        <v>0.03</v>
      </c>
      <c r="K13" s="4">
        <v>6.6000000000000003E-2</v>
      </c>
      <c r="L13">
        <f t="shared" si="1"/>
        <v>3</v>
      </c>
    </row>
    <row r="14" spans="1:15">
      <c r="A14" t="s">
        <v>35</v>
      </c>
      <c r="B14" t="s">
        <v>36</v>
      </c>
      <c r="C14" s="14">
        <v>8500</v>
      </c>
      <c r="D14">
        <v>210000</v>
      </c>
      <c r="E14">
        <v>4000</v>
      </c>
      <c r="F14" s="7">
        <v>2.64E-2</v>
      </c>
      <c r="G14">
        <v>190</v>
      </c>
      <c r="H14" t="s">
        <v>13</v>
      </c>
      <c r="I14" s="14">
        <f t="shared" si="0"/>
        <v>44.736842105263158</v>
      </c>
      <c r="J14" s="4">
        <v>3.9E-2</v>
      </c>
      <c r="K14" s="4">
        <v>7.4999999999999997E-2</v>
      </c>
      <c r="L14">
        <f t="shared" si="1"/>
        <v>7</v>
      </c>
    </row>
    <row r="15" spans="1:15">
      <c r="A15" t="s">
        <v>37</v>
      </c>
      <c r="B15" t="s">
        <v>38</v>
      </c>
      <c r="C15" s="14">
        <v>6200</v>
      </c>
      <c r="D15">
        <v>160000</v>
      </c>
      <c r="E15">
        <v>4000</v>
      </c>
      <c r="F15" s="7">
        <v>2.5000000000000001E-2</v>
      </c>
      <c r="G15">
        <v>142</v>
      </c>
      <c r="H15" t="s">
        <v>10</v>
      </c>
      <c r="I15" s="14">
        <f t="shared" si="0"/>
        <v>43.661971830985912</v>
      </c>
      <c r="J15" s="4">
        <v>3.7000000000000005E-2</v>
      </c>
      <c r="K15" s="4">
        <v>0.06</v>
      </c>
      <c r="L15">
        <f t="shared" si="1"/>
        <v>5</v>
      </c>
    </row>
    <row r="16" spans="1:15">
      <c r="A16" t="s">
        <v>39</v>
      </c>
      <c r="B16" t="s">
        <v>20</v>
      </c>
      <c r="C16" s="14">
        <v>5800</v>
      </c>
      <c r="D16">
        <v>135000</v>
      </c>
      <c r="E16">
        <v>3700</v>
      </c>
      <c r="F16" s="7">
        <v>2.7400000000000001E-2</v>
      </c>
      <c r="G16">
        <v>145</v>
      </c>
      <c r="H16" t="s">
        <v>40</v>
      </c>
      <c r="I16" s="14">
        <f t="shared" si="0"/>
        <v>40</v>
      </c>
      <c r="J16" s="4">
        <v>3.6000000000000004E-2</v>
      </c>
      <c r="K16" s="4">
        <v>6.3E-2</v>
      </c>
      <c r="L16">
        <f t="shared" si="1"/>
        <v>5</v>
      </c>
    </row>
    <row r="17" spans="1:12">
      <c r="A17" t="s">
        <v>41</v>
      </c>
      <c r="B17" t="s">
        <v>42</v>
      </c>
      <c r="C17" s="14">
        <v>6700</v>
      </c>
      <c r="D17">
        <v>155000</v>
      </c>
      <c r="E17">
        <v>4300</v>
      </c>
      <c r="F17" s="7">
        <v>2.7699999999999999E-2</v>
      </c>
      <c r="G17">
        <v>135</v>
      </c>
      <c r="H17" t="s">
        <v>10</v>
      </c>
      <c r="I17" s="14">
        <f t="shared" si="0"/>
        <v>49.629629629629626</v>
      </c>
      <c r="J17" s="4">
        <v>3.4000000000000002E-2</v>
      </c>
      <c r="K17" s="4">
        <v>6.7000000000000004E-2</v>
      </c>
      <c r="L17">
        <f t="shared" si="1"/>
        <v>5</v>
      </c>
    </row>
    <row r="18" spans="1:12">
      <c r="A18" t="s">
        <v>43</v>
      </c>
      <c r="B18" t="s">
        <v>18</v>
      </c>
      <c r="C18" s="14">
        <v>7400</v>
      </c>
      <c r="D18">
        <v>185000</v>
      </c>
      <c r="E18">
        <v>4900</v>
      </c>
      <c r="F18" s="7">
        <v>2.6499999999999999E-2</v>
      </c>
      <c r="G18">
        <v>185</v>
      </c>
      <c r="H18" t="s">
        <v>10</v>
      </c>
      <c r="I18" s="14">
        <f t="shared" si="0"/>
        <v>40</v>
      </c>
      <c r="J18" s="4">
        <v>3.7999999999999999E-2</v>
      </c>
      <c r="K18" s="4">
        <v>7.9000000000000001E-2</v>
      </c>
      <c r="L18">
        <f t="shared" si="1"/>
        <v>7</v>
      </c>
    </row>
    <row r="19" spans="1:12">
      <c r="A19" t="s">
        <v>44</v>
      </c>
      <c r="B19" t="s">
        <v>12</v>
      </c>
      <c r="C19" s="14">
        <v>8200</v>
      </c>
      <c r="D19">
        <v>205000</v>
      </c>
      <c r="E19">
        <v>5600</v>
      </c>
      <c r="F19" s="7">
        <v>2.7300000000000001E-2</v>
      </c>
      <c r="G19">
        <v>225</v>
      </c>
      <c r="H19" t="s">
        <v>13</v>
      </c>
      <c r="I19" s="14">
        <f t="shared" si="0"/>
        <v>36.444444444444443</v>
      </c>
      <c r="J19" s="4">
        <v>4.0999999999999995E-2</v>
      </c>
      <c r="K19" s="4">
        <v>7.0999999999999994E-2</v>
      </c>
      <c r="L19">
        <f t="shared" si="1"/>
        <v>9</v>
      </c>
    </row>
    <row r="20" spans="1:12">
      <c r="A20" t="s">
        <v>45</v>
      </c>
      <c r="B20" t="s">
        <v>9</v>
      </c>
      <c r="C20" s="14">
        <v>5300</v>
      </c>
      <c r="D20">
        <v>125000</v>
      </c>
      <c r="E20">
        <v>3200</v>
      </c>
      <c r="F20" s="7">
        <v>2.5600000000000001E-2</v>
      </c>
      <c r="G20">
        <v>115</v>
      </c>
      <c r="H20" t="s">
        <v>10</v>
      </c>
      <c r="I20" s="14">
        <f t="shared" si="0"/>
        <v>46.086956521739133</v>
      </c>
      <c r="J20" s="4">
        <v>3.2000000000000001E-2</v>
      </c>
      <c r="K20" s="4">
        <v>5.7999999999999996E-2</v>
      </c>
      <c r="L20">
        <f t="shared" si="1"/>
        <v>4</v>
      </c>
    </row>
    <row r="21" spans="1:12">
      <c r="A21" t="s">
        <v>46</v>
      </c>
      <c r="B21" t="s">
        <v>47</v>
      </c>
      <c r="C21" s="14">
        <v>4900</v>
      </c>
      <c r="D21">
        <v>105000</v>
      </c>
      <c r="E21">
        <v>2700</v>
      </c>
      <c r="F21" s="7">
        <v>2.5699999999999997E-2</v>
      </c>
      <c r="G21">
        <v>95</v>
      </c>
      <c r="H21" t="s">
        <v>10</v>
      </c>
      <c r="I21" s="14">
        <f t="shared" si="0"/>
        <v>51.578947368421055</v>
      </c>
      <c r="J21" s="4">
        <v>3.1E-2</v>
      </c>
      <c r="K21" s="4">
        <v>5.4000000000000006E-2</v>
      </c>
      <c r="L21">
        <f t="shared" si="1"/>
        <v>3</v>
      </c>
    </row>
    <row r="22" spans="1:12">
      <c r="A22" t="s">
        <v>48</v>
      </c>
      <c r="B22" t="s">
        <v>49</v>
      </c>
      <c r="C22" s="14">
        <v>5100</v>
      </c>
      <c r="D22">
        <v>115000</v>
      </c>
      <c r="E22">
        <v>3000</v>
      </c>
      <c r="F22" s="7">
        <v>2.6099999999999998E-2</v>
      </c>
      <c r="G22">
        <v>105</v>
      </c>
      <c r="H22" t="s">
        <v>10</v>
      </c>
      <c r="I22" s="14">
        <f t="shared" si="0"/>
        <v>48.571428571428569</v>
      </c>
      <c r="J22" s="4">
        <v>3.2000000000000001E-2</v>
      </c>
      <c r="K22" s="4">
        <v>5.7000000000000002E-2</v>
      </c>
      <c r="L22">
        <f t="shared" si="1"/>
        <v>3</v>
      </c>
    </row>
    <row r="23" spans="1:12">
      <c r="A23" t="s">
        <v>50</v>
      </c>
      <c r="B23" t="s">
        <v>34</v>
      </c>
      <c r="C23" s="14">
        <v>4700</v>
      </c>
      <c r="D23">
        <v>95000</v>
      </c>
      <c r="E23">
        <v>2400</v>
      </c>
      <c r="F23" s="7">
        <v>2.53E-2</v>
      </c>
      <c r="G23">
        <v>85</v>
      </c>
      <c r="H23" t="s">
        <v>40</v>
      </c>
      <c r="I23" s="14">
        <f t="shared" si="0"/>
        <v>55.294117647058826</v>
      </c>
      <c r="J23" s="4">
        <v>2.8999999999999998E-2</v>
      </c>
      <c r="K23" s="4">
        <v>5.2000000000000005E-2</v>
      </c>
      <c r="L23">
        <f t="shared" si="1"/>
        <v>2</v>
      </c>
    </row>
    <row r="24" spans="1:12">
      <c r="A24" t="s">
        <v>51</v>
      </c>
      <c r="B24" t="s">
        <v>52</v>
      </c>
      <c r="C24" s="14">
        <v>6300</v>
      </c>
      <c r="D24">
        <v>165000</v>
      </c>
      <c r="E24">
        <v>4100</v>
      </c>
      <c r="F24" s="7">
        <v>2.4799999999999999E-2</v>
      </c>
      <c r="G24">
        <v>155</v>
      </c>
      <c r="H24" t="s">
        <v>10</v>
      </c>
      <c r="I24" s="14">
        <f t="shared" si="0"/>
        <v>40.645161290322584</v>
      </c>
      <c r="J24" s="4">
        <v>3.7000000000000005E-2</v>
      </c>
      <c r="K24" s="4">
        <v>6.4000000000000001E-2</v>
      </c>
      <c r="L24">
        <f t="shared" si="1"/>
        <v>6</v>
      </c>
    </row>
    <row r="25" spans="1:12">
      <c r="A25" t="s">
        <v>53</v>
      </c>
      <c r="B25" t="s">
        <v>26</v>
      </c>
      <c r="C25" s="14">
        <v>7900</v>
      </c>
      <c r="D25">
        <v>195000</v>
      </c>
      <c r="E25">
        <v>5300</v>
      </c>
      <c r="F25" s="7">
        <v>2.7200000000000002E-2</v>
      </c>
      <c r="G25">
        <v>205</v>
      </c>
      <c r="H25" t="s">
        <v>13</v>
      </c>
      <c r="I25" s="14">
        <f t="shared" si="0"/>
        <v>38.536585365853661</v>
      </c>
      <c r="J25" s="4">
        <v>4.2000000000000003E-2</v>
      </c>
      <c r="K25" s="4">
        <v>7.2999999999999995E-2</v>
      </c>
      <c r="L25">
        <f t="shared" si="1"/>
        <v>9</v>
      </c>
    </row>
    <row r="26" spans="1:12">
      <c r="A26" t="s">
        <v>54</v>
      </c>
      <c r="B26" t="s">
        <v>55</v>
      </c>
      <c r="C26" s="14">
        <v>8800</v>
      </c>
      <c r="D26">
        <v>215000</v>
      </c>
      <c r="E26">
        <v>5800</v>
      </c>
      <c r="F26" s="7">
        <v>2.7000000000000003E-2</v>
      </c>
      <c r="G26">
        <v>230</v>
      </c>
      <c r="H26" t="s">
        <v>16</v>
      </c>
      <c r="I26" s="14">
        <f t="shared" si="0"/>
        <v>38.260869565217391</v>
      </c>
      <c r="J26" s="4">
        <v>4.4000000000000004E-2</v>
      </c>
      <c r="K26" s="4">
        <v>7.6999999999999999E-2</v>
      </c>
      <c r="L26">
        <f t="shared" si="1"/>
        <v>10</v>
      </c>
    </row>
    <row r="27" spans="1:12">
      <c r="A27" t="s">
        <v>56</v>
      </c>
      <c r="B27" t="s">
        <v>12</v>
      </c>
      <c r="C27" s="14">
        <v>8300</v>
      </c>
      <c r="D27">
        <v>208000</v>
      </c>
      <c r="E27">
        <v>5700</v>
      </c>
      <c r="F27" s="7">
        <v>2.7400000000000001E-2</v>
      </c>
      <c r="G27">
        <v>228</v>
      </c>
      <c r="H27" t="s">
        <v>10</v>
      </c>
      <c r="I27" s="14">
        <f t="shared" si="0"/>
        <v>36.403508771929822</v>
      </c>
      <c r="J27" s="4">
        <v>4.2000000000000003E-2</v>
      </c>
      <c r="K27" s="4">
        <v>7.2000000000000008E-2</v>
      </c>
      <c r="L27">
        <f t="shared" si="1"/>
        <v>10</v>
      </c>
    </row>
    <row r="28" spans="1:12">
      <c r="A28" t="s">
        <v>57</v>
      </c>
      <c r="B28" t="s">
        <v>9</v>
      </c>
      <c r="C28" s="14">
        <v>5400</v>
      </c>
      <c r="D28">
        <v>128000</v>
      </c>
      <c r="E28">
        <v>3300</v>
      </c>
      <c r="F28" s="7">
        <v>2.58E-2</v>
      </c>
      <c r="G28">
        <v>118</v>
      </c>
      <c r="H28" t="s">
        <v>10</v>
      </c>
      <c r="I28" s="14">
        <f t="shared" si="0"/>
        <v>45.762711864406782</v>
      </c>
      <c r="J28" s="4">
        <v>3.3000000000000002E-2</v>
      </c>
      <c r="K28" s="4">
        <v>5.9000000000000004E-2</v>
      </c>
      <c r="L28">
        <f t="shared" si="1"/>
        <v>4</v>
      </c>
    </row>
    <row r="29" spans="1:12">
      <c r="A29" t="s">
        <v>58</v>
      </c>
      <c r="B29" t="s">
        <v>15</v>
      </c>
      <c r="C29" s="14">
        <v>6600</v>
      </c>
      <c r="D29">
        <v>158000</v>
      </c>
      <c r="E29">
        <v>4400</v>
      </c>
      <c r="F29" s="7">
        <v>2.7799999999999998E-2</v>
      </c>
      <c r="G29">
        <v>138</v>
      </c>
      <c r="H29" t="s">
        <v>10</v>
      </c>
      <c r="I29" s="14">
        <f t="shared" si="0"/>
        <v>47.826086956521742</v>
      </c>
      <c r="J29" s="4">
        <v>3.5000000000000003E-2</v>
      </c>
      <c r="K29" s="4">
        <v>6.8000000000000005E-2</v>
      </c>
      <c r="L29">
        <f t="shared" si="1"/>
        <v>5</v>
      </c>
    </row>
    <row r="30" spans="1:12">
      <c r="A30" t="s">
        <v>59</v>
      </c>
      <c r="B30" t="s">
        <v>28</v>
      </c>
      <c r="C30" s="14">
        <v>5250</v>
      </c>
      <c r="D30">
        <v>127500</v>
      </c>
      <c r="E30">
        <v>3150</v>
      </c>
      <c r="F30" s="7">
        <v>2.4700000000000003E-2</v>
      </c>
      <c r="G30">
        <v>112</v>
      </c>
      <c r="H30" t="s">
        <v>10</v>
      </c>
      <c r="I30" s="14">
        <f t="shared" si="0"/>
        <v>46.875</v>
      </c>
      <c r="J30" s="4">
        <v>3.3000000000000002E-2</v>
      </c>
      <c r="K30" s="4">
        <v>5.5999999999999994E-2</v>
      </c>
      <c r="L30">
        <f t="shared" si="1"/>
        <v>4</v>
      </c>
    </row>
    <row r="31" spans="1:12">
      <c r="A31" t="s">
        <v>60</v>
      </c>
      <c r="B31" t="s">
        <v>20</v>
      </c>
      <c r="C31" s="14">
        <v>5600</v>
      </c>
      <c r="D31">
        <v>132000</v>
      </c>
      <c r="E31">
        <v>3900</v>
      </c>
      <c r="F31" s="7">
        <v>2.9500000000000002E-2</v>
      </c>
      <c r="G31">
        <v>142</v>
      </c>
      <c r="H31" t="s">
        <v>10</v>
      </c>
      <c r="I31" s="14">
        <f t="shared" si="0"/>
        <v>39.436619718309856</v>
      </c>
      <c r="J31" s="4">
        <v>3.7000000000000005E-2</v>
      </c>
      <c r="K31" s="4">
        <v>6.3E-2</v>
      </c>
      <c r="L31">
        <f t="shared" si="1"/>
        <v>5</v>
      </c>
    </row>
    <row r="32" spans="1:12">
      <c r="A32" t="s">
        <v>61</v>
      </c>
      <c r="B32" t="s">
        <v>34</v>
      </c>
      <c r="C32" s="14">
        <v>4850</v>
      </c>
      <c r="D32">
        <v>102500</v>
      </c>
      <c r="E32">
        <v>2550</v>
      </c>
      <c r="F32" s="7">
        <v>2.4900000000000002E-2</v>
      </c>
      <c r="G32">
        <v>92</v>
      </c>
      <c r="H32" t="s">
        <v>10</v>
      </c>
      <c r="I32" s="14">
        <f t="shared" si="0"/>
        <v>52.717391304347828</v>
      </c>
      <c r="J32" s="4">
        <v>0.03</v>
      </c>
      <c r="K32" s="4">
        <v>5.2999999999999999E-2</v>
      </c>
      <c r="L32">
        <f t="shared" si="1"/>
        <v>3</v>
      </c>
    </row>
    <row r="33" spans="1:12">
      <c r="A33" t="s">
        <v>62</v>
      </c>
      <c r="B33" t="s">
        <v>36</v>
      </c>
      <c r="C33" s="14">
        <v>8600</v>
      </c>
      <c r="D33">
        <v>212000</v>
      </c>
      <c r="E33">
        <v>4000</v>
      </c>
      <c r="F33" s="7">
        <v>2.64E-2</v>
      </c>
      <c r="G33">
        <v>195</v>
      </c>
      <c r="H33" t="s">
        <v>13</v>
      </c>
      <c r="I33" s="14">
        <f t="shared" si="0"/>
        <v>44.102564102564102</v>
      </c>
      <c r="J33" s="4">
        <v>3.9E-2</v>
      </c>
      <c r="K33" s="4">
        <v>7.5999999999999998E-2</v>
      </c>
      <c r="L33">
        <f t="shared" si="1"/>
        <v>8</v>
      </c>
    </row>
    <row r="34" spans="1:12">
      <c r="A34" t="s">
        <v>63</v>
      </c>
      <c r="B34" t="s">
        <v>38</v>
      </c>
      <c r="C34" s="14">
        <v>6250</v>
      </c>
      <c r="D34">
        <v>162500</v>
      </c>
      <c r="E34">
        <v>4050</v>
      </c>
      <c r="F34" s="7">
        <v>2.4900000000000002E-2</v>
      </c>
      <c r="G34">
        <v>142</v>
      </c>
      <c r="H34" t="s">
        <v>10</v>
      </c>
      <c r="I34" s="14">
        <f t="shared" ref="I34:I65" si="2">C34/G34</f>
        <v>44.014084507042256</v>
      </c>
      <c r="J34" s="4">
        <v>3.7000000000000005E-2</v>
      </c>
      <c r="K34" s="4">
        <v>6.0999999999999999E-2</v>
      </c>
      <c r="L34">
        <f t="shared" ref="L34:L65" si="3">ROUND(G34*(J34),0)</f>
        <v>5</v>
      </c>
    </row>
    <row r="35" spans="1:12">
      <c r="A35" t="s">
        <v>64</v>
      </c>
      <c r="B35" t="s">
        <v>20</v>
      </c>
      <c r="C35" s="14">
        <v>5850</v>
      </c>
      <c r="D35">
        <v>137500</v>
      </c>
      <c r="E35">
        <v>3750</v>
      </c>
      <c r="F35" s="7">
        <v>2.7300000000000001E-2</v>
      </c>
      <c r="G35">
        <v>147</v>
      </c>
      <c r="H35" t="s">
        <v>40</v>
      </c>
      <c r="I35" s="14">
        <f t="shared" si="2"/>
        <v>39.795918367346935</v>
      </c>
      <c r="J35" s="4">
        <v>3.6000000000000004E-2</v>
      </c>
      <c r="K35" s="4">
        <v>6.4000000000000001E-2</v>
      </c>
      <c r="L35">
        <f t="shared" si="3"/>
        <v>5</v>
      </c>
    </row>
    <row r="36" spans="1:12">
      <c r="A36" t="s">
        <v>65</v>
      </c>
      <c r="B36" t="s">
        <v>42</v>
      </c>
      <c r="C36" s="14">
        <v>6750</v>
      </c>
      <c r="D36">
        <v>157500</v>
      </c>
      <c r="E36">
        <v>4350</v>
      </c>
      <c r="F36" s="7">
        <v>2.76E-2</v>
      </c>
      <c r="G36">
        <v>137</v>
      </c>
      <c r="H36" t="s">
        <v>10</v>
      </c>
      <c r="I36" s="14">
        <f t="shared" si="2"/>
        <v>49.270072992700733</v>
      </c>
      <c r="J36" s="4">
        <v>3.5000000000000003E-2</v>
      </c>
      <c r="K36" s="4">
        <v>6.8000000000000005E-2</v>
      </c>
      <c r="L36">
        <f t="shared" si="3"/>
        <v>5</v>
      </c>
    </row>
    <row r="37" spans="1:12">
      <c r="A37" t="s">
        <v>66</v>
      </c>
      <c r="B37" t="s">
        <v>18</v>
      </c>
      <c r="C37" s="14">
        <v>7450</v>
      </c>
      <c r="D37">
        <v>187500</v>
      </c>
      <c r="E37">
        <v>4950</v>
      </c>
      <c r="F37" s="7">
        <v>2.64E-2</v>
      </c>
      <c r="G37">
        <v>187</v>
      </c>
      <c r="H37" t="s">
        <v>10</v>
      </c>
      <c r="I37" s="14">
        <f t="shared" si="2"/>
        <v>39.839572192513366</v>
      </c>
      <c r="J37" s="4">
        <v>3.9E-2</v>
      </c>
      <c r="K37" s="4">
        <v>0.08</v>
      </c>
      <c r="L37">
        <f t="shared" si="3"/>
        <v>7</v>
      </c>
    </row>
    <row r="38" spans="1:12">
      <c r="A38" t="s">
        <v>67</v>
      </c>
      <c r="B38" t="s">
        <v>12</v>
      </c>
      <c r="C38" s="14">
        <v>8250</v>
      </c>
      <c r="D38">
        <v>207500</v>
      </c>
      <c r="E38">
        <v>5650</v>
      </c>
      <c r="F38" s="7">
        <v>2.7200000000000002E-2</v>
      </c>
      <c r="G38">
        <v>227</v>
      </c>
      <c r="H38" t="s">
        <v>13</v>
      </c>
      <c r="I38" s="14">
        <f t="shared" si="2"/>
        <v>36.343612334801762</v>
      </c>
      <c r="J38" s="4">
        <v>4.2000000000000003E-2</v>
      </c>
      <c r="K38" s="4">
        <v>7.2000000000000008E-2</v>
      </c>
      <c r="L38">
        <f t="shared" si="3"/>
        <v>10</v>
      </c>
    </row>
    <row r="39" spans="1:12">
      <c r="A39" t="s">
        <v>68</v>
      </c>
      <c r="B39" t="s">
        <v>9</v>
      </c>
      <c r="C39" s="14">
        <v>5350</v>
      </c>
      <c r="D39">
        <v>127500</v>
      </c>
      <c r="E39">
        <v>3250</v>
      </c>
      <c r="F39" s="7">
        <v>2.5499999999999998E-2</v>
      </c>
      <c r="G39">
        <v>117</v>
      </c>
      <c r="H39" t="s">
        <v>10</v>
      </c>
      <c r="I39" s="14">
        <f t="shared" si="2"/>
        <v>45.726495726495727</v>
      </c>
      <c r="J39" s="4">
        <v>3.3000000000000002E-2</v>
      </c>
      <c r="K39" s="4">
        <v>5.9000000000000004E-2</v>
      </c>
      <c r="L39">
        <f t="shared" si="3"/>
        <v>4</v>
      </c>
    </row>
    <row r="40" spans="1:12">
      <c r="A40" t="s">
        <v>69</v>
      </c>
      <c r="B40" t="s">
        <v>47</v>
      </c>
      <c r="C40" s="14">
        <v>4950</v>
      </c>
      <c r="D40">
        <v>107500</v>
      </c>
      <c r="E40">
        <v>2750</v>
      </c>
      <c r="F40" s="7">
        <v>2.5600000000000001E-2</v>
      </c>
      <c r="G40">
        <v>97</v>
      </c>
      <c r="H40" t="s">
        <v>10</v>
      </c>
      <c r="I40" s="14">
        <f t="shared" si="2"/>
        <v>51.03092783505155</v>
      </c>
      <c r="J40" s="4">
        <v>3.2000000000000001E-2</v>
      </c>
      <c r="K40" s="4">
        <v>5.5E-2</v>
      </c>
      <c r="L40">
        <f t="shared" si="3"/>
        <v>3</v>
      </c>
    </row>
    <row r="41" spans="1:12">
      <c r="A41" t="s">
        <v>70</v>
      </c>
      <c r="B41" t="s">
        <v>49</v>
      </c>
      <c r="C41" s="14">
        <v>5150</v>
      </c>
      <c r="D41">
        <v>117500</v>
      </c>
      <c r="E41">
        <v>3050</v>
      </c>
      <c r="F41" s="7">
        <v>2.6000000000000002E-2</v>
      </c>
      <c r="G41">
        <v>107</v>
      </c>
      <c r="H41" t="s">
        <v>10</v>
      </c>
      <c r="I41" s="14">
        <f t="shared" si="2"/>
        <v>48.13084112149533</v>
      </c>
      <c r="J41" s="4">
        <v>3.3000000000000002E-2</v>
      </c>
      <c r="K41" s="4">
        <v>5.7999999999999996E-2</v>
      </c>
      <c r="L41">
        <f t="shared" si="3"/>
        <v>4</v>
      </c>
    </row>
    <row r="42" spans="1:12">
      <c r="A42" t="s">
        <v>71</v>
      </c>
      <c r="B42" t="s">
        <v>34</v>
      </c>
      <c r="C42" s="14">
        <v>4750</v>
      </c>
      <c r="D42">
        <v>97500</v>
      </c>
      <c r="E42">
        <v>2450</v>
      </c>
      <c r="F42" s="7">
        <v>2.5099999999999997E-2</v>
      </c>
      <c r="G42">
        <v>87</v>
      </c>
      <c r="H42" t="s">
        <v>40</v>
      </c>
      <c r="I42" s="14">
        <f t="shared" si="2"/>
        <v>54.597701149425291</v>
      </c>
      <c r="J42" s="4">
        <v>2.8999999999999998E-2</v>
      </c>
      <c r="K42" s="4">
        <v>5.2999999999999999E-2</v>
      </c>
      <c r="L42">
        <f t="shared" si="3"/>
        <v>3</v>
      </c>
    </row>
    <row r="43" spans="1:12">
      <c r="A43" t="s">
        <v>72</v>
      </c>
      <c r="B43" t="s">
        <v>52</v>
      </c>
      <c r="C43" s="14">
        <v>6350</v>
      </c>
      <c r="D43">
        <v>167500</v>
      </c>
      <c r="E43">
        <v>4150</v>
      </c>
      <c r="F43" s="7">
        <v>2.4799999999999999E-2</v>
      </c>
      <c r="G43">
        <v>157</v>
      </c>
      <c r="H43" t="s">
        <v>10</v>
      </c>
      <c r="I43" s="14">
        <f t="shared" si="2"/>
        <v>40.445859872611464</v>
      </c>
      <c r="J43" s="4">
        <v>3.7999999999999999E-2</v>
      </c>
      <c r="K43" s="4">
        <v>6.5000000000000002E-2</v>
      </c>
      <c r="L43">
        <f t="shared" si="3"/>
        <v>6</v>
      </c>
    </row>
    <row r="44" spans="1:12">
      <c r="A44" t="s">
        <v>73</v>
      </c>
      <c r="B44" t="s">
        <v>26</v>
      </c>
      <c r="C44" s="14">
        <v>7950</v>
      </c>
      <c r="D44">
        <v>197500</v>
      </c>
      <c r="E44">
        <v>5350</v>
      </c>
      <c r="F44" s="7">
        <v>2.7099999999999999E-2</v>
      </c>
      <c r="G44">
        <v>207</v>
      </c>
      <c r="H44" t="s">
        <v>13</v>
      </c>
      <c r="I44" s="14">
        <f t="shared" si="2"/>
        <v>38.405797101449274</v>
      </c>
      <c r="J44" s="4">
        <v>4.2999999999999997E-2</v>
      </c>
      <c r="K44" s="4">
        <v>7.400000000000001E-2</v>
      </c>
      <c r="L44">
        <f t="shared" si="3"/>
        <v>9</v>
      </c>
    </row>
    <row r="45" spans="1:12">
      <c r="A45" t="s">
        <v>74</v>
      </c>
      <c r="B45" t="s">
        <v>55</v>
      </c>
      <c r="C45" s="14">
        <v>8850</v>
      </c>
      <c r="D45">
        <v>217500</v>
      </c>
      <c r="E45">
        <v>5850</v>
      </c>
      <c r="F45" s="7">
        <v>2.69E-2</v>
      </c>
      <c r="G45">
        <v>232</v>
      </c>
      <c r="H45" t="s">
        <v>16</v>
      </c>
      <c r="I45" s="14">
        <f t="shared" si="2"/>
        <v>38.146551724137929</v>
      </c>
      <c r="J45" s="4">
        <v>4.4999999999999998E-2</v>
      </c>
      <c r="K45" s="4">
        <v>7.8E-2</v>
      </c>
      <c r="L45">
        <f t="shared" si="3"/>
        <v>10</v>
      </c>
    </row>
    <row r="46" spans="1:12">
      <c r="A46" t="s">
        <v>75</v>
      </c>
      <c r="B46" t="s">
        <v>12</v>
      </c>
      <c r="C46" s="14">
        <v>8350</v>
      </c>
      <c r="D46">
        <v>210500</v>
      </c>
      <c r="E46">
        <v>5750</v>
      </c>
      <c r="F46" s="7">
        <v>2.7300000000000001E-2</v>
      </c>
      <c r="G46">
        <v>230</v>
      </c>
      <c r="H46" t="s">
        <v>10</v>
      </c>
      <c r="I46" s="14">
        <f t="shared" si="2"/>
        <v>36.304347826086953</v>
      </c>
      <c r="J46" s="4">
        <v>4.2999999999999997E-2</v>
      </c>
      <c r="K46" s="4">
        <v>7.2999999999999995E-2</v>
      </c>
      <c r="L46">
        <f t="shared" si="3"/>
        <v>10</v>
      </c>
    </row>
    <row r="47" spans="1:12">
      <c r="A47" t="s">
        <v>76</v>
      </c>
      <c r="B47" t="s">
        <v>9</v>
      </c>
      <c r="C47" s="14">
        <v>5450</v>
      </c>
      <c r="D47">
        <v>130500</v>
      </c>
      <c r="E47">
        <v>3350</v>
      </c>
      <c r="F47" s="7">
        <v>2.5699999999999997E-2</v>
      </c>
      <c r="G47">
        <v>120</v>
      </c>
      <c r="H47" t="s">
        <v>10</v>
      </c>
      <c r="I47" s="14">
        <f t="shared" si="2"/>
        <v>45.416666666666664</v>
      </c>
      <c r="J47" s="4">
        <v>3.4000000000000002E-2</v>
      </c>
      <c r="K47" s="4">
        <v>0.06</v>
      </c>
      <c r="L47">
        <f t="shared" si="3"/>
        <v>4</v>
      </c>
    </row>
    <row r="48" spans="1:12">
      <c r="A48" t="s">
        <v>77</v>
      </c>
      <c r="B48" t="s">
        <v>15</v>
      </c>
      <c r="C48" s="14">
        <v>6650</v>
      </c>
      <c r="D48">
        <v>160500</v>
      </c>
      <c r="E48">
        <v>4450</v>
      </c>
      <c r="F48" s="7">
        <v>2.7699999999999999E-2</v>
      </c>
      <c r="G48">
        <v>140</v>
      </c>
      <c r="H48" t="s">
        <v>10</v>
      </c>
      <c r="I48" s="14">
        <f t="shared" si="2"/>
        <v>47.5</v>
      </c>
      <c r="J48" s="4">
        <v>3.6000000000000004E-2</v>
      </c>
      <c r="K48" s="4">
        <v>6.9000000000000006E-2</v>
      </c>
      <c r="L48">
        <f t="shared" si="3"/>
        <v>5</v>
      </c>
    </row>
    <row r="49" spans="1:12">
      <c r="A49" t="s">
        <v>78</v>
      </c>
      <c r="B49" t="s">
        <v>28</v>
      </c>
      <c r="C49" s="14">
        <v>5275</v>
      </c>
      <c r="D49">
        <v>128750</v>
      </c>
      <c r="E49">
        <v>3175</v>
      </c>
      <c r="F49" s="7">
        <v>2.4700000000000003E-2</v>
      </c>
      <c r="G49">
        <v>113</v>
      </c>
      <c r="H49" t="s">
        <v>10</v>
      </c>
      <c r="I49" s="14">
        <f t="shared" si="2"/>
        <v>46.681415929203538</v>
      </c>
      <c r="J49" s="4">
        <v>3.4000000000000002E-2</v>
      </c>
      <c r="K49" s="4">
        <v>5.7000000000000002E-2</v>
      </c>
      <c r="L49">
        <f t="shared" si="3"/>
        <v>4</v>
      </c>
    </row>
    <row r="50" spans="1:12">
      <c r="A50" t="s">
        <v>79</v>
      </c>
      <c r="B50" t="s">
        <v>20</v>
      </c>
      <c r="C50" s="14">
        <v>5625</v>
      </c>
      <c r="D50">
        <v>133750</v>
      </c>
      <c r="E50">
        <v>3925</v>
      </c>
      <c r="F50" s="7">
        <v>2.9300000000000003E-2</v>
      </c>
      <c r="G50">
        <v>143</v>
      </c>
      <c r="H50" t="s">
        <v>10</v>
      </c>
      <c r="I50" s="14">
        <f t="shared" si="2"/>
        <v>39.335664335664333</v>
      </c>
      <c r="J50" s="4">
        <v>3.7999999999999999E-2</v>
      </c>
      <c r="K50" s="4">
        <v>6.4000000000000001E-2</v>
      </c>
      <c r="L50">
        <f t="shared" si="3"/>
        <v>5</v>
      </c>
    </row>
    <row r="51" spans="1:12">
      <c r="A51" t="s">
        <v>80</v>
      </c>
      <c r="B51" t="s">
        <v>34</v>
      </c>
      <c r="C51" s="14">
        <v>4875</v>
      </c>
      <c r="D51">
        <v>103750</v>
      </c>
      <c r="E51">
        <v>2575</v>
      </c>
      <c r="F51" s="7">
        <v>2.4799999999999999E-2</v>
      </c>
      <c r="G51">
        <v>93</v>
      </c>
      <c r="H51" t="s">
        <v>10</v>
      </c>
      <c r="I51" s="14">
        <f t="shared" si="2"/>
        <v>52.41935483870968</v>
      </c>
      <c r="J51" s="4">
        <v>3.1E-2</v>
      </c>
      <c r="K51" s="4">
        <v>5.4000000000000006E-2</v>
      </c>
      <c r="L51">
        <f t="shared" si="3"/>
        <v>3</v>
      </c>
    </row>
    <row r="52" spans="1:12">
      <c r="A52" t="s">
        <v>81</v>
      </c>
      <c r="B52" t="s">
        <v>36</v>
      </c>
      <c r="C52" s="14">
        <v>8625</v>
      </c>
      <c r="D52">
        <v>213750</v>
      </c>
      <c r="E52">
        <v>4000</v>
      </c>
      <c r="F52" s="7">
        <v>2.64E-2</v>
      </c>
      <c r="G52">
        <v>197</v>
      </c>
      <c r="H52" t="s">
        <v>13</v>
      </c>
      <c r="I52" s="14">
        <f t="shared" si="2"/>
        <v>43.781725888324871</v>
      </c>
      <c r="J52" s="4">
        <v>0.04</v>
      </c>
      <c r="K52" s="4">
        <v>7.6999999999999999E-2</v>
      </c>
      <c r="L52">
        <f t="shared" si="3"/>
        <v>8</v>
      </c>
    </row>
    <row r="53" spans="1:12">
      <c r="A53" t="s">
        <v>82</v>
      </c>
      <c r="B53" t="s">
        <v>38</v>
      </c>
      <c r="C53" s="14">
        <v>6275</v>
      </c>
      <c r="D53">
        <v>163750</v>
      </c>
      <c r="E53">
        <v>4075</v>
      </c>
      <c r="F53" s="7">
        <v>2.4900000000000002E-2</v>
      </c>
      <c r="G53">
        <v>142</v>
      </c>
      <c r="H53" t="s">
        <v>10</v>
      </c>
      <c r="I53" s="14">
        <f t="shared" si="2"/>
        <v>44.190140845070424</v>
      </c>
      <c r="J53" s="4">
        <v>3.7000000000000005E-2</v>
      </c>
      <c r="K53" s="4">
        <v>6.2E-2</v>
      </c>
      <c r="L53">
        <f t="shared" si="3"/>
        <v>5</v>
      </c>
    </row>
    <row r="54" spans="1:12">
      <c r="A54" t="s">
        <v>83</v>
      </c>
      <c r="B54" t="s">
        <v>20</v>
      </c>
      <c r="C54" s="14">
        <v>5875</v>
      </c>
      <c r="D54">
        <v>138750</v>
      </c>
      <c r="E54">
        <v>3775</v>
      </c>
      <c r="F54" s="7">
        <v>2.7200000000000002E-2</v>
      </c>
      <c r="G54">
        <v>148</v>
      </c>
      <c r="H54" t="s">
        <v>40</v>
      </c>
      <c r="I54" s="14">
        <f t="shared" si="2"/>
        <v>39.695945945945944</v>
      </c>
      <c r="J54" s="4">
        <v>3.7000000000000005E-2</v>
      </c>
      <c r="K54" s="4">
        <v>6.5000000000000002E-2</v>
      </c>
      <c r="L54">
        <f t="shared" si="3"/>
        <v>5</v>
      </c>
    </row>
    <row r="55" spans="1:12">
      <c r="A55" t="s">
        <v>84</v>
      </c>
      <c r="B55" t="s">
        <v>42</v>
      </c>
      <c r="C55" s="14">
        <v>6775</v>
      </c>
      <c r="D55">
        <v>159750</v>
      </c>
      <c r="E55">
        <v>4375</v>
      </c>
      <c r="F55" s="7">
        <v>2.7400000000000001E-2</v>
      </c>
      <c r="G55">
        <v>138</v>
      </c>
      <c r="H55" t="s">
        <v>10</v>
      </c>
      <c r="I55" s="14">
        <f t="shared" si="2"/>
        <v>49.094202898550726</v>
      </c>
      <c r="J55" s="4">
        <v>3.6000000000000004E-2</v>
      </c>
      <c r="K55" s="4">
        <v>6.9000000000000006E-2</v>
      </c>
      <c r="L55">
        <f t="shared" si="3"/>
        <v>5</v>
      </c>
    </row>
    <row r="56" spans="1:12">
      <c r="A56" t="s">
        <v>85</v>
      </c>
      <c r="B56" t="s">
        <v>18</v>
      </c>
      <c r="C56" s="14">
        <v>7475</v>
      </c>
      <c r="D56">
        <v>188750</v>
      </c>
      <c r="E56">
        <v>4975</v>
      </c>
      <c r="F56" s="7">
        <v>2.64E-2</v>
      </c>
      <c r="G56">
        <v>188</v>
      </c>
      <c r="H56" t="s">
        <v>10</v>
      </c>
      <c r="I56" s="14">
        <f t="shared" si="2"/>
        <v>39.76063829787234</v>
      </c>
      <c r="J56" s="4">
        <v>0.04</v>
      </c>
      <c r="K56" s="4">
        <v>8.1000000000000003E-2</v>
      </c>
      <c r="L56">
        <f t="shared" si="3"/>
        <v>8</v>
      </c>
    </row>
    <row r="57" spans="1:12">
      <c r="A57" t="s">
        <v>86</v>
      </c>
      <c r="B57" t="s">
        <v>12</v>
      </c>
      <c r="C57" s="14">
        <v>8275</v>
      </c>
      <c r="D57">
        <v>208750</v>
      </c>
      <c r="E57">
        <v>5675</v>
      </c>
      <c r="F57" s="7">
        <v>2.7200000000000002E-2</v>
      </c>
      <c r="G57">
        <v>228</v>
      </c>
      <c r="H57" t="s">
        <v>13</v>
      </c>
      <c r="I57" s="14">
        <f t="shared" si="2"/>
        <v>36.293859649122808</v>
      </c>
      <c r="J57" s="4">
        <v>4.2999999999999997E-2</v>
      </c>
      <c r="K57" s="4">
        <v>7.2999999999999995E-2</v>
      </c>
      <c r="L57">
        <f t="shared" si="3"/>
        <v>10</v>
      </c>
    </row>
    <row r="58" spans="1:12">
      <c r="A58" t="s">
        <v>87</v>
      </c>
      <c r="B58" t="s">
        <v>9</v>
      </c>
      <c r="C58" s="14">
        <v>5375</v>
      </c>
      <c r="D58">
        <v>128750</v>
      </c>
      <c r="E58">
        <v>3275</v>
      </c>
      <c r="F58" s="7">
        <v>2.5399999999999999E-2</v>
      </c>
      <c r="G58">
        <v>118</v>
      </c>
      <c r="H58" t="s">
        <v>10</v>
      </c>
      <c r="I58" s="14">
        <f t="shared" si="2"/>
        <v>45.550847457627121</v>
      </c>
      <c r="J58" s="4">
        <v>3.4000000000000002E-2</v>
      </c>
      <c r="K58" s="4">
        <v>0.06</v>
      </c>
      <c r="L58">
        <f t="shared" si="3"/>
        <v>4</v>
      </c>
    </row>
    <row r="59" spans="1:12">
      <c r="A59" t="s">
        <v>88</v>
      </c>
      <c r="B59" t="s">
        <v>47</v>
      </c>
      <c r="C59" s="14">
        <v>4975</v>
      </c>
      <c r="D59">
        <v>108750</v>
      </c>
      <c r="E59">
        <v>2775</v>
      </c>
      <c r="F59" s="7">
        <v>2.5499999999999998E-2</v>
      </c>
      <c r="G59">
        <v>98</v>
      </c>
      <c r="H59" t="s">
        <v>10</v>
      </c>
      <c r="I59" s="14">
        <f t="shared" si="2"/>
        <v>50.765306122448976</v>
      </c>
      <c r="J59" s="4">
        <v>3.3000000000000002E-2</v>
      </c>
      <c r="K59" s="4">
        <v>5.5999999999999994E-2</v>
      </c>
      <c r="L59">
        <f t="shared" si="3"/>
        <v>3</v>
      </c>
    </row>
    <row r="60" spans="1:12">
      <c r="A60" t="s">
        <v>89</v>
      </c>
      <c r="B60" t="s">
        <v>49</v>
      </c>
      <c r="C60" s="14">
        <v>5175</v>
      </c>
      <c r="D60">
        <v>118750</v>
      </c>
      <c r="E60">
        <v>3075</v>
      </c>
      <c r="F60" s="7">
        <v>2.5899999999999999E-2</v>
      </c>
      <c r="G60">
        <v>108</v>
      </c>
      <c r="H60" t="s">
        <v>10</v>
      </c>
      <c r="I60" s="14">
        <f t="shared" si="2"/>
        <v>47.916666666666664</v>
      </c>
      <c r="J60" s="4">
        <v>3.4000000000000002E-2</v>
      </c>
      <c r="K60" s="4">
        <v>5.9000000000000004E-2</v>
      </c>
      <c r="L60">
        <f t="shared" si="3"/>
        <v>4</v>
      </c>
    </row>
    <row r="61" spans="1:12">
      <c r="A61" t="s">
        <v>90</v>
      </c>
      <c r="B61" t="s">
        <v>34</v>
      </c>
      <c r="C61" s="14">
        <v>4775</v>
      </c>
      <c r="D61">
        <v>98750</v>
      </c>
      <c r="E61">
        <v>2475</v>
      </c>
      <c r="F61" s="7">
        <v>2.5099999999999997E-2</v>
      </c>
      <c r="G61">
        <v>88</v>
      </c>
      <c r="H61" t="s">
        <v>40</v>
      </c>
      <c r="I61" s="14">
        <f t="shared" si="2"/>
        <v>54.261363636363633</v>
      </c>
      <c r="J61" s="4">
        <v>0.03</v>
      </c>
      <c r="K61" s="4">
        <v>5.4000000000000006E-2</v>
      </c>
      <c r="L61">
        <f t="shared" si="3"/>
        <v>3</v>
      </c>
    </row>
    <row r="62" spans="1:12">
      <c r="A62" t="s">
        <v>91</v>
      </c>
      <c r="B62" t="s">
        <v>52</v>
      </c>
      <c r="C62" s="14">
        <v>6375</v>
      </c>
      <c r="D62">
        <v>168750</v>
      </c>
      <c r="E62">
        <v>4175</v>
      </c>
      <c r="F62" s="7">
        <v>2.4700000000000003E-2</v>
      </c>
      <c r="G62">
        <v>158</v>
      </c>
      <c r="H62" t="s">
        <v>10</v>
      </c>
      <c r="I62" s="14">
        <f t="shared" si="2"/>
        <v>40.348101265822784</v>
      </c>
      <c r="J62" s="4">
        <v>3.9E-2</v>
      </c>
      <c r="K62" s="4">
        <v>6.6000000000000003E-2</v>
      </c>
      <c r="L62">
        <f t="shared" si="3"/>
        <v>6</v>
      </c>
    </row>
    <row r="63" spans="1:12">
      <c r="A63" t="s">
        <v>92</v>
      </c>
      <c r="B63" t="s">
        <v>26</v>
      </c>
      <c r="C63" s="14">
        <v>7975</v>
      </c>
      <c r="D63">
        <v>198750</v>
      </c>
      <c r="E63">
        <v>5375</v>
      </c>
      <c r="F63" s="7">
        <v>2.7000000000000003E-2</v>
      </c>
      <c r="G63">
        <v>208</v>
      </c>
      <c r="H63" t="s">
        <v>13</v>
      </c>
      <c r="I63" s="14">
        <f t="shared" si="2"/>
        <v>38.341346153846153</v>
      </c>
      <c r="J63" s="4">
        <v>4.4000000000000004E-2</v>
      </c>
      <c r="K63" s="4">
        <v>7.4999999999999997E-2</v>
      </c>
      <c r="L63">
        <f t="shared" si="3"/>
        <v>9</v>
      </c>
    </row>
    <row r="64" spans="1:12">
      <c r="A64" t="s">
        <v>93</v>
      </c>
      <c r="B64" t="s">
        <v>55</v>
      </c>
      <c r="C64" s="14">
        <v>8875</v>
      </c>
      <c r="D64">
        <v>218750</v>
      </c>
      <c r="E64">
        <v>5875</v>
      </c>
      <c r="F64" s="7">
        <v>2.6800000000000001E-2</v>
      </c>
      <c r="G64">
        <v>233</v>
      </c>
      <c r="H64" t="s">
        <v>16</v>
      </c>
      <c r="I64" s="14">
        <f t="shared" si="2"/>
        <v>38.090128755364809</v>
      </c>
      <c r="J64" s="4">
        <v>4.5999999999999999E-2</v>
      </c>
      <c r="K64" s="4">
        <v>7.9000000000000001E-2</v>
      </c>
      <c r="L64">
        <f t="shared" si="3"/>
        <v>11</v>
      </c>
    </row>
    <row r="65" spans="1:12">
      <c r="A65" t="s">
        <v>94</v>
      </c>
      <c r="B65" t="s">
        <v>12</v>
      </c>
      <c r="C65" s="14">
        <v>8375</v>
      </c>
      <c r="D65">
        <v>211250</v>
      </c>
      <c r="E65">
        <v>5775</v>
      </c>
      <c r="F65" s="7">
        <v>2.7300000000000001E-2</v>
      </c>
      <c r="G65">
        <v>231</v>
      </c>
      <c r="H65" t="s">
        <v>10</v>
      </c>
      <c r="I65" s="14">
        <f t="shared" si="2"/>
        <v>36.255411255411254</v>
      </c>
      <c r="J65" s="4">
        <v>4.4000000000000004E-2</v>
      </c>
      <c r="K65" s="4">
        <v>7.400000000000001E-2</v>
      </c>
      <c r="L65">
        <f t="shared" si="3"/>
        <v>10</v>
      </c>
    </row>
    <row r="66" spans="1:12">
      <c r="A66" t="s">
        <v>95</v>
      </c>
      <c r="B66" t="s">
        <v>9</v>
      </c>
      <c r="C66" s="14">
        <v>5475</v>
      </c>
      <c r="D66">
        <v>131250</v>
      </c>
      <c r="E66">
        <v>3375</v>
      </c>
      <c r="F66" s="7">
        <v>2.5699999999999997E-2</v>
      </c>
      <c r="G66">
        <v>121</v>
      </c>
      <c r="H66" t="s">
        <v>10</v>
      </c>
      <c r="I66" s="14">
        <f t="shared" ref="I66:I101" si="4">C66/G66</f>
        <v>45.247933884297524</v>
      </c>
      <c r="J66" s="4">
        <v>3.5000000000000003E-2</v>
      </c>
      <c r="K66" s="4">
        <v>6.0999999999999999E-2</v>
      </c>
      <c r="L66">
        <f t="shared" ref="L66:L101" si="5">ROUND(G66*(J66),0)</f>
        <v>4</v>
      </c>
    </row>
    <row r="67" spans="1:12">
      <c r="A67" t="s">
        <v>96</v>
      </c>
      <c r="B67" t="s">
        <v>15</v>
      </c>
      <c r="C67" s="14">
        <v>6675</v>
      </c>
      <c r="D67">
        <v>161250</v>
      </c>
      <c r="E67">
        <v>4475</v>
      </c>
      <c r="F67" s="7">
        <v>2.7699999999999999E-2</v>
      </c>
      <c r="G67">
        <v>141</v>
      </c>
      <c r="H67" t="s">
        <v>10</v>
      </c>
      <c r="I67" s="14">
        <f t="shared" si="4"/>
        <v>47.340425531914896</v>
      </c>
      <c r="J67" s="4">
        <v>3.7000000000000005E-2</v>
      </c>
      <c r="K67" s="4">
        <v>7.0000000000000007E-2</v>
      </c>
      <c r="L67">
        <f t="shared" si="5"/>
        <v>5</v>
      </c>
    </row>
    <row r="68" spans="1:12">
      <c r="A68" t="s">
        <v>97</v>
      </c>
      <c r="B68" t="s">
        <v>28</v>
      </c>
      <c r="C68" s="14">
        <v>5300</v>
      </c>
      <c r="D68">
        <v>130000</v>
      </c>
      <c r="E68">
        <v>3200</v>
      </c>
      <c r="F68" s="7">
        <v>2.46E-2</v>
      </c>
      <c r="G68">
        <v>115</v>
      </c>
      <c r="H68" t="s">
        <v>10</v>
      </c>
      <c r="I68" s="14">
        <f t="shared" si="4"/>
        <v>46.086956521739133</v>
      </c>
      <c r="J68" s="4">
        <v>3.5000000000000003E-2</v>
      </c>
      <c r="K68" s="4">
        <v>5.7999999999999996E-2</v>
      </c>
      <c r="L68">
        <f t="shared" si="5"/>
        <v>4</v>
      </c>
    </row>
    <row r="69" spans="1:12">
      <c r="A69" t="s">
        <v>98</v>
      </c>
      <c r="B69" t="s">
        <v>20</v>
      </c>
      <c r="C69" s="14">
        <v>5650</v>
      </c>
      <c r="D69">
        <v>135000</v>
      </c>
      <c r="E69">
        <v>3950</v>
      </c>
      <c r="F69" s="7">
        <v>2.9300000000000003E-2</v>
      </c>
      <c r="G69">
        <v>145</v>
      </c>
      <c r="H69" t="s">
        <v>10</v>
      </c>
      <c r="I69" s="14">
        <f t="shared" si="4"/>
        <v>38.96551724137931</v>
      </c>
      <c r="J69" s="4">
        <v>3.9E-2</v>
      </c>
      <c r="K69" s="4">
        <v>6.5000000000000002E-2</v>
      </c>
      <c r="L69">
        <f t="shared" si="5"/>
        <v>6</v>
      </c>
    </row>
    <row r="70" spans="1:12">
      <c r="A70" t="s">
        <v>99</v>
      </c>
      <c r="B70" t="s">
        <v>34</v>
      </c>
      <c r="C70" s="14">
        <v>4900</v>
      </c>
      <c r="D70">
        <v>105000</v>
      </c>
      <c r="E70">
        <v>2600</v>
      </c>
      <c r="F70" s="7">
        <v>2.4799999999999999E-2</v>
      </c>
      <c r="G70">
        <v>95</v>
      </c>
      <c r="H70" t="s">
        <v>10</v>
      </c>
      <c r="I70" s="14">
        <f t="shared" si="4"/>
        <v>51.578947368421055</v>
      </c>
      <c r="J70" s="4">
        <v>3.2000000000000001E-2</v>
      </c>
      <c r="K70" s="4">
        <v>5.5E-2</v>
      </c>
      <c r="L70">
        <f t="shared" si="5"/>
        <v>3</v>
      </c>
    </row>
    <row r="71" spans="1:12">
      <c r="A71" t="s">
        <v>100</v>
      </c>
      <c r="B71" t="s">
        <v>36</v>
      </c>
      <c r="C71" s="14">
        <v>8650</v>
      </c>
      <c r="D71">
        <v>215000</v>
      </c>
      <c r="E71">
        <v>4000</v>
      </c>
      <c r="F71" s="7">
        <v>2.64E-2</v>
      </c>
      <c r="G71">
        <v>200</v>
      </c>
      <c r="H71" t="s">
        <v>13</v>
      </c>
      <c r="I71" s="14">
        <f t="shared" si="4"/>
        <v>43.25</v>
      </c>
      <c r="J71" s="4">
        <v>4.0999999999999995E-2</v>
      </c>
      <c r="K71" s="4">
        <v>7.8E-2</v>
      </c>
      <c r="L71">
        <f t="shared" si="5"/>
        <v>8</v>
      </c>
    </row>
    <row r="72" spans="1:12">
      <c r="A72" t="s">
        <v>101</v>
      </c>
      <c r="B72" t="s">
        <v>38</v>
      </c>
      <c r="C72" s="14">
        <v>6300</v>
      </c>
      <c r="D72">
        <v>165000</v>
      </c>
      <c r="E72">
        <v>4100</v>
      </c>
      <c r="F72" s="7">
        <v>2.4799999999999999E-2</v>
      </c>
      <c r="G72">
        <v>142</v>
      </c>
      <c r="H72" t="s">
        <v>10</v>
      </c>
      <c r="I72" s="14">
        <f t="shared" si="4"/>
        <v>44.366197183098592</v>
      </c>
      <c r="J72" s="4">
        <v>3.7000000000000005E-2</v>
      </c>
      <c r="K72" s="4">
        <v>6.3E-2</v>
      </c>
      <c r="L72">
        <f t="shared" si="5"/>
        <v>5</v>
      </c>
    </row>
    <row r="73" spans="1:12">
      <c r="A73" t="s">
        <v>102</v>
      </c>
      <c r="B73" t="s">
        <v>20</v>
      </c>
      <c r="C73" s="14">
        <v>5900</v>
      </c>
      <c r="D73">
        <v>140000</v>
      </c>
      <c r="E73">
        <v>3800</v>
      </c>
      <c r="F73" s="7">
        <v>2.7099999999999999E-2</v>
      </c>
      <c r="G73">
        <v>150</v>
      </c>
      <c r="H73" t="s">
        <v>40</v>
      </c>
      <c r="I73" s="14">
        <f t="shared" si="4"/>
        <v>39.333333333333336</v>
      </c>
      <c r="J73" s="4">
        <v>3.7999999999999999E-2</v>
      </c>
      <c r="K73" s="4">
        <v>6.6000000000000003E-2</v>
      </c>
      <c r="L73">
        <f t="shared" si="5"/>
        <v>6</v>
      </c>
    </row>
    <row r="74" spans="1:12">
      <c r="A74" t="s">
        <v>103</v>
      </c>
      <c r="B74" t="s">
        <v>42</v>
      </c>
      <c r="C74" s="14">
        <v>6800</v>
      </c>
      <c r="D74">
        <v>162500</v>
      </c>
      <c r="E74">
        <v>4400</v>
      </c>
      <c r="F74" s="7">
        <v>2.7099999999999999E-2</v>
      </c>
      <c r="G74">
        <v>140</v>
      </c>
      <c r="H74" t="s">
        <v>10</v>
      </c>
      <c r="I74" s="14">
        <f t="shared" si="4"/>
        <v>48.571428571428569</v>
      </c>
      <c r="J74" s="4">
        <v>3.7000000000000005E-2</v>
      </c>
      <c r="K74" s="4">
        <v>7.0000000000000007E-2</v>
      </c>
      <c r="L74">
        <f t="shared" si="5"/>
        <v>5</v>
      </c>
    </row>
    <row r="75" spans="1:12">
      <c r="A75" t="s">
        <v>104</v>
      </c>
      <c r="B75" t="s">
        <v>18</v>
      </c>
      <c r="C75" s="14">
        <v>7500</v>
      </c>
      <c r="D75">
        <v>190000</v>
      </c>
      <c r="E75">
        <v>5000</v>
      </c>
      <c r="F75" s="7">
        <v>2.63E-2</v>
      </c>
      <c r="G75">
        <v>190</v>
      </c>
      <c r="H75" t="s">
        <v>10</v>
      </c>
      <c r="I75" s="14">
        <f t="shared" si="4"/>
        <v>39.473684210526315</v>
      </c>
      <c r="J75" s="4">
        <v>4.0999999999999995E-2</v>
      </c>
      <c r="K75" s="4">
        <v>8.199999999999999E-2</v>
      </c>
      <c r="L75">
        <f t="shared" si="5"/>
        <v>8</v>
      </c>
    </row>
    <row r="76" spans="1:12">
      <c r="A76" t="s">
        <v>105</v>
      </c>
      <c r="B76" t="s">
        <v>12</v>
      </c>
      <c r="C76" s="14">
        <v>8300</v>
      </c>
      <c r="D76">
        <v>210000</v>
      </c>
      <c r="E76">
        <v>5700</v>
      </c>
      <c r="F76" s="7">
        <v>2.7099999999999999E-2</v>
      </c>
      <c r="G76">
        <v>230</v>
      </c>
      <c r="H76" t="s">
        <v>13</v>
      </c>
      <c r="I76" s="14">
        <f t="shared" si="4"/>
        <v>36.086956521739133</v>
      </c>
      <c r="J76" s="4">
        <v>4.4000000000000004E-2</v>
      </c>
      <c r="K76" s="4">
        <v>7.400000000000001E-2</v>
      </c>
      <c r="L76">
        <f t="shared" si="5"/>
        <v>10</v>
      </c>
    </row>
    <row r="77" spans="1:12">
      <c r="A77" t="s">
        <v>106</v>
      </c>
      <c r="B77" t="s">
        <v>9</v>
      </c>
      <c r="C77" s="14">
        <v>5400</v>
      </c>
      <c r="D77">
        <v>130000</v>
      </c>
      <c r="E77">
        <v>3300</v>
      </c>
      <c r="F77" s="7">
        <v>2.5399999999999999E-2</v>
      </c>
      <c r="G77">
        <v>120</v>
      </c>
      <c r="H77" t="s">
        <v>10</v>
      </c>
      <c r="I77" s="14">
        <f t="shared" si="4"/>
        <v>45</v>
      </c>
      <c r="J77" s="4">
        <v>3.5000000000000003E-2</v>
      </c>
      <c r="K77" s="4">
        <v>6.0999999999999999E-2</v>
      </c>
      <c r="L77">
        <f t="shared" si="5"/>
        <v>4</v>
      </c>
    </row>
    <row r="78" spans="1:12">
      <c r="A78" t="s">
        <v>107</v>
      </c>
      <c r="B78" t="s">
        <v>47</v>
      </c>
      <c r="C78" s="14">
        <v>5000</v>
      </c>
      <c r="D78">
        <v>110000</v>
      </c>
      <c r="E78">
        <v>2800</v>
      </c>
      <c r="F78" s="7">
        <v>2.5499999999999998E-2</v>
      </c>
      <c r="G78">
        <v>100</v>
      </c>
      <c r="H78" t="s">
        <v>10</v>
      </c>
      <c r="I78" s="14">
        <f t="shared" si="4"/>
        <v>50</v>
      </c>
      <c r="J78" s="4">
        <v>3.4000000000000002E-2</v>
      </c>
      <c r="K78" s="4">
        <v>5.7000000000000002E-2</v>
      </c>
      <c r="L78">
        <f t="shared" si="5"/>
        <v>3</v>
      </c>
    </row>
    <row r="79" spans="1:12">
      <c r="A79" t="s">
        <v>108</v>
      </c>
      <c r="B79" t="s">
        <v>49</v>
      </c>
      <c r="C79" s="14">
        <v>5200</v>
      </c>
      <c r="D79">
        <v>120000</v>
      </c>
      <c r="E79">
        <v>3100</v>
      </c>
      <c r="F79" s="7">
        <v>2.58E-2</v>
      </c>
      <c r="G79">
        <v>110</v>
      </c>
      <c r="H79" t="s">
        <v>10</v>
      </c>
      <c r="I79" s="14">
        <f t="shared" si="4"/>
        <v>47.272727272727273</v>
      </c>
      <c r="J79" s="4">
        <v>3.5000000000000003E-2</v>
      </c>
      <c r="K79" s="4">
        <v>0.06</v>
      </c>
      <c r="L79">
        <f t="shared" si="5"/>
        <v>4</v>
      </c>
    </row>
    <row r="80" spans="1:12">
      <c r="A80" t="s">
        <v>109</v>
      </c>
      <c r="B80" t="s">
        <v>34</v>
      </c>
      <c r="C80" s="14">
        <v>4800</v>
      </c>
      <c r="D80">
        <v>100000</v>
      </c>
      <c r="E80">
        <v>2500</v>
      </c>
      <c r="F80" s="7">
        <v>2.5000000000000001E-2</v>
      </c>
      <c r="G80">
        <v>90</v>
      </c>
      <c r="H80" t="s">
        <v>40</v>
      </c>
      <c r="I80" s="14">
        <f t="shared" si="4"/>
        <v>53.333333333333336</v>
      </c>
      <c r="J80" s="4">
        <v>3.1E-2</v>
      </c>
      <c r="K80" s="4">
        <v>5.5E-2</v>
      </c>
      <c r="L80">
        <f t="shared" si="5"/>
        <v>3</v>
      </c>
    </row>
    <row r="81" spans="1:12">
      <c r="A81" t="s">
        <v>110</v>
      </c>
      <c r="B81" t="s">
        <v>52</v>
      </c>
      <c r="C81" s="14">
        <v>6400</v>
      </c>
      <c r="D81">
        <v>170000</v>
      </c>
      <c r="E81">
        <v>4200</v>
      </c>
      <c r="F81" s="7">
        <v>2.4700000000000003E-2</v>
      </c>
      <c r="G81">
        <v>160</v>
      </c>
      <c r="H81" t="s">
        <v>10</v>
      </c>
      <c r="I81" s="14">
        <f t="shared" si="4"/>
        <v>40</v>
      </c>
      <c r="J81" s="4">
        <v>0.04</v>
      </c>
      <c r="K81" s="4">
        <v>6.7000000000000004E-2</v>
      </c>
      <c r="L81">
        <f t="shared" si="5"/>
        <v>6</v>
      </c>
    </row>
    <row r="82" spans="1:12">
      <c r="A82" t="s">
        <v>111</v>
      </c>
      <c r="B82" t="s">
        <v>26</v>
      </c>
      <c r="C82" s="14">
        <v>8000</v>
      </c>
      <c r="D82">
        <v>200000</v>
      </c>
      <c r="E82">
        <v>5400</v>
      </c>
      <c r="F82" s="7">
        <v>2.7000000000000003E-2</v>
      </c>
      <c r="G82">
        <v>210</v>
      </c>
      <c r="H82" t="s">
        <v>13</v>
      </c>
      <c r="I82" s="14">
        <f t="shared" si="4"/>
        <v>38.095238095238095</v>
      </c>
      <c r="J82" s="4">
        <v>4.4999999999999998E-2</v>
      </c>
      <c r="K82" s="4">
        <v>7.5999999999999998E-2</v>
      </c>
      <c r="L82">
        <f t="shared" si="5"/>
        <v>9</v>
      </c>
    </row>
    <row r="83" spans="1:12">
      <c r="A83" t="s">
        <v>112</v>
      </c>
      <c r="B83" t="s">
        <v>55</v>
      </c>
      <c r="C83" s="14">
        <v>8900</v>
      </c>
      <c r="D83">
        <v>220000</v>
      </c>
      <c r="E83">
        <v>5900</v>
      </c>
      <c r="F83" s="7">
        <v>2.6800000000000001E-2</v>
      </c>
      <c r="G83">
        <v>235</v>
      </c>
      <c r="H83" t="s">
        <v>16</v>
      </c>
      <c r="I83" s="14">
        <f t="shared" si="4"/>
        <v>37.872340425531917</v>
      </c>
      <c r="J83" s="4">
        <v>4.7E-2</v>
      </c>
      <c r="K83" s="4">
        <v>0.08</v>
      </c>
      <c r="L83">
        <f t="shared" si="5"/>
        <v>11</v>
      </c>
    </row>
    <row r="84" spans="1:12">
      <c r="A84" t="s">
        <v>113</v>
      </c>
      <c r="B84" t="s">
        <v>12</v>
      </c>
      <c r="C84" s="14">
        <v>8400</v>
      </c>
      <c r="D84">
        <v>212500</v>
      </c>
      <c r="E84">
        <v>5800</v>
      </c>
      <c r="F84" s="7">
        <v>2.7300000000000001E-2</v>
      </c>
      <c r="G84">
        <v>232</v>
      </c>
      <c r="H84" t="s">
        <v>10</v>
      </c>
      <c r="I84" s="14">
        <f t="shared" si="4"/>
        <v>36.206896551724135</v>
      </c>
      <c r="J84" s="4">
        <v>4.4999999999999998E-2</v>
      </c>
      <c r="K84" s="4">
        <v>7.4999999999999997E-2</v>
      </c>
      <c r="L84">
        <f t="shared" si="5"/>
        <v>10</v>
      </c>
    </row>
    <row r="85" spans="1:12">
      <c r="A85" t="s">
        <v>114</v>
      </c>
      <c r="B85" t="s">
        <v>9</v>
      </c>
      <c r="C85" s="14">
        <v>5500</v>
      </c>
      <c r="D85">
        <v>132500</v>
      </c>
      <c r="E85">
        <v>3400</v>
      </c>
      <c r="F85" s="7">
        <v>2.5699999999999997E-2</v>
      </c>
      <c r="G85">
        <v>122</v>
      </c>
      <c r="H85" t="s">
        <v>10</v>
      </c>
      <c r="I85" s="14">
        <f t="shared" si="4"/>
        <v>45.081967213114751</v>
      </c>
      <c r="J85" s="4">
        <v>3.6000000000000004E-2</v>
      </c>
      <c r="K85" s="4">
        <v>6.2E-2</v>
      </c>
      <c r="L85">
        <f t="shared" si="5"/>
        <v>4</v>
      </c>
    </row>
    <row r="86" spans="1:12">
      <c r="A86" t="s">
        <v>115</v>
      </c>
      <c r="B86" t="s">
        <v>15</v>
      </c>
      <c r="C86" s="14">
        <v>6700</v>
      </c>
      <c r="D86">
        <v>162500</v>
      </c>
      <c r="E86">
        <v>4500</v>
      </c>
      <c r="F86" s="7">
        <v>2.7699999999999999E-2</v>
      </c>
      <c r="G86">
        <v>142</v>
      </c>
      <c r="H86" t="s">
        <v>10</v>
      </c>
      <c r="I86" s="14">
        <f t="shared" si="4"/>
        <v>47.183098591549296</v>
      </c>
      <c r="J86" s="4">
        <v>3.7999999999999999E-2</v>
      </c>
      <c r="K86" s="4">
        <v>7.0999999999999994E-2</v>
      </c>
      <c r="L86">
        <f t="shared" si="5"/>
        <v>5</v>
      </c>
    </row>
    <row r="87" spans="1:12">
      <c r="A87" t="s">
        <v>116</v>
      </c>
      <c r="B87" t="s">
        <v>28</v>
      </c>
      <c r="C87" s="14">
        <v>5325</v>
      </c>
      <c r="D87">
        <v>131250</v>
      </c>
      <c r="E87">
        <v>3225</v>
      </c>
      <c r="F87" s="7">
        <v>2.46E-2</v>
      </c>
      <c r="G87">
        <v>116</v>
      </c>
      <c r="H87" t="s">
        <v>10</v>
      </c>
      <c r="I87" s="14">
        <f t="shared" si="4"/>
        <v>45.905172413793103</v>
      </c>
      <c r="J87" s="4">
        <v>3.6000000000000004E-2</v>
      </c>
      <c r="K87" s="4">
        <v>5.9000000000000004E-2</v>
      </c>
      <c r="L87">
        <f t="shared" si="5"/>
        <v>4</v>
      </c>
    </row>
    <row r="88" spans="1:12">
      <c r="A88" t="s">
        <v>117</v>
      </c>
      <c r="B88" t="s">
        <v>20</v>
      </c>
      <c r="C88" s="14">
        <v>5675</v>
      </c>
      <c r="D88">
        <v>136250</v>
      </c>
      <c r="E88">
        <v>3975</v>
      </c>
      <c r="F88" s="7">
        <v>2.92E-2</v>
      </c>
      <c r="G88">
        <v>146</v>
      </c>
      <c r="H88" t="s">
        <v>10</v>
      </c>
      <c r="I88" s="14">
        <f t="shared" si="4"/>
        <v>38.869863013698627</v>
      </c>
      <c r="J88" s="4">
        <v>0.04</v>
      </c>
      <c r="K88" s="4">
        <v>6.6000000000000003E-2</v>
      </c>
      <c r="L88">
        <f t="shared" si="5"/>
        <v>6</v>
      </c>
    </row>
    <row r="89" spans="1:12">
      <c r="A89" t="s">
        <v>118</v>
      </c>
      <c r="B89" t="s">
        <v>34</v>
      </c>
      <c r="C89" s="14">
        <v>4925</v>
      </c>
      <c r="D89">
        <v>106250</v>
      </c>
      <c r="E89">
        <v>2625</v>
      </c>
      <c r="F89" s="7">
        <v>2.4700000000000003E-2</v>
      </c>
      <c r="G89">
        <v>96</v>
      </c>
      <c r="H89" t="s">
        <v>10</v>
      </c>
      <c r="I89" s="14">
        <f t="shared" si="4"/>
        <v>51.302083333333336</v>
      </c>
      <c r="J89" s="4">
        <v>3.3000000000000002E-2</v>
      </c>
      <c r="K89" s="4">
        <v>5.5999999999999994E-2</v>
      </c>
      <c r="L89">
        <f t="shared" si="5"/>
        <v>3</v>
      </c>
    </row>
    <row r="90" spans="1:12">
      <c r="A90" t="s">
        <v>119</v>
      </c>
      <c r="B90" t="s">
        <v>36</v>
      </c>
      <c r="C90" s="14">
        <v>8675</v>
      </c>
      <c r="D90">
        <v>216250</v>
      </c>
      <c r="E90">
        <v>4000</v>
      </c>
      <c r="F90" s="7">
        <v>2.64E-2</v>
      </c>
      <c r="G90">
        <v>202</v>
      </c>
      <c r="H90" t="s">
        <v>13</v>
      </c>
      <c r="I90" s="14">
        <f t="shared" si="4"/>
        <v>42.945544554455445</v>
      </c>
      <c r="J90" s="4">
        <v>4.2000000000000003E-2</v>
      </c>
      <c r="K90" s="4">
        <v>7.9000000000000001E-2</v>
      </c>
      <c r="L90">
        <f t="shared" si="5"/>
        <v>8</v>
      </c>
    </row>
    <row r="91" spans="1:12">
      <c r="A91" t="s">
        <v>120</v>
      </c>
      <c r="B91" t="s">
        <v>38</v>
      </c>
      <c r="C91" s="14">
        <v>6325</v>
      </c>
      <c r="D91">
        <v>166250</v>
      </c>
      <c r="E91">
        <v>4125</v>
      </c>
      <c r="F91" s="7">
        <v>2.4799999999999999E-2</v>
      </c>
      <c r="G91">
        <v>142</v>
      </c>
      <c r="H91" t="s">
        <v>10</v>
      </c>
      <c r="I91" s="14">
        <f t="shared" si="4"/>
        <v>44.54225352112676</v>
      </c>
      <c r="J91" s="4">
        <v>3.7000000000000005E-2</v>
      </c>
      <c r="K91" s="4">
        <v>6.4000000000000001E-2</v>
      </c>
      <c r="L91">
        <f t="shared" si="5"/>
        <v>5</v>
      </c>
    </row>
    <row r="92" spans="1:12">
      <c r="A92" t="s">
        <v>121</v>
      </c>
      <c r="B92" t="s">
        <v>20</v>
      </c>
      <c r="C92" s="14">
        <v>5925</v>
      </c>
      <c r="D92">
        <v>141250</v>
      </c>
      <c r="E92">
        <v>3825</v>
      </c>
      <c r="F92" s="7">
        <v>2.7099999999999999E-2</v>
      </c>
      <c r="G92">
        <v>151</v>
      </c>
      <c r="H92" t="s">
        <v>40</v>
      </c>
      <c r="I92" s="14">
        <f t="shared" si="4"/>
        <v>39.23841059602649</v>
      </c>
      <c r="J92" s="4">
        <v>3.9E-2</v>
      </c>
      <c r="K92" s="4">
        <v>6.7000000000000004E-2</v>
      </c>
      <c r="L92">
        <f t="shared" si="5"/>
        <v>6</v>
      </c>
    </row>
    <row r="93" spans="1:12">
      <c r="A93" t="s">
        <v>122</v>
      </c>
      <c r="B93" t="s">
        <v>42</v>
      </c>
      <c r="C93" s="14">
        <v>6825</v>
      </c>
      <c r="D93">
        <v>163750</v>
      </c>
      <c r="E93">
        <v>4425</v>
      </c>
      <c r="F93" s="7">
        <v>2.7000000000000003E-2</v>
      </c>
      <c r="G93">
        <v>141</v>
      </c>
      <c r="H93" t="s">
        <v>10</v>
      </c>
      <c r="I93" s="14">
        <f t="shared" si="4"/>
        <v>48.404255319148938</v>
      </c>
      <c r="J93" s="4">
        <v>3.7999999999999999E-2</v>
      </c>
      <c r="K93" s="4">
        <v>7.0999999999999994E-2</v>
      </c>
      <c r="L93">
        <f t="shared" si="5"/>
        <v>5</v>
      </c>
    </row>
    <row r="94" spans="1:12">
      <c r="A94" t="s">
        <v>123</v>
      </c>
      <c r="B94" t="s">
        <v>18</v>
      </c>
      <c r="C94" s="14">
        <v>7525</v>
      </c>
      <c r="D94">
        <v>191250</v>
      </c>
      <c r="E94">
        <v>5025</v>
      </c>
      <c r="F94" s="7">
        <v>2.63E-2</v>
      </c>
      <c r="G94">
        <v>191</v>
      </c>
      <c r="H94" t="s">
        <v>10</v>
      </c>
      <c r="I94" s="14">
        <f t="shared" si="4"/>
        <v>39.397905759162306</v>
      </c>
      <c r="J94" s="4">
        <v>4.2000000000000003E-2</v>
      </c>
      <c r="K94" s="4">
        <v>8.3000000000000004E-2</v>
      </c>
      <c r="L94">
        <f t="shared" si="5"/>
        <v>8</v>
      </c>
    </row>
    <row r="95" spans="1:12">
      <c r="A95" t="s">
        <v>124</v>
      </c>
      <c r="B95" t="s">
        <v>12</v>
      </c>
      <c r="C95" s="14">
        <v>8325</v>
      </c>
      <c r="D95">
        <v>211250</v>
      </c>
      <c r="E95">
        <v>5725</v>
      </c>
      <c r="F95" s="7">
        <v>2.7099999999999999E-2</v>
      </c>
      <c r="G95">
        <v>231</v>
      </c>
      <c r="H95" t="s">
        <v>13</v>
      </c>
      <c r="I95" s="14">
        <f t="shared" si="4"/>
        <v>36.038961038961041</v>
      </c>
      <c r="J95" s="4">
        <v>4.4999999999999998E-2</v>
      </c>
      <c r="K95" s="4">
        <v>7.4999999999999997E-2</v>
      </c>
      <c r="L95">
        <f t="shared" si="5"/>
        <v>10</v>
      </c>
    </row>
    <row r="96" spans="1:12">
      <c r="A96" t="s">
        <v>125</v>
      </c>
      <c r="B96" t="s">
        <v>9</v>
      </c>
      <c r="C96" s="14">
        <v>5425</v>
      </c>
      <c r="D96">
        <v>131250</v>
      </c>
      <c r="E96">
        <v>3325</v>
      </c>
      <c r="F96" s="7">
        <v>2.53E-2</v>
      </c>
      <c r="G96">
        <v>121</v>
      </c>
      <c r="H96" t="s">
        <v>10</v>
      </c>
      <c r="I96" s="14">
        <f t="shared" si="4"/>
        <v>44.834710743801651</v>
      </c>
      <c r="J96" s="4">
        <v>3.6000000000000004E-2</v>
      </c>
      <c r="K96" s="4">
        <v>6.2E-2</v>
      </c>
      <c r="L96">
        <f t="shared" si="5"/>
        <v>4</v>
      </c>
    </row>
    <row r="97" spans="1:12">
      <c r="A97" t="s">
        <v>126</v>
      </c>
      <c r="B97" t="s">
        <v>127</v>
      </c>
      <c r="C97" s="14">
        <v>9200</v>
      </c>
      <c r="D97">
        <v>225000</v>
      </c>
      <c r="E97">
        <v>6100</v>
      </c>
      <c r="F97" s="7">
        <v>2.7099999999999999E-2</v>
      </c>
      <c r="G97">
        <v>250</v>
      </c>
      <c r="H97" t="s">
        <v>10</v>
      </c>
      <c r="I97" s="14">
        <f t="shared" si="4"/>
        <v>36.799999999999997</v>
      </c>
      <c r="J97" s="4">
        <v>4.5999999999999999E-2</v>
      </c>
      <c r="K97" s="4">
        <v>8.3000000000000004E-2</v>
      </c>
      <c r="L97">
        <f t="shared" si="5"/>
        <v>12</v>
      </c>
    </row>
    <row r="98" spans="1:12">
      <c r="A98" t="s">
        <v>128</v>
      </c>
      <c r="B98" t="s">
        <v>129</v>
      </c>
      <c r="C98" s="14">
        <v>6800</v>
      </c>
      <c r="D98">
        <v>145000</v>
      </c>
      <c r="E98">
        <v>3800</v>
      </c>
      <c r="F98" s="7">
        <v>2.6200000000000001E-2</v>
      </c>
      <c r="G98">
        <v>135</v>
      </c>
      <c r="H98" t="s">
        <v>13</v>
      </c>
      <c r="I98" s="14">
        <f t="shared" si="4"/>
        <v>50.370370370370374</v>
      </c>
      <c r="J98" s="4">
        <v>3.5000000000000003E-2</v>
      </c>
      <c r="K98" s="4">
        <v>6.2E-2</v>
      </c>
      <c r="L98">
        <f t="shared" si="5"/>
        <v>5</v>
      </c>
    </row>
    <row r="99" spans="1:12">
      <c r="A99" t="s">
        <v>130</v>
      </c>
      <c r="B99" t="s">
        <v>131</v>
      </c>
      <c r="C99" s="14">
        <v>5100</v>
      </c>
      <c r="D99">
        <v>105000</v>
      </c>
      <c r="E99">
        <v>2700</v>
      </c>
      <c r="F99" s="7">
        <v>2.5699999999999997E-2</v>
      </c>
      <c r="G99">
        <v>95</v>
      </c>
      <c r="H99" t="s">
        <v>10</v>
      </c>
      <c r="I99" s="14">
        <f t="shared" si="4"/>
        <v>53.684210526315788</v>
      </c>
      <c r="J99" s="4">
        <v>0.03</v>
      </c>
      <c r="K99" s="4">
        <v>5.4000000000000006E-2</v>
      </c>
      <c r="L99">
        <f t="shared" si="5"/>
        <v>3</v>
      </c>
    </row>
    <row r="100" spans="1:12">
      <c r="A100" t="s">
        <v>132</v>
      </c>
      <c r="B100" t="s">
        <v>133</v>
      </c>
      <c r="C100" s="14">
        <v>11000</v>
      </c>
      <c r="D100">
        <v>280000</v>
      </c>
      <c r="E100">
        <v>7500</v>
      </c>
      <c r="F100" s="7">
        <v>2.6800000000000001E-2</v>
      </c>
      <c r="G100">
        <v>300</v>
      </c>
      <c r="H100" t="s">
        <v>16</v>
      </c>
      <c r="I100" s="14">
        <f t="shared" si="4"/>
        <v>36.666666666666664</v>
      </c>
      <c r="J100" s="4">
        <v>4.8000000000000001E-2</v>
      </c>
      <c r="K100" s="4">
        <v>0.09</v>
      </c>
      <c r="L100">
        <f t="shared" si="5"/>
        <v>14</v>
      </c>
    </row>
    <row r="101" spans="1:12">
      <c r="A101" t="s">
        <v>134</v>
      </c>
      <c r="B101" t="s">
        <v>135</v>
      </c>
      <c r="C101" s="14">
        <v>5900</v>
      </c>
      <c r="D101">
        <v>135000</v>
      </c>
      <c r="E101">
        <v>3500</v>
      </c>
      <c r="F101" s="7">
        <v>2.5899999999999999E-2</v>
      </c>
      <c r="G101">
        <v>125</v>
      </c>
      <c r="H101" t="s">
        <v>10</v>
      </c>
      <c r="I101" s="14">
        <f t="shared" si="4"/>
        <v>47.2</v>
      </c>
      <c r="J101" s="4">
        <v>3.4000000000000002E-2</v>
      </c>
      <c r="K101" s="4">
        <v>6.0999999999999999E-2</v>
      </c>
      <c r="L101">
        <f t="shared" si="5"/>
        <v>4</v>
      </c>
    </row>
    <row r="104" spans="1:12">
      <c r="C104" s="14">
        <f>SUM(C2:C101)</f>
        <v>658425</v>
      </c>
      <c r="G104">
        <f>SUM(G2:G101)</f>
        <v>15575</v>
      </c>
      <c r="J104" s="4">
        <f>AVERAGE(J2:J101)</f>
        <v>3.7479999999999979E-2</v>
      </c>
    </row>
  </sheetData>
  <conditionalFormatting sqref="I2:I101">
    <cfRule type="cellIs" dxfId="0" priority="1" operator="greaterThan">
      <formula>39</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35EC9-A1FE-4308-BF3C-1A58AC268114}">
  <dimension ref="A3:F78"/>
  <sheetViews>
    <sheetView zoomScale="104" workbookViewId="0">
      <selection activeCell="C45" sqref="C45"/>
    </sheetView>
  </sheetViews>
  <sheetFormatPr defaultRowHeight="14.25"/>
  <cols>
    <col min="1" max="1" width="16.75" bestFit="1" customWidth="1"/>
    <col min="2" max="2" width="35" bestFit="1" customWidth="1"/>
    <col min="3" max="3" width="26.875" bestFit="1" customWidth="1"/>
    <col min="4" max="4" width="23.875" bestFit="1" customWidth="1"/>
    <col min="5" max="5" width="20" bestFit="1" customWidth="1"/>
    <col min="6" max="27" width="20.625" bestFit="1" customWidth="1"/>
    <col min="28" max="28" width="11.375" bestFit="1" customWidth="1"/>
  </cols>
  <sheetData>
    <row r="3" spans="1:5">
      <c r="A3" s="1" t="s">
        <v>7</v>
      </c>
      <c r="B3" t="s">
        <v>141</v>
      </c>
    </row>
    <row r="4" spans="1:5">
      <c r="A4" s="2" t="s">
        <v>10</v>
      </c>
      <c r="B4" s="3">
        <v>66</v>
      </c>
    </row>
    <row r="5" spans="1:5">
      <c r="A5" s="2" t="s">
        <v>16</v>
      </c>
      <c r="B5" s="3">
        <v>7</v>
      </c>
    </row>
    <row r="6" spans="1:5">
      <c r="A6" s="2" t="s">
        <v>40</v>
      </c>
      <c r="B6" s="3">
        <v>9</v>
      </c>
    </row>
    <row r="7" spans="1:5">
      <c r="A7" s="2" t="s">
        <v>13</v>
      </c>
      <c r="B7" s="3">
        <v>18</v>
      </c>
    </row>
    <row r="8" spans="1:5">
      <c r="A8" s="2" t="s">
        <v>137</v>
      </c>
      <c r="B8" s="3">
        <v>100</v>
      </c>
    </row>
    <row r="11" spans="1:5">
      <c r="A11" s="1" t="s">
        <v>7</v>
      </c>
      <c r="B11" t="s">
        <v>16</v>
      </c>
      <c r="D11" s="1" t="s">
        <v>7</v>
      </c>
      <c r="E11" t="s">
        <v>13</v>
      </c>
    </row>
    <row r="13" spans="1:5">
      <c r="A13" s="1" t="s">
        <v>1</v>
      </c>
      <c r="B13" t="s">
        <v>143</v>
      </c>
      <c r="D13" s="1" t="s">
        <v>1</v>
      </c>
      <c r="E13" t="s">
        <v>143</v>
      </c>
    </row>
    <row r="14" spans="1:5">
      <c r="A14" s="2" t="s">
        <v>15</v>
      </c>
      <c r="B14" s="3">
        <v>1</v>
      </c>
      <c r="D14" s="2" t="s">
        <v>22</v>
      </c>
      <c r="E14" s="3">
        <v>1</v>
      </c>
    </row>
    <row r="15" spans="1:5">
      <c r="A15" s="2" t="s">
        <v>133</v>
      </c>
      <c r="B15" s="3">
        <v>1</v>
      </c>
      <c r="D15" s="2" t="s">
        <v>129</v>
      </c>
      <c r="E15" s="3">
        <v>1</v>
      </c>
    </row>
    <row r="16" spans="1:5">
      <c r="A16" s="2" t="s">
        <v>30</v>
      </c>
      <c r="B16" s="3">
        <v>1</v>
      </c>
      <c r="D16" s="2" t="s">
        <v>26</v>
      </c>
      <c r="E16" s="3">
        <v>5</v>
      </c>
    </row>
    <row r="17" spans="1:5">
      <c r="A17" s="2" t="s">
        <v>55</v>
      </c>
      <c r="B17" s="3">
        <v>4</v>
      </c>
      <c r="D17" s="2" t="s">
        <v>36</v>
      </c>
      <c r="E17" s="3">
        <v>5</v>
      </c>
    </row>
    <row r="18" spans="1:5">
      <c r="A18" s="2" t="s">
        <v>137</v>
      </c>
      <c r="B18" s="3">
        <v>7</v>
      </c>
      <c r="D18" s="2" t="s">
        <v>12</v>
      </c>
      <c r="E18" s="3">
        <v>6</v>
      </c>
    </row>
    <row r="19" spans="1:5">
      <c r="D19" s="2" t="s">
        <v>137</v>
      </c>
      <c r="E19" s="3">
        <v>18</v>
      </c>
    </row>
    <row r="22" spans="1:5">
      <c r="A22" s="1" t="s">
        <v>7</v>
      </c>
      <c r="B22" t="s">
        <v>146</v>
      </c>
      <c r="C22" t="s">
        <v>144</v>
      </c>
      <c r="D22" t="s">
        <v>140</v>
      </c>
    </row>
    <row r="23" spans="1:5">
      <c r="A23" s="2" t="s">
        <v>10</v>
      </c>
      <c r="B23" s="15">
        <v>6133.333333333333</v>
      </c>
      <c r="C23" s="5">
        <v>140.5151515151515</v>
      </c>
      <c r="D23" s="4">
        <v>3.6348484848484831E-2</v>
      </c>
    </row>
    <row r="24" spans="1:5">
      <c r="A24" s="2" t="s">
        <v>16</v>
      </c>
      <c r="B24" s="15">
        <v>8846.4285714285706</v>
      </c>
      <c r="C24" s="5">
        <v>228.57142857142858</v>
      </c>
      <c r="D24" s="4">
        <v>4.3428571428571421E-2</v>
      </c>
    </row>
    <row r="25" spans="1:5">
      <c r="A25" s="2" t="s">
        <v>40</v>
      </c>
      <c r="B25" s="15">
        <v>5375</v>
      </c>
      <c r="C25" s="5">
        <v>121.22222222222223</v>
      </c>
      <c r="D25" s="4">
        <v>3.3888888888888885E-2</v>
      </c>
    </row>
    <row r="26" spans="1:5">
      <c r="A26" s="2" t="s">
        <v>13</v>
      </c>
      <c r="B26" s="15">
        <v>7962.5</v>
      </c>
      <c r="C26" s="5">
        <v>200.55555555555554</v>
      </c>
      <c r="D26" s="4">
        <v>4.1111111111111119E-2</v>
      </c>
    </row>
    <row r="27" spans="1:5">
      <c r="A27" s="2" t="s">
        <v>137</v>
      </c>
      <c r="B27" s="15">
        <v>6584.25</v>
      </c>
      <c r="C27" s="5">
        <v>155.75</v>
      </c>
      <c r="D27" s="4">
        <v>3.7479999999999986E-2</v>
      </c>
    </row>
    <row r="28" spans="1:5">
      <c r="B28" s="15"/>
    </row>
    <row r="29" spans="1:5">
      <c r="B29" s="15"/>
    </row>
    <row r="30" spans="1:5">
      <c r="B30" s="15"/>
    </row>
    <row r="31" spans="1:5">
      <c r="A31" s="1" t="s">
        <v>7</v>
      </c>
      <c r="B31" s="15" t="s">
        <v>146</v>
      </c>
      <c r="C31" t="s">
        <v>144</v>
      </c>
    </row>
    <row r="32" spans="1:5">
      <c r="A32" s="2" t="s">
        <v>16</v>
      </c>
      <c r="B32" s="15">
        <v>8846.4285714285706</v>
      </c>
      <c r="C32" s="5">
        <v>228.57142857142858</v>
      </c>
    </row>
    <row r="33" spans="1:6">
      <c r="A33" s="2" t="s">
        <v>13</v>
      </c>
      <c r="B33" s="15">
        <v>7962.5</v>
      </c>
      <c r="C33" s="5">
        <v>200.55555555555554</v>
      </c>
    </row>
    <row r="34" spans="1:6">
      <c r="A34" s="2" t="s">
        <v>10</v>
      </c>
      <c r="B34" s="15">
        <v>6133.333333333333</v>
      </c>
      <c r="C34" s="5">
        <v>140.5151515151515</v>
      </c>
    </row>
    <row r="35" spans="1:6">
      <c r="A35" s="2" t="s">
        <v>40</v>
      </c>
      <c r="B35" s="15">
        <v>5375</v>
      </c>
      <c r="C35" s="5">
        <v>121.22222222222223</v>
      </c>
    </row>
    <row r="36" spans="1:6">
      <c r="A36" s="2" t="s">
        <v>137</v>
      </c>
      <c r="B36" s="15">
        <v>6584.25</v>
      </c>
      <c r="C36" s="5">
        <v>155.75</v>
      </c>
    </row>
    <row r="39" spans="1:6">
      <c r="A39" s="1" t="s">
        <v>7</v>
      </c>
      <c r="B39" t="s">
        <v>140</v>
      </c>
      <c r="D39" s="1" t="s">
        <v>7</v>
      </c>
      <c r="E39" t="s">
        <v>152</v>
      </c>
      <c r="F39" t="s">
        <v>142</v>
      </c>
    </row>
    <row r="40" spans="1:6">
      <c r="A40" s="2" t="s">
        <v>16</v>
      </c>
      <c r="B40" s="4">
        <v>4.3428571428571421E-2</v>
      </c>
      <c r="D40" s="2" t="s">
        <v>16</v>
      </c>
      <c r="E40" s="4">
        <v>2.7085714285714286E-2</v>
      </c>
      <c r="F40" s="4">
        <v>7.8428571428571431E-2</v>
      </c>
    </row>
    <row r="41" spans="1:6" ht="15">
      <c r="A41" s="2" t="s">
        <v>13</v>
      </c>
      <c r="B41" s="4">
        <v>4.1111111111111119E-2</v>
      </c>
      <c r="C41" s="8"/>
      <c r="D41" s="2" t="s">
        <v>13</v>
      </c>
      <c r="E41" s="4">
        <v>2.6872222222222224E-2</v>
      </c>
      <c r="F41" s="4">
        <v>7.2833333333333333E-2</v>
      </c>
    </row>
    <row r="42" spans="1:6">
      <c r="A42" s="2" t="s">
        <v>10</v>
      </c>
      <c r="B42" s="4">
        <v>3.6348484848484831E-2</v>
      </c>
      <c r="D42" s="2" t="s">
        <v>40</v>
      </c>
      <c r="E42" s="4">
        <v>2.6288888888888886E-2</v>
      </c>
      <c r="F42" s="4">
        <v>5.988888888888888E-2</v>
      </c>
    </row>
    <row r="43" spans="1:6">
      <c r="A43" s="2" t="s">
        <v>40</v>
      </c>
      <c r="B43" s="4">
        <v>3.3888888888888885E-2</v>
      </c>
      <c r="D43" s="2" t="s">
        <v>10</v>
      </c>
      <c r="E43" s="4">
        <v>2.6228787878787879E-2</v>
      </c>
      <c r="F43" s="4">
        <v>6.5181818181818188E-2</v>
      </c>
    </row>
    <row r="44" spans="1:6">
      <c r="A44" s="2" t="s">
        <v>137</v>
      </c>
      <c r="B44" s="4">
        <v>3.7479999999999986E-2</v>
      </c>
      <c r="D44" s="2" t="s">
        <v>137</v>
      </c>
      <c r="E44" s="4">
        <v>2.6410000000000017E-2</v>
      </c>
      <c r="F44" s="4">
        <v>6.7010000000000014E-2</v>
      </c>
    </row>
    <row r="47" spans="1:6">
      <c r="D47" s="1" t="s">
        <v>150</v>
      </c>
    </row>
    <row r="48" spans="1:6">
      <c r="A48" s="1" t="s">
        <v>136</v>
      </c>
      <c r="B48" t="s">
        <v>140</v>
      </c>
      <c r="D48" s="2" t="s">
        <v>18</v>
      </c>
    </row>
    <row r="49" spans="1:4">
      <c r="A49" s="2" t="s">
        <v>133</v>
      </c>
      <c r="B49" s="4">
        <v>4.8000000000000001E-2</v>
      </c>
      <c r="D49" s="2" t="s">
        <v>26</v>
      </c>
    </row>
    <row r="50" spans="1:4">
      <c r="A50" s="2" t="s">
        <v>127</v>
      </c>
      <c r="B50" s="4">
        <v>4.5999999999999999E-2</v>
      </c>
      <c r="D50" s="2" t="s">
        <v>36</v>
      </c>
    </row>
    <row r="51" spans="1:4">
      <c r="A51" s="2" t="s">
        <v>55</v>
      </c>
      <c r="B51" s="4">
        <v>4.5499999999999999E-2</v>
      </c>
      <c r="D51" s="2" t="s">
        <v>34</v>
      </c>
    </row>
    <row r="52" spans="1:4">
      <c r="A52" s="2" t="s">
        <v>32</v>
      </c>
      <c r="B52" s="4">
        <v>4.4999999999999998E-2</v>
      </c>
      <c r="D52" s="2" t="s">
        <v>38</v>
      </c>
    </row>
    <row r="53" spans="1:4">
      <c r="A53" s="2" t="s">
        <v>26</v>
      </c>
      <c r="B53" s="4">
        <v>4.3000000000000003E-2</v>
      </c>
      <c r="D53" s="2" t="s">
        <v>127</v>
      </c>
    </row>
    <row r="54" spans="1:4">
      <c r="A54" s="2" t="s">
        <v>30</v>
      </c>
      <c r="B54" s="4">
        <v>4.2999999999999997E-2</v>
      </c>
      <c r="D54" s="2" t="s">
        <v>55</v>
      </c>
    </row>
    <row r="55" spans="1:4">
      <c r="A55" s="2" t="s">
        <v>12</v>
      </c>
      <c r="B55" s="4">
        <v>4.2899999999999994E-2</v>
      </c>
      <c r="D55" s="2" t="s">
        <v>42</v>
      </c>
    </row>
    <row r="56" spans="1:4">
      <c r="A56" s="2" t="s">
        <v>36</v>
      </c>
      <c r="B56" s="4">
        <v>4.02E-2</v>
      </c>
      <c r="D56" s="2" t="s">
        <v>9</v>
      </c>
    </row>
    <row r="57" spans="1:4">
      <c r="A57" s="2" t="s">
        <v>18</v>
      </c>
      <c r="B57" s="4">
        <v>3.966666666666667E-2</v>
      </c>
      <c r="D57" s="2" t="s">
        <v>135</v>
      </c>
    </row>
    <row r="58" spans="1:4">
      <c r="A58" s="2" t="s">
        <v>52</v>
      </c>
      <c r="B58" s="4">
        <v>3.8500000000000006E-2</v>
      </c>
      <c r="D58" s="2" t="s">
        <v>47</v>
      </c>
    </row>
    <row r="59" spans="1:4">
      <c r="A59" s="2" t="s">
        <v>20</v>
      </c>
      <c r="B59" s="4">
        <v>3.7699999999999997E-2</v>
      </c>
      <c r="D59" s="2" t="s">
        <v>28</v>
      </c>
    </row>
    <row r="60" spans="1:4">
      <c r="A60" s="2" t="s">
        <v>38</v>
      </c>
      <c r="B60" s="4">
        <v>3.7000000000000005E-2</v>
      </c>
      <c r="D60" s="2" t="s">
        <v>22</v>
      </c>
    </row>
    <row r="61" spans="1:4">
      <c r="A61" s="2" t="s">
        <v>42</v>
      </c>
      <c r="B61" s="4">
        <v>3.6000000000000004E-2</v>
      </c>
      <c r="D61" s="2" t="s">
        <v>52</v>
      </c>
    </row>
    <row r="62" spans="1:4">
      <c r="A62" s="2" t="s">
        <v>15</v>
      </c>
      <c r="B62" s="4">
        <v>3.5400000000000001E-2</v>
      </c>
      <c r="D62" s="2" t="s">
        <v>20</v>
      </c>
    </row>
    <row r="63" spans="1:4">
      <c r="A63" s="2" t="s">
        <v>9</v>
      </c>
      <c r="B63" s="4">
        <v>3.500000000000001E-2</v>
      </c>
      <c r="D63" s="2" t="s">
        <v>49</v>
      </c>
    </row>
    <row r="64" spans="1:4">
      <c r="A64" s="2" t="s">
        <v>24</v>
      </c>
      <c r="B64" s="4">
        <v>3.5000000000000003E-2</v>
      </c>
      <c r="D64" s="2" t="s">
        <v>32</v>
      </c>
    </row>
    <row r="65" spans="1:4">
      <c r="A65" s="2" t="s">
        <v>129</v>
      </c>
      <c r="B65" s="4">
        <v>3.5000000000000003E-2</v>
      </c>
      <c r="D65" s="2" t="s">
        <v>129</v>
      </c>
    </row>
    <row r="66" spans="1:4">
      <c r="A66" s="2" t="s">
        <v>28</v>
      </c>
      <c r="B66" s="4">
        <v>3.4200000000000001E-2</v>
      </c>
      <c r="D66" s="2" t="s">
        <v>131</v>
      </c>
    </row>
    <row r="67" spans="1:4">
      <c r="A67" s="2" t="s">
        <v>22</v>
      </c>
      <c r="B67" s="4">
        <v>3.4000000000000002E-2</v>
      </c>
      <c r="D67" s="2" t="s">
        <v>15</v>
      </c>
    </row>
    <row r="68" spans="1:4">
      <c r="A68" s="2" t="s">
        <v>135</v>
      </c>
      <c r="B68" s="4">
        <v>3.4000000000000002E-2</v>
      </c>
      <c r="D68" s="2" t="s">
        <v>24</v>
      </c>
    </row>
    <row r="69" spans="1:4">
      <c r="A69" s="2" t="s">
        <v>49</v>
      </c>
      <c r="B69" s="4">
        <v>3.3500000000000002E-2</v>
      </c>
      <c r="D69" s="2" t="s">
        <v>12</v>
      </c>
    </row>
    <row r="70" spans="1:4">
      <c r="A70" s="2" t="s">
        <v>47</v>
      </c>
      <c r="B70" s="4">
        <v>3.2500000000000001E-2</v>
      </c>
      <c r="D70" s="2" t="s">
        <v>133</v>
      </c>
    </row>
    <row r="71" spans="1:4">
      <c r="A71" s="2" t="s">
        <v>34</v>
      </c>
      <c r="B71" s="4">
        <v>3.0555555555555558E-2</v>
      </c>
      <c r="D71" s="2" t="s">
        <v>30</v>
      </c>
    </row>
    <row r="72" spans="1:4">
      <c r="A72" s="2" t="s">
        <v>131</v>
      </c>
      <c r="B72" s="4">
        <v>0.03</v>
      </c>
      <c r="D72" s="2" t="s">
        <v>137</v>
      </c>
    </row>
    <row r="73" spans="1:4">
      <c r="A73" s="2" t="s">
        <v>137</v>
      </c>
      <c r="B73" s="4">
        <v>3.7479999999999986E-2</v>
      </c>
      <c r="D73">
        <f>COUNTA(D48:D71)</f>
        <v>24</v>
      </c>
    </row>
    <row r="77" spans="1:4">
      <c r="A77" t="s">
        <v>148</v>
      </c>
      <c r="B77" t="s">
        <v>149</v>
      </c>
      <c r="C77" t="s">
        <v>140</v>
      </c>
      <c r="D77" t="s">
        <v>139</v>
      </c>
    </row>
    <row r="78" spans="1:4">
      <c r="A78" s="15">
        <v>658425</v>
      </c>
      <c r="B78" s="9">
        <v>15575</v>
      </c>
      <c r="C78" s="4">
        <v>3.7479999999999979E-2</v>
      </c>
      <c r="D78" s="15">
        <v>43.72342156099603</v>
      </c>
    </row>
  </sheetData>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B1B4E-3B96-4126-A213-ED0324AAEF78}">
  <dimension ref="A1"/>
  <sheetViews>
    <sheetView showGridLines="0" workbookViewId="0">
      <selection activeCell="T5" sqref="T5"/>
    </sheetView>
  </sheetViews>
  <sheetFormatPr defaultRowHeight="14.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Summary</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Belinda</cp:lastModifiedBy>
  <dcterms:created xsi:type="dcterms:W3CDTF">2025-04-14T16:18:24Z</dcterms:created>
  <dcterms:modified xsi:type="dcterms:W3CDTF">2025-05-08T10:16:28Z</dcterms:modified>
</cp:coreProperties>
</file>