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belin\Desktop\"/>
    </mc:Choice>
  </mc:AlternateContent>
  <xr:revisionPtr revIDLastSave="0" documentId="13_ncr:1_{3B5721E6-F414-4E1A-AF69-32924F194658}" xr6:coauthVersionLast="47" xr6:coauthVersionMax="47" xr10:uidLastSave="{00000000-0000-0000-0000-000000000000}"/>
  <bookViews>
    <workbookView xWindow="-120" yWindow="-120" windowWidth="20730" windowHeight="11040" activeTab="3" xr2:uid="{00000000-000D-0000-FFFF-FFFF00000000}"/>
  </bookViews>
  <sheets>
    <sheet name="Sales Transactions" sheetId="2" r:id="rId1"/>
    <sheet name="Product List" sheetId="1" r:id="rId2"/>
    <sheet name="Summary Statistics" sheetId="5" r:id="rId3"/>
    <sheet name="Dashboard" sheetId="6" r:id="rId4"/>
  </sheets>
  <definedNames>
    <definedName name="_xlnm._FilterDatabase" localSheetId="0" hidden="1">'Sales Transactions'!$A$1:$L$51</definedName>
    <definedName name="Slicer_Months">#N/A</definedName>
    <definedName name="Slicer_Salesperson">#N/A</definedName>
  </definedNames>
  <calcPr calcId="191029" iterateCount="1" calcOnSave="0" concurrentCalc="0"/>
  <pivotCaches>
    <pivotCache cacheId="0" r:id="rId5"/>
    <pivotCache cacheId="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2" i="2"/>
  <c r="H2" i="2"/>
  <c r="I2" i="2"/>
  <c r="H3" i="2"/>
  <c r="I3" i="2"/>
  <c r="H4" i="2"/>
  <c r="I4" i="2"/>
  <c r="H5" i="2"/>
  <c r="I5" i="2"/>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H41" i="2"/>
  <c r="I41" i="2"/>
  <c r="H42" i="2"/>
  <c r="I42" i="2"/>
  <c r="H43" i="2"/>
  <c r="I43" i="2"/>
  <c r="H44" i="2"/>
  <c r="I44" i="2"/>
  <c r="H45" i="2"/>
  <c r="I45" i="2"/>
  <c r="H46" i="2"/>
  <c r="I46" i="2"/>
  <c r="H47" i="2"/>
  <c r="I47" i="2"/>
  <c r="H48" i="2"/>
  <c r="I48" i="2"/>
  <c r="H49" i="2"/>
  <c r="I49" i="2"/>
  <c r="H50" i="2"/>
  <c r="I50" i="2"/>
  <c r="H51" i="2"/>
  <c r="I51"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2" i="2"/>
  <c r="J2" i="2"/>
  <c r="D14" i="2"/>
  <c r="D3" i="2"/>
  <c r="D4" i="2"/>
  <c r="D5" i="2"/>
  <c r="D6" i="2"/>
  <c r="D7" i="2"/>
  <c r="D8" i="2"/>
  <c r="D9" i="2"/>
  <c r="D10" i="2"/>
  <c r="D11" i="2"/>
  <c r="D12" i="2"/>
  <c r="D13"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2" i="2"/>
  <c r="L3" i="2"/>
  <c r="L4" i="2"/>
  <c r="L5" i="2"/>
  <c r="L6" i="2"/>
  <c r="L7" i="2"/>
  <c r="L8" i="2"/>
  <c r="J9" i="2"/>
  <c r="J10" i="2"/>
  <c r="L11" i="2"/>
  <c r="L12" i="2"/>
  <c r="L13" i="2"/>
  <c r="L14" i="2"/>
  <c r="L15" i="2"/>
  <c r="L16" i="2"/>
  <c r="J17" i="2"/>
  <c r="J18" i="2"/>
  <c r="L19" i="2"/>
  <c r="L20" i="2"/>
  <c r="L21" i="2"/>
  <c r="L22" i="2"/>
  <c r="L23" i="2"/>
  <c r="L24" i="2"/>
  <c r="J25" i="2"/>
  <c r="J26" i="2"/>
  <c r="L27" i="2"/>
  <c r="L28" i="2"/>
  <c r="L29" i="2"/>
  <c r="L30" i="2"/>
  <c r="J31" i="2"/>
  <c r="J32" i="2"/>
  <c r="J33" i="2"/>
  <c r="J34" i="2"/>
  <c r="L35" i="2"/>
  <c r="L36" i="2"/>
  <c r="L37" i="2"/>
  <c r="L38" i="2"/>
  <c r="L39" i="2"/>
  <c r="L40" i="2"/>
  <c r="J41" i="2"/>
  <c r="J42" i="2"/>
  <c r="L43" i="2"/>
  <c r="L44" i="2"/>
  <c r="L45" i="2"/>
  <c r="L46" i="2"/>
  <c r="L47" i="2"/>
  <c r="L48" i="2"/>
  <c r="J49" i="2"/>
  <c r="J50" i="2"/>
  <c r="L51" i="2"/>
  <c r="L2" i="2"/>
  <c r="L34" i="2"/>
  <c r="L33" i="2"/>
  <c r="J24" i="2"/>
  <c r="J23" i="2"/>
  <c r="J16" i="2"/>
  <c r="J48" i="2"/>
  <c r="L32" i="2"/>
  <c r="J15" i="2"/>
  <c r="J47" i="2"/>
  <c r="L31" i="2"/>
  <c r="L50" i="2"/>
  <c r="L18" i="2"/>
  <c r="L49" i="2"/>
  <c r="L17" i="2"/>
  <c r="L10" i="2"/>
  <c r="L25" i="2"/>
  <c r="L9" i="2"/>
  <c r="L42" i="2"/>
  <c r="L26" i="2"/>
  <c r="L41" i="2"/>
  <c r="J40" i="2"/>
  <c r="J8" i="2"/>
  <c r="J39" i="2"/>
  <c r="J7" i="2"/>
  <c r="J46" i="2"/>
  <c r="J38" i="2"/>
  <c r="J30" i="2"/>
  <c r="J22" i="2"/>
  <c r="J14" i="2"/>
  <c r="J6" i="2"/>
  <c r="J45" i="2"/>
  <c r="J37" i="2"/>
  <c r="J29" i="2"/>
  <c r="J21" i="2"/>
  <c r="J13" i="2"/>
  <c r="J5" i="2"/>
  <c r="J44" i="2"/>
  <c r="J36" i="2"/>
  <c r="J28" i="2"/>
  <c r="J20" i="2"/>
  <c r="J12" i="2"/>
  <c r="J4" i="2"/>
  <c r="J51" i="2"/>
  <c r="J43" i="2"/>
  <c r="J35" i="2"/>
  <c r="J27" i="2"/>
  <c r="J19" i="2"/>
  <c r="J11" i="2"/>
  <c r="J3" i="2"/>
</calcChain>
</file>

<file path=xl/sharedStrings.xml><?xml version="1.0" encoding="utf-8"?>
<sst xmlns="http://schemas.openxmlformats.org/spreadsheetml/2006/main" count="292" uniqueCount="74">
  <si>
    <t>Product ID</t>
  </si>
  <si>
    <t>Product Name</t>
  </si>
  <si>
    <t>Price per Unit</t>
  </si>
  <si>
    <t>P001</t>
  </si>
  <si>
    <t>P002</t>
  </si>
  <si>
    <t>P003</t>
  </si>
  <si>
    <t>P004</t>
  </si>
  <si>
    <t>P005</t>
  </si>
  <si>
    <t>P006</t>
  </si>
  <si>
    <t>P007</t>
  </si>
  <si>
    <t>P008</t>
  </si>
  <si>
    <t>P009</t>
  </si>
  <si>
    <t>P010</t>
  </si>
  <si>
    <t>Product A</t>
  </si>
  <si>
    <t>Product B</t>
  </si>
  <si>
    <t>Product C</t>
  </si>
  <si>
    <t>Product D</t>
  </si>
  <si>
    <t>Product E</t>
  </si>
  <si>
    <t>Product F</t>
  </si>
  <si>
    <t>Product G</t>
  </si>
  <si>
    <t>Product H</t>
  </si>
  <si>
    <t>Product I</t>
  </si>
  <si>
    <t>Product J</t>
  </si>
  <si>
    <t>Transaction ID</t>
  </si>
  <si>
    <t>Date</t>
  </si>
  <si>
    <t>Region</t>
  </si>
  <si>
    <t>Salesperson</t>
  </si>
  <si>
    <t>Units Sold</t>
  </si>
  <si>
    <t>Sarah Connor</t>
  </si>
  <si>
    <t>Emily Blunt</t>
  </si>
  <si>
    <t>John Smith</t>
  </si>
  <si>
    <t>Jane Doe</t>
  </si>
  <si>
    <t>Chris Pine</t>
  </si>
  <si>
    <t>NORTH</t>
  </si>
  <si>
    <t>SOUTH</t>
  </si>
  <si>
    <t>WEST</t>
  </si>
  <si>
    <t>EAST</t>
  </si>
  <si>
    <t>Commissions</t>
  </si>
  <si>
    <t>Sales Category</t>
  </si>
  <si>
    <t>Grand Total</t>
  </si>
  <si>
    <t>Total Revenue</t>
  </si>
  <si>
    <t>Sum of Total Revenue</t>
  </si>
  <si>
    <t xml:space="preserve"> Revenue Contribution (%)</t>
  </si>
  <si>
    <t>Sum  Total Revenue</t>
  </si>
  <si>
    <t>Sum of Units Sold</t>
  </si>
  <si>
    <t>Products</t>
  </si>
  <si>
    <t>Total Units Sold</t>
  </si>
  <si>
    <t>Revenue Contribution(%)</t>
  </si>
  <si>
    <t>Nov</t>
  </si>
  <si>
    <t>Dec</t>
  </si>
  <si>
    <t>Month</t>
  </si>
  <si>
    <t xml:space="preserve"> Units Sold Contribution(%)</t>
  </si>
  <si>
    <t>John smith</t>
  </si>
  <si>
    <t>Commission Amount</t>
  </si>
  <si>
    <t>Sum of Commission Amount</t>
  </si>
  <si>
    <t>Months</t>
  </si>
  <si>
    <t>(All)</t>
  </si>
  <si>
    <t>Row Labels</t>
  </si>
  <si>
    <t>High</t>
  </si>
  <si>
    <t>Low</t>
  </si>
  <si>
    <t>Medium</t>
  </si>
  <si>
    <t>Month &amp; Week</t>
  </si>
  <si>
    <t xml:space="preserve">Price per Unit </t>
  </si>
  <si>
    <t>Nov Week 1</t>
  </si>
  <si>
    <t>Nov Week 2</t>
  </si>
  <si>
    <t>Nov Week 3</t>
  </si>
  <si>
    <t>Nov Week 4</t>
  </si>
  <si>
    <t>Nov Week 5</t>
  </si>
  <si>
    <t>Dec Week 1</t>
  </si>
  <si>
    <t>Dec Week 2</t>
  </si>
  <si>
    <t>Dec Week 3</t>
  </si>
  <si>
    <t>Sum of Units Sold2</t>
  </si>
  <si>
    <t>Sales Person</t>
  </si>
  <si>
    <t>Count of Sales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</si>
</sst>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GH₵&quot;#,##0.00"/>
    <numFmt numFmtId="165" formatCode="&quot;GH₵&quot;#,##0"/>
    <numFmt numFmtId="166" formatCode="_-* #,##0_-;\-* #,##0_-;_-* &quot;-&quot;??_-;_-@_-"/>
    <numFmt numFmtId="167" formatCode="0.0%"/>
  </numFmts>
  <fonts count="3" x14ac:knownFonts="1">
    <font>
      <sz val="11"/>
      <color theme="1"/>
      <name val="Calibri"/>
      <family val="2"/>
      <scheme val="minor"/>
    </font>
    <font>
      <b/>
      <sz val="11"/>
      <color theme="1"/>
      <name val="Calibri"/>
      <family val="2"/>
      <scheme val="minor"/>
    </font>
    <font>
      <sz val="11"/>
      <color theme="9" tint="0.79998168889431442"/>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0" fontId="0" fillId="0" borderId="1" xfId="0" applyBorder="1"/>
    <xf numFmtId="0" fontId="1" fillId="2" borderId="1" xfId="0" applyFont="1" applyFill="1" applyBorder="1" applyAlignment="1">
      <alignment horizontal="center" vertical="top"/>
    </xf>
    <xf numFmtId="0" fontId="1" fillId="0" borderId="3" xfId="0"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 fontId="1" fillId="0" borderId="1" xfId="0" applyNumberFormat="1" applyFont="1" applyBorder="1" applyAlignment="1">
      <alignment horizontal="center" vertical="top"/>
    </xf>
    <xf numFmtId="1" fontId="0" fillId="0" borderId="1" xfId="0" applyNumberFormat="1" applyBorder="1"/>
    <xf numFmtId="1" fontId="0" fillId="0" borderId="0" xfId="0" applyNumberFormat="1"/>
    <xf numFmtId="14" fontId="1" fillId="0" borderId="1" xfId="0" applyNumberFormat="1" applyFont="1" applyBorder="1" applyAlignment="1">
      <alignment horizontal="center" vertical="top"/>
    </xf>
    <xf numFmtId="14" fontId="0" fillId="0" borderId="1" xfId="0" applyNumberFormat="1" applyBorder="1"/>
    <xf numFmtId="14" fontId="0" fillId="0" borderId="0" xfId="0" applyNumberFormat="1"/>
    <xf numFmtId="164" fontId="1" fillId="0" borderId="1" xfId="0" applyNumberFormat="1" applyFont="1" applyBorder="1" applyAlignment="1">
      <alignment horizontal="center" vertical="top"/>
    </xf>
    <xf numFmtId="164" fontId="0" fillId="0" borderId="1" xfId="0" applyNumberFormat="1" applyBorder="1"/>
    <xf numFmtId="164" fontId="0" fillId="0" borderId="0" xfId="0" applyNumberFormat="1"/>
    <xf numFmtId="164" fontId="1" fillId="0" borderId="2" xfId="0" applyNumberFormat="1" applyFont="1" applyBorder="1" applyAlignment="1">
      <alignment horizontal="center" vertical="top"/>
    </xf>
    <xf numFmtId="165" fontId="0" fillId="0" borderId="0" xfId="0" applyNumberFormat="1"/>
    <xf numFmtId="0" fontId="2" fillId="3" borderId="0" xfId="0" applyFont="1" applyFill="1"/>
    <xf numFmtId="166" fontId="0" fillId="0" borderId="0" xfId="0" applyNumberFormat="1"/>
    <xf numFmtId="167" fontId="0" fillId="0" borderId="0" xfId="0" applyNumberFormat="1"/>
  </cellXfs>
  <cellStyles count="1">
    <cellStyle name="Normal" xfId="0" builtinId="0"/>
  </cellStyles>
  <dxfs count="10">
    <dxf>
      <fill>
        <patternFill>
          <bgColor rgb="FF00B050"/>
        </patternFill>
      </fill>
    </dxf>
    <dxf>
      <fill>
        <patternFill>
          <bgColor rgb="FFFFFF00"/>
        </patternFill>
      </fill>
    </dxf>
    <dxf>
      <fill>
        <patternFill>
          <bgColor rgb="FFFF0000"/>
        </patternFill>
      </fill>
    </dxf>
    <dxf>
      <numFmt numFmtId="165" formatCode="&quot;GH₵&quot;#,##0"/>
    </dxf>
    <dxf>
      <numFmt numFmtId="166" formatCode="_-* #,##0_-;\-* #,##0_-;_-* &quot;-&quot;??_-;_-@_-"/>
    </dxf>
    <dxf>
      <numFmt numFmtId="167" formatCode="0.0%"/>
    </dxf>
    <dxf>
      <numFmt numFmtId="166" formatCode="_-* #,##0_-;\-* #,##0_-;_-* &quot;-&quot;??_-;_-@_-"/>
    </dxf>
    <dxf>
      <numFmt numFmtId="165" formatCode="&quot;GH₵&quot;#,##0"/>
    </dxf>
    <dxf>
      <numFmt numFmtId="164" formatCode="&quot;GH₵&quot;#,##0.00"/>
    </dxf>
    <dxf>
      <numFmt numFmtId="165" formatCode="&quot;GH₵&quot;#,##0"/>
    </dxf>
  </dxfs>
  <tableStyles count="0" defaultTableStyle="TableStyleMedium9" defaultPivotStyle="PivotStyleLight16"/>
  <colors>
    <mruColors>
      <color rgb="FFE4E1CE"/>
      <color rgb="FFFEF6F0"/>
      <color rgb="FFD4CFB4"/>
      <color rgb="FFB85808"/>
      <color rgb="FF126C70"/>
      <color rgb="FFC35D09"/>
      <color rgb="FF1DAAB1"/>
      <color rgb="FFFEF4EC"/>
      <color rgb="FFB4EFF2"/>
      <color rgb="FFDBF8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 updated.xlsx]Summary Statistics!PivotTable3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Total Units</a:t>
            </a:r>
            <a:r>
              <a:rPr lang="en-US" sz="1200" b="1" baseline="0">
                <a:solidFill>
                  <a:sysClr val="windowText" lastClr="000000"/>
                </a:solidFill>
              </a:rPr>
              <a:t> Sold by Product</a:t>
            </a:r>
            <a:endParaRPr lang="en-US" sz="1200" b="1">
              <a:solidFill>
                <a:sysClr val="windowText" lastClr="000000"/>
              </a:solidFill>
            </a:endParaRPr>
          </a:p>
        </c:rich>
      </c:tx>
      <c:layout>
        <c:manualLayout>
          <c:xMode val="edge"/>
          <c:yMode val="edge"/>
          <c:x val="0.26857740831006455"/>
          <c:y val="5.690803759453945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DAA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26C70"/>
          </a:solidFill>
          <a:ln>
            <a:noFill/>
          </a:ln>
          <a:effectLst/>
        </c:spPr>
      </c:pivotFmt>
      <c:pivotFmt>
        <c:idx val="3"/>
        <c:spPr>
          <a:solidFill>
            <a:srgbClr val="1DAAB1"/>
          </a:solidFill>
          <a:ln>
            <a:noFill/>
          </a:ln>
          <a:effectLst/>
        </c:spPr>
      </c:pivotFmt>
      <c:pivotFmt>
        <c:idx val="4"/>
        <c:spPr>
          <a:solidFill>
            <a:srgbClr val="1DAAB1"/>
          </a:solidFill>
          <a:ln>
            <a:noFill/>
          </a:ln>
          <a:effectLst/>
        </c:spPr>
      </c:pivotFmt>
    </c:pivotFmts>
    <c:plotArea>
      <c:layout>
        <c:manualLayout>
          <c:layoutTarget val="inner"/>
          <c:xMode val="edge"/>
          <c:yMode val="edge"/>
          <c:x val="0.21568703056531827"/>
          <c:y val="0.11623393993071979"/>
          <c:w val="0.77332561138653744"/>
          <c:h val="0.84826827026368534"/>
        </c:manualLayout>
      </c:layout>
      <c:barChart>
        <c:barDir val="bar"/>
        <c:grouping val="clustered"/>
        <c:varyColors val="0"/>
        <c:ser>
          <c:idx val="0"/>
          <c:order val="0"/>
          <c:tx>
            <c:strRef>
              <c:f>'Summary Statistics'!$F$5</c:f>
              <c:strCache>
                <c:ptCount val="1"/>
                <c:pt idx="0">
                  <c:v>Total</c:v>
                </c:pt>
              </c:strCache>
            </c:strRef>
          </c:tx>
          <c:spPr>
            <a:solidFill>
              <a:srgbClr val="1DAAB1"/>
            </a:solidFill>
            <a:ln>
              <a:noFill/>
            </a:ln>
            <a:effectLst/>
          </c:spPr>
          <c:invertIfNegative val="0"/>
          <c:dPt>
            <c:idx val="0"/>
            <c:invertIfNegative val="0"/>
            <c:bubble3D val="0"/>
            <c:spPr>
              <a:solidFill>
                <a:srgbClr val="1DAAB1"/>
              </a:solidFill>
              <a:ln>
                <a:noFill/>
              </a:ln>
              <a:effectLst/>
            </c:spPr>
            <c:extLst>
              <c:ext xmlns:c16="http://schemas.microsoft.com/office/drawing/2014/chart" uri="{C3380CC4-5D6E-409C-BE32-E72D297353CC}">
                <c16:uniqueId val="{00000002-83A2-45B9-9C1E-F2F7AE905DBF}"/>
              </c:ext>
            </c:extLst>
          </c:dPt>
          <c:dPt>
            <c:idx val="1"/>
            <c:invertIfNegative val="0"/>
            <c:bubble3D val="0"/>
            <c:spPr>
              <a:solidFill>
                <a:srgbClr val="1DAAB1"/>
              </a:solidFill>
              <a:ln>
                <a:noFill/>
              </a:ln>
              <a:effectLst/>
            </c:spPr>
            <c:extLst>
              <c:ext xmlns:c16="http://schemas.microsoft.com/office/drawing/2014/chart" uri="{C3380CC4-5D6E-409C-BE32-E72D297353CC}">
                <c16:uniqueId val="{00000003-83A2-45B9-9C1E-F2F7AE905DBF}"/>
              </c:ext>
            </c:extLst>
          </c:dPt>
          <c:dPt>
            <c:idx val="9"/>
            <c:invertIfNegative val="0"/>
            <c:bubble3D val="0"/>
            <c:spPr>
              <a:solidFill>
                <a:srgbClr val="126C70"/>
              </a:solidFill>
              <a:ln>
                <a:noFill/>
              </a:ln>
              <a:effectLst/>
            </c:spPr>
            <c:extLst>
              <c:ext xmlns:c16="http://schemas.microsoft.com/office/drawing/2014/chart" uri="{C3380CC4-5D6E-409C-BE32-E72D297353CC}">
                <c16:uniqueId val="{00000001-83A2-45B9-9C1E-F2F7AE905DBF}"/>
              </c:ext>
            </c:extLst>
          </c:dPt>
          <c:dLbls>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Statistics'!$E$6:$E$16</c:f>
              <c:strCache>
                <c:ptCount val="10"/>
                <c:pt idx="0">
                  <c:v>Product C</c:v>
                </c:pt>
                <c:pt idx="1">
                  <c:v>Product H</c:v>
                </c:pt>
                <c:pt idx="2">
                  <c:v>Product A</c:v>
                </c:pt>
                <c:pt idx="3">
                  <c:v>Product I</c:v>
                </c:pt>
                <c:pt idx="4">
                  <c:v>Product G</c:v>
                </c:pt>
                <c:pt idx="5">
                  <c:v>Product F</c:v>
                </c:pt>
                <c:pt idx="6">
                  <c:v>Product D</c:v>
                </c:pt>
                <c:pt idx="7">
                  <c:v>Product E</c:v>
                </c:pt>
                <c:pt idx="8">
                  <c:v>Product J</c:v>
                </c:pt>
                <c:pt idx="9">
                  <c:v>Product B</c:v>
                </c:pt>
              </c:strCache>
            </c:strRef>
          </c:cat>
          <c:val>
            <c:numRef>
              <c:f>'Summary Statistics'!$F$6:$F$16</c:f>
              <c:numCache>
                <c:formatCode>General</c:formatCode>
                <c:ptCount val="10"/>
                <c:pt idx="0">
                  <c:v>52</c:v>
                </c:pt>
                <c:pt idx="1">
                  <c:v>66</c:v>
                </c:pt>
                <c:pt idx="2">
                  <c:v>180</c:v>
                </c:pt>
                <c:pt idx="3">
                  <c:v>182</c:v>
                </c:pt>
                <c:pt idx="4">
                  <c:v>230</c:v>
                </c:pt>
                <c:pt idx="5">
                  <c:v>262</c:v>
                </c:pt>
                <c:pt idx="6">
                  <c:v>323</c:v>
                </c:pt>
                <c:pt idx="7">
                  <c:v>344</c:v>
                </c:pt>
                <c:pt idx="8">
                  <c:v>422</c:v>
                </c:pt>
                <c:pt idx="9">
                  <c:v>519</c:v>
                </c:pt>
              </c:numCache>
            </c:numRef>
          </c:val>
          <c:extLst>
            <c:ext xmlns:c16="http://schemas.microsoft.com/office/drawing/2014/chart" uri="{C3380CC4-5D6E-409C-BE32-E72D297353CC}">
              <c16:uniqueId val="{00000000-F63F-4E20-8070-D7F09466ADB2}"/>
            </c:ext>
          </c:extLst>
        </c:ser>
        <c:dLbls>
          <c:dLblPos val="outEnd"/>
          <c:showLegendKey val="0"/>
          <c:showVal val="1"/>
          <c:showCatName val="0"/>
          <c:showSerName val="0"/>
          <c:showPercent val="0"/>
          <c:showBubbleSize val="0"/>
        </c:dLbls>
        <c:gapWidth val="60"/>
        <c:axId val="1613957023"/>
        <c:axId val="1613958271"/>
      </c:barChart>
      <c:catAx>
        <c:axId val="161395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GH"/>
          </a:p>
        </c:txPr>
        <c:crossAx val="1613958271"/>
        <c:crosses val="autoZero"/>
        <c:auto val="1"/>
        <c:lblAlgn val="l"/>
        <c:lblOffset val="100"/>
        <c:noMultiLvlLbl val="0"/>
      </c:catAx>
      <c:valAx>
        <c:axId val="1613958271"/>
        <c:scaling>
          <c:orientation val="minMax"/>
        </c:scaling>
        <c:delete val="1"/>
        <c:axPos val="b"/>
        <c:numFmt formatCode="General" sourceLinked="1"/>
        <c:majorTickMark val="none"/>
        <c:minorTickMark val="none"/>
        <c:tickLblPos val="nextTo"/>
        <c:crossAx val="161395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 updated.xlsx]Summary Statistics!PivotTable4</c:name>
    <c:fmtId val="9"/>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Total Revenue by Region%</a:t>
            </a:r>
          </a:p>
        </c:rich>
      </c:tx>
      <c:layout>
        <c:manualLayout>
          <c:xMode val="edge"/>
          <c:yMode val="edge"/>
          <c:x val="0.18932430374530829"/>
          <c:y val="0"/>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GH"/>
            </a:p>
          </c:txPr>
          <c:dLblPos val="in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4"/>
        <c:spPr>
          <a:solidFill>
            <a:srgbClr val="57DCE3"/>
          </a:solidFill>
          <a:ln w="19050">
            <a:noFill/>
          </a:ln>
          <a:effectLst/>
        </c:spPr>
      </c:pivotFmt>
      <c:pivotFmt>
        <c:idx val="5"/>
        <c:spPr>
          <a:solidFill>
            <a:srgbClr val="188E94"/>
          </a:solidFill>
          <a:ln w="19050">
            <a:noFill/>
          </a:ln>
          <a:effectLst/>
        </c:spPr>
      </c:pivotFmt>
      <c:pivotFmt>
        <c:idx val="6"/>
        <c:spPr>
          <a:solidFill>
            <a:schemeClr val="accent6">
              <a:lumMod val="40000"/>
              <a:lumOff val="60000"/>
            </a:schemeClr>
          </a:solidFill>
          <a:ln w="19050">
            <a:noFill/>
          </a:ln>
          <a:effectLst/>
        </c:spPr>
      </c:pivotFmt>
      <c:pivotFmt>
        <c:idx val="7"/>
        <c:spPr>
          <a:solidFill>
            <a:srgbClr val="FEF4EC"/>
          </a:solidFill>
          <a:ln w="19050">
            <a:no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2650578234034738"/>
          <c:y val="0.12095005365708597"/>
          <c:w val="0.52823663253697384"/>
          <c:h val="0.76243021346469619"/>
        </c:manualLayout>
      </c:layout>
      <c:pieChart>
        <c:varyColors val="1"/>
        <c:ser>
          <c:idx val="0"/>
          <c:order val="0"/>
          <c:tx>
            <c:strRef>
              <c:f>'Summary Statistics'!$I$4</c:f>
              <c:strCache>
                <c:ptCount val="1"/>
                <c:pt idx="0">
                  <c:v>Sum of Total Revenue</c:v>
                </c:pt>
              </c:strCache>
            </c:strRef>
          </c:tx>
          <c:spPr>
            <a:ln>
              <a:noFill/>
            </a:ln>
          </c:spPr>
          <c:dPt>
            <c:idx val="0"/>
            <c:bubble3D val="0"/>
            <c:explosion val="12"/>
            <c:spPr>
              <a:solidFill>
                <a:srgbClr val="188E94"/>
              </a:solidFill>
              <a:ln w="19050">
                <a:noFill/>
              </a:ln>
              <a:effectLst/>
            </c:spPr>
            <c:extLst>
              <c:ext xmlns:c16="http://schemas.microsoft.com/office/drawing/2014/chart" uri="{C3380CC4-5D6E-409C-BE32-E72D297353CC}">
                <c16:uniqueId val="{00000001-D904-4948-B847-E5410D0C8FF7}"/>
              </c:ext>
            </c:extLst>
          </c:dPt>
          <c:dPt>
            <c:idx val="1"/>
            <c:bubble3D val="0"/>
            <c:spPr>
              <a:solidFill>
                <a:srgbClr val="57DCE3"/>
              </a:solidFill>
              <a:ln w="19050">
                <a:noFill/>
              </a:ln>
              <a:effectLst/>
            </c:spPr>
            <c:extLst>
              <c:ext xmlns:c16="http://schemas.microsoft.com/office/drawing/2014/chart" uri="{C3380CC4-5D6E-409C-BE32-E72D297353CC}">
                <c16:uniqueId val="{00000003-D904-4948-B847-E5410D0C8FF7}"/>
              </c:ext>
            </c:extLst>
          </c:dPt>
          <c:dPt>
            <c:idx val="2"/>
            <c:bubble3D val="0"/>
            <c:spPr>
              <a:solidFill>
                <a:schemeClr val="accent6">
                  <a:lumMod val="40000"/>
                  <a:lumOff val="60000"/>
                </a:schemeClr>
              </a:solidFill>
              <a:ln w="19050">
                <a:noFill/>
              </a:ln>
              <a:effectLst/>
            </c:spPr>
            <c:extLst>
              <c:ext xmlns:c16="http://schemas.microsoft.com/office/drawing/2014/chart" uri="{C3380CC4-5D6E-409C-BE32-E72D297353CC}">
                <c16:uniqueId val="{00000005-D904-4948-B847-E5410D0C8FF7}"/>
              </c:ext>
            </c:extLst>
          </c:dPt>
          <c:dPt>
            <c:idx val="3"/>
            <c:bubble3D val="0"/>
            <c:spPr>
              <a:solidFill>
                <a:srgbClr val="FEF4EC"/>
              </a:solidFill>
              <a:ln w="19050">
                <a:noFill/>
              </a:ln>
              <a:effectLst/>
            </c:spPr>
            <c:extLst>
              <c:ext xmlns:c16="http://schemas.microsoft.com/office/drawing/2014/chart" uri="{C3380CC4-5D6E-409C-BE32-E72D297353CC}">
                <c16:uniqueId val="{00000007-D904-4948-B847-E5410D0C8F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GH"/>
              </a:p>
            </c:txPr>
            <c:dLblPos val="inEnd"/>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Statistics'!$H$5:$H$9</c:f>
              <c:strCache>
                <c:ptCount val="4"/>
                <c:pt idx="0">
                  <c:v>NORTH</c:v>
                </c:pt>
                <c:pt idx="1">
                  <c:v>WEST</c:v>
                </c:pt>
                <c:pt idx="2">
                  <c:v>EAST</c:v>
                </c:pt>
                <c:pt idx="3">
                  <c:v>SOUTH</c:v>
                </c:pt>
              </c:strCache>
            </c:strRef>
          </c:cat>
          <c:val>
            <c:numRef>
              <c:f>'Summary Statistics'!$I$5:$I$9</c:f>
              <c:numCache>
                <c:formatCode>"GH₵"#,##0</c:formatCode>
                <c:ptCount val="4"/>
                <c:pt idx="0">
                  <c:v>28611.840000000004</c:v>
                </c:pt>
                <c:pt idx="1">
                  <c:v>23685.690000000002</c:v>
                </c:pt>
                <c:pt idx="2">
                  <c:v>16574.829999999998</c:v>
                </c:pt>
                <c:pt idx="3">
                  <c:v>11548.28</c:v>
                </c:pt>
              </c:numCache>
            </c:numRef>
          </c:val>
          <c:extLst>
            <c:ext xmlns:c16="http://schemas.microsoft.com/office/drawing/2014/chart" uri="{C3380CC4-5D6E-409C-BE32-E72D297353CC}">
              <c16:uniqueId val="{00000008-D904-4948-B847-E5410D0C8FF7}"/>
            </c:ext>
          </c:extLst>
        </c:ser>
        <c:ser>
          <c:idx val="1"/>
          <c:order val="1"/>
          <c:tx>
            <c:strRef>
              <c:f>'Summary Statistics'!$J$4</c:f>
              <c:strCache>
                <c:ptCount val="1"/>
                <c:pt idx="0">
                  <c:v>Revenue Contribution(%)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D904-4948-B847-E5410D0C8F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D904-4948-B847-E5410D0C8F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D904-4948-B847-E5410D0C8F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D904-4948-B847-E5410D0C8FF7}"/>
              </c:ext>
            </c:extLst>
          </c:dPt>
          <c:cat>
            <c:strRef>
              <c:f>'Summary Statistics'!$H$5:$H$9</c:f>
              <c:strCache>
                <c:ptCount val="4"/>
                <c:pt idx="0">
                  <c:v>NORTH</c:v>
                </c:pt>
                <c:pt idx="1">
                  <c:v>WEST</c:v>
                </c:pt>
                <c:pt idx="2">
                  <c:v>EAST</c:v>
                </c:pt>
                <c:pt idx="3">
                  <c:v>SOUTH</c:v>
                </c:pt>
              </c:strCache>
            </c:strRef>
          </c:cat>
          <c:val>
            <c:numRef>
              <c:f>'Summary Statistics'!$J$5:$J$9</c:f>
              <c:numCache>
                <c:formatCode>0.00%</c:formatCode>
                <c:ptCount val="4"/>
                <c:pt idx="0">
                  <c:v>0.35577732283652558</c:v>
                </c:pt>
                <c:pt idx="1">
                  <c:v>0.29452252556060238</c:v>
                </c:pt>
                <c:pt idx="2">
                  <c:v>0.20610169230187672</c:v>
                </c:pt>
                <c:pt idx="3">
                  <c:v>0.14359845930099538</c:v>
                </c:pt>
              </c:numCache>
            </c:numRef>
          </c:val>
          <c:extLst>
            <c:ext xmlns:c16="http://schemas.microsoft.com/office/drawing/2014/chart" uri="{C3380CC4-5D6E-409C-BE32-E72D297353CC}">
              <c16:uniqueId val="{00000011-D904-4948-B847-E5410D0C8FF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21316313276540091"/>
          <c:y val="0.9050282507789974"/>
          <c:w val="0.64648338752877732"/>
          <c:h val="9.4971749221002544E-2"/>
        </c:manualLayout>
      </c:layout>
      <c:overlay val="0"/>
      <c:spPr>
        <a:noFill/>
        <a:ln>
          <a:noFill/>
        </a:ln>
        <a:effectLst/>
      </c:spPr>
      <c:txPr>
        <a:bodyPr rot="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 updated.xlsx]Summary Statistics!PivotTable7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100" b="1" i="0" u="none" strike="noStrike" baseline="0">
                <a:solidFill>
                  <a:sysClr val="windowText" lastClr="000000"/>
                </a:solidFill>
              </a:rPr>
              <a:t>Total Revenue and Units Sold by Month</a:t>
            </a:r>
          </a:p>
        </c:rich>
      </c:tx>
      <c:layout>
        <c:manualLayout>
          <c:xMode val="edge"/>
          <c:yMode val="edge"/>
          <c:x val="0.1496063493937592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AA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dLbl>
          <c:idx val="0"/>
          <c:layout>
            <c:manualLayout>
              <c:x val="-8.5744908896034297E-3"/>
              <c:y val="-9.7560975609756101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1.7148981779206859E-2"/>
              <c:y val="-7.8048780487804892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372415340253116E-2"/>
          <c:y val="0.14362814902570684"/>
          <c:w val="0.96018600568819568"/>
          <c:h val="0.65115267908584595"/>
        </c:manualLayout>
      </c:layout>
      <c:barChart>
        <c:barDir val="col"/>
        <c:grouping val="stacked"/>
        <c:varyColors val="0"/>
        <c:ser>
          <c:idx val="0"/>
          <c:order val="0"/>
          <c:tx>
            <c:strRef>
              <c:f>'Summary Statistics'!$F$20</c:f>
              <c:strCache>
                <c:ptCount val="1"/>
                <c:pt idx="0">
                  <c:v>Sum of Total Revenue</c:v>
                </c:pt>
              </c:strCache>
            </c:strRef>
          </c:tx>
          <c:spPr>
            <a:solidFill>
              <a:srgbClr val="1DAAB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Statistics'!$E$21:$E$23</c:f>
              <c:strCache>
                <c:ptCount val="2"/>
                <c:pt idx="0">
                  <c:v>Nov</c:v>
                </c:pt>
                <c:pt idx="1">
                  <c:v>Dec</c:v>
                </c:pt>
              </c:strCache>
            </c:strRef>
          </c:cat>
          <c:val>
            <c:numRef>
              <c:f>'Summary Statistics'!$F$21:$F$23</c:f>
              <c:numCache>
                <c:formatCode>"GH₵"#,##0</c:formatCode>
                <c:ptCount val="2"/>
                <c:pt idx="0">
                  <c:v>51684.580000000016</c:v>
                </c:pt>
                <c:pt idx="1">
                  <c:v>28736.060000000005</c:v>
                </c:pt>
              </c:numCache>
            </c:numRef>
          </c:val>
          <c:extLst>
            <c:ext xmlns:c16="http://schemas.microsoft.com/office/drawing/2014/chart" uri="{C3380CC4-5D6E-409C-BE32-E72D297353CC}">
              <c16:uniqueId val="{00000000-1E12-46FE-824C-EB2CC30D7ECD}"/>
            </c:ext>
          </c:extLst>
        </c:ser>
        <c:ser>
          <c:idx val="1"/>
          <c:order val="1"/>
          <c:tx>
            <c:strRef>
              <c:f>'Summary Statistics'!$G$20</c:f>
              <c:strCache>
                <c:ptCount val="1"/>
                <c:pt idx="0">
                  <c:v>Sum of Units Sold</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2-B0B6-4F95-AE5A-A80BDC6114C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B0B6-4F95-AE5A-A80BDC6114C2}"/>
              </c:ext>
            </c:extLst>
          </c:dPt>
          <c:dLbls>
            <c:dLbl>
              <c:idx val="0"/>
              <c:layout>
                <c:manualLayout>
                  <c:x val="-1.7148981779206859E-2"/>
                  <c:y val="-7.804878048780489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B6-4F95-AE5A-A80BDC6114C2}"/>
                </c:ext>
              </c:extLst>
            </c:dLbl>
            <c:dLbl>
              <c:idx val="1"/>
              <c:layout>
                <c:manualLayout>
                  <c:x val="-8.5744908896034297E-3"/>
                  <c:y val="-9.75609756097561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B6-4F95-AE5A-A80BDC6114C2}"/>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Statistics'!$E$21:$E$23</c:f>
              <c:strCache>
                <c:ptCount val="2"/>
                <c:pt idx="0">
                  <c:v>Nov</c:v>
                </c:pt>
                <c:pt idx="1">
                  <c:v>Dec</c:v>
                </c:pt>
              </c:strCache>
            </c:strRef>
          </c:cat>
          <c:val>
            <c:numRef>
              <c:f>'Summary Statistics'!$G$21:$G$23</c:f>
              <c:numCache>
                <c:formatCode>General</c:formatCode>
                <c:ptCount val="2"/>
                <c:pt idx="0">
                  <c:v>1704</c:v>
                </c:pt>
                <c:pt idx="1">
                  <c:v>876</c:v>
                </c:pt>
              </c:numCache>
            </c:numRef>
          </c:val>
          <c:extLst>
            <c:ext xmlns:c16="http://schemas.microsoft.com/office/drawing/2014/chart" uri="{C3380CC4-5D6E-409C-BE32-E72D297353CC}">
              <c16:uniqueId val="{00000001-1E12-46FE-824C-EB2CC30D7ECD}"/>
            </c:ext>
          </c:extLst>
        </c:ser>
        <c:dLbls>
          <c:dLblPos val="ctr"/>
          <c:showLegendKey val="0"/>
          <c:showVal val="1"/>
          <c:showCatName val="0"/>
          <c:showSerName val="0"/>
          <c:showPercent val="0"/>
          <c:showBubbleSize val="0"/>
        </c:dLbls>
        <c:gapWidth val="150"/>
        <c:overlap val="100"/>
        <c:axId val="1138051103"/>
        <c:axId val="1138055263"/>
      </c:barChart>
      <c:catAx>
        <c:axId val="113805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GH"/>
          </a:p>
        </c:txPr>
        <c:crossAx val="1138055263"/>
        <c:crosses val="autoZero"/>
        <c:auto val="1"/>
        <c:lblAlgn val="ctr"/>
        <c:lblOffset val="100"/>
        <c:noMultiLvlLbl val="0"/>
      </c:catAx>
      <c:valAx>
        <c:axId val="1138055263"/>
        <c:scaling>
          <c:orientation val="minMax"/>
        </c:scaling>
        <c:delete val="1"/>
        <c:axPos val="l"/>
        <c:numFmt formatCode="&quot;GH₵&quot;#,##0" sourceLinked="1"/>
        <c:majorTickMark val="none"/>
        <c:minorTickMark val="none"/>
        <c:tickLblPos val="nextTo"/>
        <c:crossAx val="11380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5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 updated.xlsx]Summary Statistics!PivotTable12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200" b="1" i="0" u="none" strike="noStrike" baseline="0">
                <a:solidFill>
                  <a:sysClr val="windowText" lastClr="000000"/>
                </a:solidFill>
              </a:rPr>
              <a:t>Total Units Sold by Salesperson</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DAA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26C70"/>
          </a:solidFill>
          <a:ln>
            <a:noFill/>
          </a:ln>
          <a:effectLst/>
        </c:spPr>
      </c:pivotFmt>
    </c:pivotFmts>
    <c:plotArea>
      <c:layout>
        <c:manualLayout>
          <c:layoutTarget val="inner"/>
          <c:xMode val="edge"/>
          <c:yMode val="edge"/>
          <c:x val="0.22286170750395332"/>
          <c:y val="0.19713043678211001"/>
          <c:w val="0.76952511370861254"/>
          <c:h val="0.79077821063472642"/>
        </c:manualLayout>
      </c:layout>
      <c:barChart>
        <c:barDir val="bar"/>
        <c:grouping val="clustered"/>
        <c:varyColors val="0"/>
        <c:ser>
          <c:idx val="0"/>
          <c:order val="0"/>
          <c:tx>
            <c:strRef>
              <c:f>'Summary Statistics'!$B$18</c:f>
              <c:strCache>
                <c:ptCount val="1"/>
                <c:pt idx="0">
                  <c:v>Total</c:v>
                </c:pt>
              </c:strCache>
            </c:strRef>
          </c:tx>
          <c:spPr>
            <a:solidFill>
              <a:srgbClr val="1DAAB1"/>
            </a:solidFill>
            <a:ln>
              <a:noFill/>
            </a:ln>
            <a:effectLst/>
          </c:spPr>
          <c:invertIfNegative val="0"/>
          <c:dPt>
            <c:idx val="4"/>
            <c:invertIfNegative val="0"/>
            <c:bubble3D val="0"/>
            <c:spPr>
              <a:solidFill>
                <a:srgbClr val="126C70"/>
              </a:solidFill>
              <a:ln>
                <a:noFill/>
              </a:ln>
              <a:effectLst/>
            </c:spPr>
            <c:extLst>
              <c:ext xmlns:c16="http://schemas.microsoft.com/office/drawing/2014/chart" uri="{C3380CC4-5D6E-409C-BE32-E72D297353CC}">
                <c16:uniqueId val="{00000001-B515-49CF-8EF2-6AF705521136}"/>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Statistics'!$A$19:$A$24</c:f>
              <c:strCache>
                <c:ptCount val="5"/>
                <c:pt idx="0">
                  <c:v>Jane Doe</c:v>
                </c:pt>
                <c:pt idx="1">
                  <c:v>Chris Pine</c:v>
                </c:pt>
                <c:pt idx="2">
                  <c:v>Sarah Connor</c:v>
                </c:pt>
                <c:pt idx="3">
                  <c:v>John Smith</c:v>
                </c:pt>
                <c:pt idx="4">
                  <c:v>Emily Blunt</c:v>
                </c:pt>
              </c:strCache>
            </c:strRef>
          </c:cat>
          <c:val>
            <c:numRef>
              <c:f>'Summary Statistics'!$B$19:$B$24</c:f>
              <c:numCache>
                <c:formatCode>General</c:formatCode>
                <c:ptCount val="5"/>
                <c:pt idx="0">
                  <c:v>446</c:v>
                </c:pt>
                <c:pt idx="1">
                  <c:v>457</c:v>
                </c:pt>
                <c:pt idx="2">
                  <c:v>463</c:v>
                </c:pt>
                <c:pt idx="3">
                  <c:v>524</c:v>
                </c:pt>
                <c:pt idx="4">
                  <c:v>690</c:v>
                </c:pt>
              </c:numCache>
            </c:numRef>
          </c:val>
          <c:extLst>
            <c:ext xmlns:c16="http://schemas.microsoft.com/office/drawing/2014/chart" uri="{C3380CC4-5D6E-409C-BE32-E72D297353CC}">
              <c16:uniqueId val="{00000000-96CB-4118-8083-011D800890E4}"/>
            </c:ext>
          </c:extLst>
        </c:ser>
        <c:dLbls>
          <c:showLegendKey val="0"/>
          <c:showVal val="0"/>
          <c:showCatName val="0"/>
          <c:showSerName val="0"/>
          <c:showPercent val="0"/>
          <c:showBubbleSize val="0"/>
        </c:dLbls>
        <c:gapWidth val="90"/>
        <c:axId val="1601626607"/>
        <c:axId val="1601613711"/>
      </c:barChart>
      <c:catAx>
        <c:axId val="160162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GH"/>
          </a:p>
        </c:txPr>
        <c:crossAx val="1601613711"/>
        <c:crosses val="autoZero"/>
        <c:auto val="1"/>
        <c:lblAlgn val="ctr"/>
        <c:lblOffset val="100"/>
        <c:noMultiLvlLbl val="0"/>
      </c:catAx>
      <c:valAx>
        <c:axId val="1601613711"/>
        <c:scaling>
          <c:orientation val="minMax"/>
        </c:scaling>
        <c:delete val="1"/>
        <c:axPos val="b"/>
        <c:numFmt formatCode="General" sourceLinked="1"/>
        <c:majorTickMark val="none"/>
        <c:minorTickMark val="none"/>
        <c:tickLblPos val="nextTo"/>
        <c:crossAx val="160162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 updated.xlsx]Summary Statistics!PivotTable10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Total </a:t>
            </a:r>
            <a:r>
              <a:rPr lang="es-AR" sz="1200" b="1" i="0" u="none" strike="noStrike" baseline="0">
                <a:solidFill>
                  <a:sysClr val="windowText" lastClr="000000"/>
                </a:solidFill>
              </a:rPr>
              <a:t>Units Sold Per Week </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35D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Statistics'!$B$37</c:f>
              <c:strCache>
                <c:ptCount val="1"/>
                <c:pt idx="0">
                  <c:v>Total</c:v>
                </c:pt>
              </c:strCache>
            </c:strRef>
          </c:tx>
          <c:spPr>
            <a:ln w="28575" cap="rnd">
              <a:solidFill>
                <a:srgbClr val="C35D09"/>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Statistics'!$A$38:$A$46</c:f>
              <c:strCache>
                <c:ptCount val="8"/>
                <c:pt idx="0">
                  <c:v>Dec Week 1</c:v>
                </c:pt>
                <c:pt idx="1">
                  <c:v>Dec Week 2</c:v>
                </c:pt>
                <c:pt idx="2">
                  <c:v>Dec Week 3</c:v>
                </c:pt>
                <c:pt idx="3">
                  <c:v>Nov Week 1</c:v>
                </c:pt>
                <c:pt idx="4">
                  <c:v>Nov Week 2</c:v>
                </c:pt>
                <c:pt idx="5">
                  <c:v>Nov Week 3</c:v>
                </c:pt>
                <c:pt idx="6">
                  <c:v>Nov Week 4</c:v>
                </c:pt>
                <c:pt idx="7">
                  <c:v>Nov Week 5</c:v>
                </c:pt>
              </c:strCache>
            </c:strRef>
          </c:cat>
          <c:val>
            <c:numRef>
              <c:f>'Summary Statistics'!$B$38:$B$46</c:f>
              <c:numCache>
                <c:formatCode>_-* #,##0_-;\-* #,##0_-;_-* "-"??_-;_-@_-</c:formatCode>
                <c:ptCount val="8"/>
                <c:pt idx="0">
                  <c:v>228</c:v>
                </c:pt>
                <c:pt idx="1">
                  <c:v>346</c:v>
                </c:pt>
                <c:pt idx="2">
                  <c:v>302</c:v>
                </c:pt>
                <c:pt idx="3">
                  <c:v>476</c:v>
                </c:pt>
                <c:pt idx="4">
                  <c:v>329</c:v>
                </c:pt>
                <c:pt idx="5">
                  <c:v>374</c:v>
                </c:pt>
                <c:pt idx="6">
                  <c:v>385</c:v>
                </c:pt>
                <c:pt idx="7">
                  <c:v>140</c:v>
                </c:pt>
              </c:numCache>
            </c:numRef>
          </c:val>
          <c:smooth val="0"/>
          <c:extLst>
            <c:ext xmlns:c16="http://schemas.microsoft.com/office/drawing/2014/chart" uri="{C3380CC4-5D6E-409C-BE32-E72D297353CC}">
              <c16:uniqueId val="{00000000-282D-4B97-A2EB-4DEEA94DCBCF}"/>
            </c:ext>
          </c:extLst>
        </c:ser>
        <c:dLbls>
          <c:dLblPos val="t"/>
          <c:showLegendKey val="0"/>
          <c:showVal val="1"/>
          <c:showCatName val="0"/>
          <c:showSerName val="0"/>
          <c:showPercent val="0"/>
          <c:showBubbleSize val="0"/>
        </c:dLbls>
        <c:smooth val="0"/>
        <c:axId val="1601620367"/>
        <c:axId val="1601614127"/>
      </c:lineChart>
      <c:catAx>
        <c:axId val="160162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GH"/>
          </a:p>
        </c:txPr>
        <c:crossAx val="1601614127"/>
        <c:crosses val="autoZero"/>
        <c:auto val="1"/>
        <c:lblAlgn val="ctr"/>
        <c:lblOffset val="100"/>
        <c:noMultiLvlLbl val="0"/>
      </c:catAx>
      <c:valAx>
        <c:axId val="1601614127"/>
        <c:scaling>
          <c:orientation val="minMax"/>
        </c:scaling>
        <c:delete val="1"/>
        <c:axPos val="l"/>
        <c:numFmt formatCode="_-* #,##0_-;\-* #,##0_-;_-* &quot;-&quot;??_-;_-@_-" sourceLinked="1"/>
        <c:majorTickMark val="none"/>
        <c:minorTickMark val="none"/>
        <c:tickLblPos val="nextTo"/>
        <c:crossAx val="160162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9524</xdr:rowOff>
    </xdr:from>
    <xdr:to>
      <xdr:col>4</xdr:col>
      <xdr:colOff>323850</xdr:colOff>
      <xdr:row>3</xdr:row>
      <xdr:rowOff>152400</xdr:rowOff>
    </xdr:to>
    <xdr:sp macro="" textlink="">
      <xdr:nvSpPr>
        <xdr:cNvPr id="7" name="Rectangle: Rounded Corners 6">
          <a:extLst>
            <a:ext uri="{FF2B5EF4-FFF2-40B4-BE49-F238E27FC236}">
              <a16:creationId xmlns:a16="http://schemas.microsoft.com/office/drawing/2014/main" id="{849ED44D-FEF1-43B9-80BC-26094B81FE9D}"/>
            </a:ext>
          </a:extLst>
        </xdr:cNvPr>
        <xdr:cNvSpPr/>
      </xdr:nvSpPr>
      <xdr:spPr>
        <a:xfrm>
          <a:off x="0" y="9524"/>
          <a:ext cx="2762250" cy="714376"/>
        </a:xfrm>
        <a:prstGeom prst="roundRect">
          <a:avLst/>
        </a:prstGeom>
        <a:solidFill>
          <a:srgbClr val="D4CFB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s-AR" sz="1400" b="1">
              <a:solidFill>
                <a:sysClr val="windowText" lastClr="000000"/>
              </a:solidFill>
              <a:latin typeface="+mn-lt"/>
              <a:ea typeface="+mn-ea"/>
              <a:cs typeface="+mn-cs"/>
            </a:rPr>
            <a:t>   SALES PERFORMANCE DASHBOARD</a:t>
          </a:r>
          <a:endParaRPr lang="en-GH" sz="1400" b="1">
            <a:solidFill>
              <a:sysClr val="windowText" lastClr="000000"/>
            </a:solidFill>
            <a:latin typeface="+mn-lt"/>
            <a:ea typeface="+mn-ea"/>
            <a:cs typeface="+mn-cs"/>
          </a:endParaRPr>
        </a:p>
      </xdr:txBody>
    </xdr:sp>
    <xdr:clientData/>
  </xdr:twoCellAnchor>
  <xdr:twoCellAnchor>
    <xdr:from>
      <xdr:col>9</xdr:col>
      <xdr:colOff>600074</xdr:colOff>
      <xdr:row>0</xdr:row>
      <xdr:rowOff>38100</xdr:rowOff>
    </xdr:from>
    <xdr:to>
      <xdr:col>15</xdr:col>
      <xdr:colOff>457200</xdr:colOff>
      <xdr:row>10</xdr:row>
      <xdr:rowOff>85724</xdr:rowOff>
    </xdr:to>
    <xdr:graphicFrame macro="">
      <xdr:nvGraphicFramePr>
        <xdr:cNvPr id="10" name="Chart 2">
          <a:extLst>
            <a:ext uri="{FF2B5EF4-FFF2-40B4-BE49-F238E27FC236}">
              <a16:creationId xmlns:a16="http://schemas.microsoft.com/office/drawing/2014/main" id="{AC592B34-6232-4383-94D0-ED255EFA0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514350</xdr:colOff>
      <xdr:row>0</xdr:row>
      <xdr:rowOff>38100</xdr:rowOff>
    </xdr:from>
    <xdr:to>
      <xdr:col>19</xdr:col>
      <xdr:colOff>66675</xdr:colOff>
      <xdr:row>10</xdr:row>
      <xdr:rowOff>66675</xdr:rowOff>
    </xdr:to>
    <xdr:graphicFrame macro="">
      <xdr:nvGraphicFramePr>
        <xdr:cNvPr id="2" name="Chart 1">
          <a:extLst>
            <a:ext uri="{FF2B5EF4-FFF2-40B4-BE49-F238E27FC236}">
              <a16:creationId xmlns:a16="http://schemas.microsoft.com/office/drawing/2014/main" id="{6B7BB593-1FB3-4515-977D-C5F444420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57149</xdr:rowOff>
    </xdr:from>
    <xdr:to>
      <xdr:col>4</xdr:col>
      <xdr:colOff>314324</xdr:colOff>
      <xdr:row>19</xdr:row>
      <xdr:rowOff>180974</xdr:rowOff>
    </xdr:to>
    <xdr:sp macro="" textlink="">
      <xdr:nvSpPr>
        <xdr:cNvPr id="3" name="Rectangle 2">
          <a:extLst>
            <a:ext uri="{FF2B5EF4-FFF2-40B4-BE49-F238E27FC236}">
              <a16:creationId xmlns:a16="http://schemas.microsoft.com/office/drawing/2014/main" id="{ADEEF646-2FFA-486C-BEA3-49CCAA239C09}"/>
            </a:ext>
          </a:extLst>
        </xdr:cNvPr>
        <xdr:cNvSpPr/>
      </xdr:nvSpPr>
      <xdr:spPr>
        <a:xfrm>
          <a:off x="0" y="1009649"/>
          <a:ext cx="2752724" cy="2790825"/>
        </a:xfrm>
        <a:prstGeom prst="rect">
          <a:avLst/>
        </a:prstGeom>
        <a:solidFill>
          <a:srgbClr val="E4E1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0</xdr:colOff>
      <xdr:row>5</xdr:row>
      <xdr:rowOff>161926</xdr:rowOff>
    </xdr:from>
    <xdr:to>
      <xdr:col>2</xdr:col>
      <xdr:colOff>19050</xdr:colOff>
      <xdr:row>7</xdr:row>
      <xdr:rowOff>47625</xdr:rowOff>
    </xdr:to>
    <xdr:sp macro="" textlink="">
      <xdr:nvSpPr>
        <xdr:cNvPr id="18" name="Rectangle: Rounded Corners 17">
          <a:extLst>
            <a:ext uri="{FF2B5EF4-FFF2-40B4-BE49-F238E27FC236}">
              <a16:creationId xmlns:a16="http://schemas.microsoft.com/office/drawing/2014/main" id="{D83B341A-5AB0-428E-B003-48C9B9F0A19A}"/>
            </a:ext>
          </a:extLst>
        </xdr:cNvPr>
        <xdr:cNvSpPr/>
      </xdr:nvSpPr>
      <xdr:spPr>
        <a:xfrm>
          <a:off x="0" y="1114426"/>
          <a:ext cx="1238250" cy="266699"/>
        </a:xfrm>
        <a:prstGeom prst="roundRect">
          <a:avLst/>
        </a:prstGeom>
        <a:solidFill>
          <a:srgbClr val="B8580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bg1"/>
              </a:solidFill>
            </a:rPr>
            <a:t>TOTAL UNITS SOLD</a:t>
          </a:r>
          <a:endParaRPr lang="en-GH" sz="1000" b="1">
            <a:solidFill>
              <a:schemeClr val="bg1"/>
            </a:solidFill>
          </a:endParaRPr>
        </a:p>
      </xdr:txBody>
    </xdr:sp>
    <xdr:clientData/>
  </xdr:twoCellAnchor>
  <xdr:twoCellAnchor>
    <xdr:from>
      <xdr:col>2</xdr:col>
      <xdr:colOff>295275</xdr:colOff>
      <xdr:row>5</xdr:row>
      <xdr:rowOff>161926</xdr:rowOff>
    </xdr:from>
    <xdr:to>
      <xdr:col>4</xdr:col>
      <xdr:colOff>238125</xdr:colOff>
      <xdr:row>7</xdr:row>
      <xdr:rowOff>95250</xdr:rowOff>
    </xdr:to>
    <xdr:sp macro="" textlink="">
      <xdr:nvSpPr>
        <xdr:cNvPr id="22" name="Rectangle: Rounded Corners 21">
          <a:extLst>
            <a:ext uri="{FF2B5EF4-FFF2-40B4-BE49-F238E27FC236}">
              <a16:creationId xmlns:a16="http://schemas.microsoft.com/office/drawing/2014/main" id="{3AD1444C-EE85-43F0-A654-DC33043B26BE}"/>
            </a:ext>
          </a:extLst>
        </xdr:cNvPr>
        <xdr:cNvSpPr/>
      </xdr:nvSpPr>
      <xdr:spPr>
        <a:xfrm>
          <a:off x="1514475" y="1114426"/>
          <a:ext cx="1162050" cy="314324"/>
        </a:xfrm>
        <a:prstGeom prst="roundRect">
          <a:avLst/>
        </a:prstGeom>
        <a:solidFill>
          <a:srgbClr val="B8580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bg1"/>
              </a:solidFill>
            </a:rPr>
            <a:t>TOTAL REVENUE</a:t>
          </a:r>
          <a:endParaRPr lang="en-GH" sz="1000" b="1">
            <a:solidFill>
              <a:schemeClr val="bg1"/>
            </a:solidFill>
          </a:endParaRPr>
        </a:p>
      </xdr:txBody>
    </xdr:sp>
    <xdr:clientData/>
  </xdr:twoCellAnchor>
  <xdr:twoCellAnchor>
    <xdr:from>
      <xdr:col>0</xdr:col>
      <xdr:colOff>19050</xdr:colOff>
      <xdr:row>6</xdr:row>
      <xdr:rowOff>180975</xdr:rowOff>
    </xdr:from>
    <xdr:to>
      <xdr:col>2</xdr:col>
      <xdr:colOff>19050</xdr:colOff>
      <xdr:row>8</xdr:row>
      <xdr:rowOff>95250</xdr:rowOff>
    </xdr:to>
    <xdr:sp macro="" textlink="'Summary Statistics'!F16">
      <xdr:nvSpPr>
        <xdr:cNvPr id="23" name="TextBox 22">
          <a:extLst>
            <a:ext uri="{FF2B5EF4-FFF2-40B4-BE49-F238E27FC236}">
              <a16:creationId xmlns:a16="http://schemas.microsoft.com/office/drawing/2014/main" id="{A4235049-84F4-4AA9-ACEB-14D53980DFDD}"/>
            </a:ext>
          </a:extLst>
        </xdr:cNvPr>
        <xdr:cNvSpPr txBox="1"/>
      </xdr:nvSpPr>
      <xdr:spPr>
        <a:xfrm>
          <a:off x="19050" y="1323975"/>
          <a:ext cx="121920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547CEE6-5F82-4AD3-805A-437077B1B1AE}" type="TxLink">
            <a:rPr lang="en-US" sz="1600" b="1" i="0" u="none" strike="noStrike">
              <a:solidFill>
                <a:srgbClr val="000000"/>
              </a:solidFill>
              <a:latin typeface="Calibri"/>
              <a:ea typeface="Calibri"/>
              <a:cs typeface="Calibri"/>
            </a:rPr>
            <a:pPr algn="ctr"/>
            <a:t> 2,580 </a:t>
          </a:fld>
          <a:endParaRPr lang="en-GH" sz="1600" b="1">
            <a:solidFill>
              <a:schemeClr val="tx1"/>
            </a:solidFill>
          </a:endParaRPr>
        </a:p>
      </xdr:txBody>
    </xdr:sp>
    <xdr:clientData/>
  </xdr:twoCellAnchor>
  <xdr:twoCellAnchor>
    <xdr:from>
      <xdr:col>2</xdr:col>
      <xdr:colOff>276225</xdr:colOff>
      <xdr:row>9</xdr:row>
      <xdr:rowOff>95250</xdr:rowOff>
    </xdr:from>
    <xdr:to>
      <xdr:col>4</xdr:col>
      <xdr:colOff>266701</xdr:colOff>
      <xdr:row>11</xdr:row>
      <xdr:rowOff>180975</xdr:rowOff>
    </xdr:to>
    <xdr:sp macro="" textlink="">
      <xdr:nvSpPr>
        <xdr:cNvPr id="25" name="Rectangle: Rounded Corners 24">
          <a:extLst>
            <a:ext uri="{FF2B5EF4-FFF2-40B4-BE49-F238E27FC236}">
              <a16:creationId xmlns:a16="http://schemas.microsoft.com/office/drawing/2014/main" id="{BA215E66-D05A-4E75-BE5D-93998C9594F8}"/>
            </a:ext>
          </a:extLst>
        </xdr:cNvPr>
        <xdr:cNvSpPr/>
      </xdr:nvSpPr>
      <xdr:spPr>
        <a:xfrm>
          <a:off x="1495425" y="1809750"/>
          <a:ext cx="1209676" cy="466725"/>
        </a:xfrm>
        <a:prstGeom prst="roundRect">
          <a:avLst/>
        </a:prstGeom>
        <a:solidFill>
          <a:srgbClr val="B8580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bg1"/>
              </a:solidFill>
            </a:rPr>
            <a:t>MoM SALES</a:t>
          </a:r>
          <a:r>
            <a:rPr lang="en-US" sz="1000" b="1" baseline="0">
              <a:solidFill>
                <a:schemeClr val="bg1"/>
              </a:solidFill>
            </a:rPr>
            <a:t> GROWTH %</a:t>
          </a:r>
        </a:p>
      </xdr:txBody>
    </xdr:sp>
    <xdr:clientData/>
  </xdr:twoCellAnchor>
  <xdr:twoCellAnchor>
    <xdr:from>
      <xdr:col>2</xdr:col>
      <xdr:colOff>266700</xdr:colOff>
      <xdr:row>11</xdr:row>
      <xdr:rowOff>85725</xdr:rowOff>
    </xdr:from>
    <xdr:to>
      <xdr:col>4</xdr:col>
      <xdr:colOff>257176</xdr:colOff>
      <xdr:row>12</xdr:row>
      <xdr:rowOff>152400</xdr:rowOff>
    </xdr:to>
    <xdr:sp macro="" textlink="'Summary Statistics'!K22">
      <xdr:nvSpPr>
        <xdr:cNvPr id="26" name="TextBox 25">
          <a:extLst>
            <a:ext uri="{FF2B5EF4-FFF2-40B4-BE49-F238E27FC236}">
              <a16:creationId xmlns:a16="http://schemas.microsoft.com/office/drawing/2014/main" id="{07EBAF7E-4AD7-4113-9E84-B77DB1EEDB8D}"/>
            </a:ext>
          </a:extLst>
        </xdr:cNvPr>
        <xdr:cNvSpPr txBox="1"/>
      </xdr:nvSpPr>
      <xdr:spPr>
        <a:xfrm>
          <a:off x="1485900" y="2181225"/>
          <a:ext cx="120967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B0EFF2-AFEC-4542-A21A-823313D44A02}" type="TxLink">
            <a:rPr lang="en-US" sz="1600" b="1" i="0" u="none" strike="noStrike">
              <a:solidFill>
                <a:srgbClr val="FF0000"/>
              </a:solidFill>
              <a:latin typeface="Calibri"/>
              <a:ea typeface="Calibri"/>
              <a:cs typeface="Calibri"/>
            </a:rPr>
            <a:pPr algn="ctr"/>
            <a:t>-48.6%</a:t>
          </a:fld>
          <a:endParaRPr lang="en-GH" sz="1600" b="1">
            <a:solidFill>
              <a:srgbClr val="FF0000"/>
            </a:solidFill>
          </a:endParaRPr>
        </a:p>
      </xdr:txBody>
    </xdr:sp>
    <xdr:clientData/>
  </xdr:twoCellAnchor>
  <xdr:twoCellAnchor>
    <xdr:from>
      <xdr:col>4</xdr:col>
      <xdr:colOff>542926</xdr:colOff>
      <xdr:row>0</xdr:row>
      <xdr:rowOff>38099</xdr:rowOff>
    </xdr:from>
    <xdr:to>
      <xdr:col>9</xdr:col>
      <xdr:colOff>476250</xdr:colOff>
      <xdr:row>10</xdr:row>
      <xdr:rowOff>85724</xdr:rowOff>
    </xdr:to>
    <xdr:graphicFrame macro="">
      <xdr:nvGraphicFramePr>
        <xdr:cNvPr id="4" name="Chart 1">
          <a:extLst>
            <a:ext uri="{FF2B5EF4-FFF2-40B4-BE49-F238E27FC236}">
              <a16:creationId xmlns:a16="http://schemas.microsoft.com/office/drawing/2014/main" id="{944CA842-B897-4BA0-8E09-2BEB2A36C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11</xdr:row>
      <xdr:rowOff>66676</xdr:rowOff>
    </xdr:from>
    <xdr:to>
      <xdr:col>9</xdr:col>
      <xdr:colOff>514350</xdr:colOff>
      <xdr:row>20</xdr:row>
      <xdr:rowOff>4762</xdr:rowOff>
    </xdr:to>
    <xdr:graphicFrame macro="">
      <xdr:nvGraphicFramePr>
        <xdr:cNvPr id="6" name="Chart 2">
          <a:extLst>
            <a:ext uri="{FF2B5EF4-FFF2-40B4-BE49-F238E27FC236}">
              <a16:creationId xmlns:a16="http://schemas.microsoft.com/office/drawing/2014/main" id="{3054C807-B907-4CA1-A626-E648A8CB7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11</xdr:row>
      <xdr:rowOff>66676</xdr:rowOff>
    </xdr:from>
    <xdr:to>
      <xdr:col>19</xdr:col>
      <xdr:colOff>85727</xdr:colOff>
      <xdr:row>20</xdr:row>
      <xdr:rowOff>0</xdr:rowOff>
    </xdr:to>
    <xdr:graphicFrame macro="">
      <xdr:nvGraphicFramePr>
        <xdr:cNvPr id="8" name="Chart 3">
          <a:extLst>
            <a:ext uri="{FF2B5EF4-FFF2-40B4-BE49-F238E27FC236}">
              <a16:creationId xmlns:a16="http://schemas.microsoft.com/office/drawing/2014/main" id="{6A2EC7A3-AE33-4CD3-88C9-7FF6B8519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295275</xdr:colOff>
      <xdr:row>6</xdr:row>
      <xdr:rowOff>171450</xdr:rowOff>
    </xdr:from>
    <xdr:to>
      <xdr:col>4</xdr:col>
      <xdr:colOff>238125</xdr:colOff>
      <xdr:row>8</xdr:row>
      <xdr:rowOff>104775</xdr:rowOff>
    </xdr:to>
    <xdr:sp macro="" textlink="'Summary Statistics'!B15">
      <xdr:nvSpPr>
        <xdr:cNvPr id="31" name="TextBox 30">
          <a:extLst>
            <a:ext uri="{FF2B5EF4-FFF2-40B4-BE49-F238E27FC236}">
              <a16:creationId xmlns:a16="http://schemas.microsoft.com/office/drawing/2014/main" id="{DD22F78F-C157-4B86-8894-113D5FBF1720}"/>
            </a:ext>
          </a:extLst>
        </xdr:cNvPr>
        <xdr:cNvSpPr txBox="1"/>
      </xdr:nvSpPr>
      <xdr:spPr>
        <a:xfrm>
          <a:off x="1514475" y="1314450"/>
          <a:ext cx="1162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8D75D9-0AAB-4060-9FBE-23D9F322067B}" type="TxLink">
            <a:rPr lang="en-US" sz="1600" b="1" i="0" u="none" strike="noStrike">
              <a:solidFill>
                <a:srgbClr val="000000"/>
              </a:solidFill>
              <a:latin typeface="Calibri"/>
              <a:ea typeface="Calibri"/>
              <a:cs typeface="Calibri"/>
            </a:rPr>
            <a:t>GH₵80,421</a:t>
          </a:fld>
          <a:endParaRPr lang="en-GH" sz="1600" b="1">
            <a:solidFill>
              <a:schemeClr val="tx1"/>
            </a:solidFill>
          </a:endParaRPr>
        </a:p>
      </xdr:txBody>
    </xdr:sp>
    <xdr:clientData/>
  </xdr:twoCellAnchor>
  <xdr:twoCellAnchor editAs="oneCell">
    <xdr:from>
      <xdr:col>0</xdr:col>
      <xdr:colOff>28575</xdr:colOff>
      <xdr:row>14</xdr:row>
      <xdr:rowOff>152400</xdr:rowOff>
    </xdr:from>
    <xdr:to>
      <xdr:col>2</xdr:col>
      <xdr:colOff>28575</xdr:colOff>
      <xdr:row>19</xdr:row>
      <xdr:rowOff>85726</xdr:rowOff>
    </xdr:to>
    <mc:AlternateContent xmlns:mc="http://schemas.openxmlformats.org/markup-compatibility/2006">
      <mc:Choice xmlns:a14="http://schemas.microsoft.com/office/drawing/2010/main" Requires="a14">
        <xdr:graphicFrame macro="">
          <xdr:nvGraphicFramePr>
            <xdr:cNvPr id="5" name="Months">
              <a:extLst>
                <a:ext uri="{FF2B5EF4-FFF2-40B4-BE49-F238E27FC236}">
                  <a16:creationId xmlns:a16="http://schemas.microsoft.com/office/drawing/2014/main" id="{0637E9F7-C7BC-48E0-AF5B-EF60395C562F}"/>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28575" y="2819400"/>
              <a:ext cx="1219200" cy="88582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95250</xdr:colOff>
      <xdr:row>14</xdr:row>
      <xdr:rowOff>152399</xdr:rowOff>
    </xdr:from>
    <xdr:to>
      <xdr:col>4</xdr:col>
      <xdr:colOff>257175</xdr:colOff>
      <xdr:row>19</xdr:row>
      <xdr:rowOff>85724</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9EBEEDFB-C6BE-491E-B872-33DDB2DCD74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314450" y="2819399"/>
              <a:ext cx="1381125" cy="8858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142875</xdr:rowOff>
    </xdr:from>
    <xdr:to>
      <xdr:col>2</xdr:col>
      <xdr:colOff>114300</xdr:colOff>
      <xdr:row>11</xdr:row>
      <xdr:rowOff>0</xdr:rowOff>
    </xdr:to>
    <xdr:sp macro="" textlink="">
      <xdr:nvSpPr>
        <xdr:cNvPr id="20" name="Rectangle: Rounded Corners 19">
          <a:extLst>
            <a:ext uri="{FF2B5EF4-FFF2-40B4-BE49-F238E27FC236}">
              <a16:creationId xmlns:a16="http://schemas.microsoft.com/office/drawing/2014/main" id="{FBF9B52F-5889-401C-8A64-C560BE4E9D93}"/>
            </a:ext>
          </a:extLst>
        </xdr:cNvPr>
        <xdr:cNvSpPr/>
      </xdr:nvSpPr>
      <xdr:spPr>
        <a:xfrm>
          <a:off x="0" y="1857375"/>
          <a:ext cx="1333500" cy="238125"/>
        </a:xfrm>
        <a:prstGeom prst="roundRect">
          <a:avLst/>
        </a:prstGeom>
        <a:solidFill>
          <a:srgbClr val="B8580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bg1"/>
              </a:solidFill>
            </a:rPr>
            <a:t>TOTAL COMMISSION</a:t>
          </a:r>
          <a:endParaRPr lang="en-GH" sz="1000" b="1">
            <a:solidFill>
              <a:schemeClr val="bg1"/>
            </a:solidFill>
          </a:endParaRPr>
        </a:p>
      </xdr:txBody>
    </xdr:sp>
    <xdr:clientData/>
  </xdr:twoCellAnchor>
  <xdr:twoCellAnchor>
    <xdr:from>
      <xdr:col>0</xdr:col>
      <xdr:colOff>0</xdr:colOff>
      <xdr:row>10</xdr:row>
      <xdr:rowOff>161925</xdr:rowOff>
    </xdr:from>
    <xdr:to>
      <xdr:col>2</xdr:col>
      <xdr:colOff>114300</xdr:colOff>
      <xdr:row>12</xdr:row>
      <xdr:rowOff>76200</xdr:rowOff>
    </xdr:to>
    <xdr:sp macro="" textlink="'Summary Statistics'!B15">
      <xdr:nvSpPr>
        <xdr:cNvPr id="21" name="TextBox 20">
          <a:extLst>
            <a:ext uri="{FF2B5EF4-FFF2-40B4-BE49-F238E27FC236}">
              <a16:creationId xmlns:a16="http://schemas.microsoft.com/office/drawing/2014/main" id="{B8F01735-3F6A-4E01-92BE-A316E88CEAAD}"/>
            </a:ext>
          </a:extLst>
        </xdr:cNvPr>
        <xdr:cNvSpPr txBox="1"/>
      </xdr:nvSpPr>
      <xdr:spPr>
        <a:xfrm>
          <a:off x="0" y="2066925"/>
          <a:ext cx="133350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8D75D9-0AAB-4060-9FBE-23D9F322067B}" type="TxLink">
            <a:rPr lang="en-US" sz="1600" b="1" i="0" u="none" strike="noStrike">
              <a:solidFill>
                <a:srgbClr val="000000"/>
              </a:solidFill>
              <a:latin typeface="Calibri"/>
              <a:ea typeface="Calibri"/>
              <a:cs typeface="Calibri"/>
            </a:rPr>
            <a:t>GH₵80,421</a:t>
          </a:fld>
          <a:endParaRPr lang="en-GH" sz="1600" b="1">
            <a:solidFill>
              <a:schemeClr val="tx1"/>
            </a:solidFill>
          </a:endParaRPr>
        </a:p>
      </xdr:txBody>
    </xdr:sp>
    <xdr:clientData/>
  </xdr:twoCellAnchor>
  <xdr:twoCellAnchor editAs="oneCell">
    <xdr:from>
      <xdr:col>0</xdr:col>
      <xdr:colOff>28574</xdr:colOff>
      <xdr:row>0</xdr:row>
      <xdr:rowOff>38100</xdr:rowOff>
    </xdr:from>
    <xdr:to>
      <xdr:col>1</xdr:col>
      <xdr:colOff>0</xdr:colOff>
      <xdr:row>3</xdr:row>
      <xdr:rowOff>161925</xdr:rowOff>
    </xdr:to>
    <xdr:pic>
      <xdr:nvPicPr>
        <xdr:cNvPr id="12" name="Picture 11">
          <a:extLst>
            <a:ext uri="{FF2B5EF4-FFF2-40B4-BE49-F238E27FC236}">
              <a16:creationId xmlns:a16="http://schemas.microsoft.com/office/drawing/2014/main" id="{B72D5F9A-8C43-48CA-8B21-DF095B24B8EE}"/>
            </a:ext>
          </a:extLst>
        </xdr:cNvPr>
        <xdr:cNvPicPr>
          <a:picLocks noChangeAspect="1"/>
        </xdr:cNvPicPr>
      </xdr:nvPicPr>
      <xdr:blipFill>
        <a:blip xmlns:r="http://schemas.openxmlformats.org/officeDocument/2006/relationships" r:embed="rId6"/>
        <a:stretch>
          <a:fillRect/>
        </a:stretch>
      </xdr:blipFill>
      <xdr:spPr>
        <a:xfrm>
          <a:off x="28574" y="38100"/>
          <a:ext cx="581026" cy="6953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76.441289236114" createdVersion="7" refreshedVersion="7" minRefreshableVersion="3" recordCount="50" xr:uid="{C4E03050-C56D-4AD0-A2BB-4C47CBB70DF7}">
  <cacheSource type="worksheet">
    <worksheetSource ref="A1:L51" sheet="Sales Transactions"/>
  </cacheSource>
  <cacheFields count="13">
    <cacheField name="Transaction ID" numFmtId="1">
      <sharedItems containsSemiMixedTypes="0" containsString="0" containsNumber="1" containsInteger="1" minValue="101" maxValue="150"/>
    </cacheField>
    <cacheField name="Date" numFmtId="14">
      <sharedItems containsSemiMixedTypes="0" containsNonDate="0" containsDate="1" containsString="0" minDate="2024-11-01T00:00:00" maxDate="2024-12-21T00:00:00" count="5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sharedItems>
      <fieldGroup par="12" base="1">
        <rangePr groupBy="days" startDate="2024-11-01T00:00:00" endDate="2024-12-21T00:00:00"/>
        <groupItems count="368">
          <s v="&lt;01/1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24"/>
        </groupItems>
      </fieldGroup>
    </cacheField>
    <cacheField name="Product ID" numFmtId="0">
      <sharedItems/>
    </cacheField>
    <cacheField name="Product Name" numFmtId="0">
      <sharedItems count="10">
        <s v="Product F"/>
        <s v="Product E"/>
        <s v="Product B"/>
        <s v="Product H"/>
        <s v="Product A"/>
        <s v="Product J"/>
        <s v="Product I"/>
        <s v="Product C"/>
        <s v="Product G"/>
        <s v="Product D"/>
      </sharedItems>
    </cacheField>
    <cacheField name="Region" numFmtId="0">
      <sharedItems count="5">
        <s v="WEST"/>
        <s v="SOUTH"/>
        <s v="NORTH"/>
        <s v="EAST"/>
        <s v="None" u="1"/>
      </sharedItems>
    </cacheField>
    <cacheField name="Salesperson" numFmtId="0">
      <sharedItems count="5">
        <s v="Sarah Connor"/>
        <s v="Emily Blunt"/>
        <s v="John Smith"/>
        <s v="Jane Doe"/>
        <s v="Chris Pine"/>
      </sharedItems>
    </cacheField>
    <cacheField name="Units Sold" numFmtId="0">
      <sharedItems containsSemiMixedTypes="0" containsString="0" containsNumber="1" containsInteger="1" minValue="1" maxValue="97" count="33">
        <n v="44"/>
        <n v="84"/>
        <n v="30"/>
        <n v="62"/>
        <n v="75"/>
        <n v="92"/>
        <n v="89"/>
        <n v="97"/>
        <n v="1"/>
        <n v="27"/>
        <n v="77"/>
        <n v="3"/>
        <n v="70"/>
        <n v="72"/>
        <n v="9"/>
        <n v="37"/>
        <n v="51"/>
        <n v="24"/>
        <n v="79"/>
        <n v="59"/>
        <n v="32"/>
        <n v="96"/>
        <n v="88"/>
        <n v="52"/>
        <n v="58"/>
        <n v="12"/>
        <n v="39"/>
        <n v="2"/>
        <n v="56"/>
        <n v="81"/>
        <n v="54"/>
        <n v="87"/>
        <n v="19"/>
      </sharedItems>
    </cacheField>
    <cacheField name="Price per Unit 2" numFmtId="164">
      <sharedItems containsSemiMixedTypes="0" containsString="0" containsNumber="1" minValue="12.32" maxValue="48.03"/>
    </cacheField>
    <cacheField name="Total Revenue" numFmtId="164">
      <sharedItems containsSemiMixedTypes="0" containsString="0" containsNumber="1" minValue="16.239999999999998" maxValue="4610.88"/>
    </cacheField>
    <cacheField name="Commissions" numFmtId="0">
      <sharedItems count="3">
        <s v="No Commission"/>
        <s v="5% Commission"/>
        <s v="10%Commission"/>
      </sharedItems>
    </cacheField>
    <cacheField name="Commission Amount" numFmtId="164">
      <sharedItems containsSemiMixedTypes="0" containsString="0" containsNumber="1" minValue="0" maxValue="461.08800000000002"/>
    </cacheField>
    <cacheField name="Sales Category" numFmtId="0">
      <sharedItems count="3">
        <s v="Low"/>
        <s v="Medium"/>
        <s v="High"/>
      </sharedItems>
    </cacheField>
    <cacheField name="Months" numFmtId="0" databaseField="0">
      <fieldGroup base="1">
        <rangePr groupBy="months" startDate="2024-11-01T00:00:00" endDate="2024-12-21T00:00:00"/>
        <groupItems count="14">
          <s v="&lt;01/11/2024"/>
          <s v="Jan"/>
          <s v="Feb"/>
          <s v="Mar"/>
          <s v="Apr"/>
          <s v="May"/>
          <s v="Jun"/>
          <s v="Jul"/>
          <s v="Aug"/>
          <s v="Sept"/>
          <s v="Oct"/>
          <s v="Nov"/>
          <s v="Dec"/>
          <s v="&gt;21/12/2024"/>
        </groupItems>
      </fieldGroup>
    </cacheField>
  </cacheFields>
  <extLst>
    <ext xmlns:x14="http://schemas.microsoft.com/office/spreadsheetml/2009/9/main" uri="{725AE2AE-9491-48be-B2B4-4EB974FC3084}">
      <x14:pivotCacheDefinition pivotCacheId="15412366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84.885095254627" createdVersion="7" refreshedVersion="7" minRefreshableVersion="3" recordCount="50" xr:uid="{A8EE107B-C39B-448F-9C91-BBDE3EDA8938}">
  <cacheSource type="worksheet">
    <worksheetSource ref="A1:M51" sheet="Sales Transactions"/>
  </cacheSource>
  <cacheFields count="14">
    <cacheField name="Transaction ID" numFmtId="1">
      <sharedItems containsSemiMixedTypes="0" containsString="0" containsNumber="1" containsInteger="1" minValue="101" maxValue="150"/>
    </cacheField>
    <cacheField name="Date" numFmtId="14">
      <sharedItems containsSemiMixedTypes="0" containsNonDate="0" containsDate="1" containsString="0" minDate="2024-11-01T00:00:00" maxDate="2024-12-21T00:00:00" count="5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sharedItems>
      <fieldGroup par="13" base="1">
        <rangePr groupBy="days" startDate="2024-11-01T00:00:00" endDate="2024-12-21T00:00:00"/>
        <groupItems count="368">
          <s v="&lt;01/1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24"/>
        </groupItems>
      </fieldGroup>
    </cacheField>
    <cacheField name="Product ID" numFmtId="0">
      <sharedItems/>
    </cacheField>
    <cacheField name="Product Name" numFmtId="0">
      <sharedItems count="10">
        <s v="Product F"/>
        <s v="Product E"/>
        <s v="Product B"/>
        <s v="Product H"/>
        <s v="Product A"/>
        <s v="Product J"/>
        <s v="Product I"/>
        <s v="Product C"/>
        <s v="Product G"/>
        <s v="Product D"/>
      </sharedItems>
    </cacheField>
    <cacheField name="Region" numFmtId="0">
      <sharedItems count="4">
        <s v="WEST"/>
        <s v="SOUTH"/>
        <s v="NORTH"/>
        <s v="EAST"/>
      </sharedItems>
    </cacheField>
    <cacheField name="Salesperson" numFmtId="0">
      <sharedItems count="5">
        <s v="Sarah Connor"/>
        <s v="Emily Blunt"/>
        <s v="John Smith"/>
        <s v="Jane Doe"/>
        <s v="Chris Pine"/>
      </sharedItems>
    </cacheField>
    <cacheField name="Units Sold" numFmtId="0">
      <sharedItems containsSemiMixedTypes="0" containsString="0" containsNumber="1" containsInteger="1" minValue="1" maxValue="97"/>
    </cacheField>
    <cacheField name="Price per Unit " numFmtId="164">
      <sharedItems containsSemiMixedTypes="0" containsString="0" containsNumber="1" minValue="12.32" maxValue="48.03"/>
    </cacheField>
    <cacheField name="Total Revenue" numFmtId="164">
      <sharedItems containsSemiMixedTypes="0" containsString="0" containsNumber="1" minValue="16.239999999999998" maxValue="4610.88"/>
    </cacheField>
    <cacheField name="Commissions" numFmtId="0">
      <sharedItems/>
    </cacheField>
    <cacheField name="Commission Amount" numFmtId="164">
      <sharedItems containsSemiMixedTypes="0" containsString="0" containsNumber="1" minValue="0" maxValue="461.08800000000002"/>
    </cacheField>
    <cacheField name="Sales Category" numFmtId="0">
      <sharedItems count="3">
        <s v="Low"/>
        <s v="Medium"/>
        <s v="High"/>
      </sharedItems>
    </cacheField>
    <cacheField name="Month &amp; Week" numFmtId="0">
      <sharedItems count="8">
        <s v="Nov Week 1"/>
        <s v="Nov Week 2"/>
        <s v="Nov Week 3"/>
        <s v="Nov Week 4"/>
        <s v="Nov Week 5"/>
        <s v="Dec Week 1"/>
        <s v="Dec Week 2"/>
        <s v="Dec Week 3"/>
      </sharedItems>
    </cacheField>
    <cacheField name="Months" numFmtId="0" databaseField="0">
      <fieldGroup base="1">
        <rangePr groupBy="months" startDate="2024-11-01T00:00:00" endDate="2024-12-21T00:00:00"/>
        <groupItems count="14">
          <s v="&lt;01/11/2024"/>
          <s v="Jan"/>
          <s v="Feb"/>
          <s v="Mar"/>
          <s v="Apr"/>
          <s v="May"/>
          <s v="Jun"/>
          <s v="Jul"/>
          <s v="Aug"/>
          <s v="Sept"/>
          <s v="Oct"/>
          <s v="Nov"/>
          <s v="Dec"/>
          <s v="&gt;21/12/2024"/>
        </groupItems>
      </fieldGroup>
    </cacheField>
  </cacheFields>
  <extLst>
    <ext xmlns:x14="http://schemas.microsoft.com/office/spreadsheetml/2009/9/main" uri="{725AE2AE-9491-48be-B2B4-4EB974FC3084}">
      <x14:pivotCacheDefinition pivotCacheId="2030497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1"/>
    <x v="0"/>
    <s v="P006"/>
    <x v="0"/>
    <x v="0"/>
    <x v="0"/>
    <x v="0"/>
    <n v="16.239999999999998"/>
    <n v="714.56"/>
    <x v="0"/>
    <n v="0"/>
    <x v="0"/>
  </r>
  <r>
    <n v="102"/>
    <x v="1"/>
    <s v="P005"/>
    <x v="1"/>
    <x v="1"/>
    <x v="1"/>
    <x v="1"/>
    <n v="16.239999999999998"/>
    <n v="1364.1599999999999"/>
    <x v="0"/>
    <n v="0"/>
    <x v="0"/>
  </r>
  <r>
    <n v="103"/>
    <x v="2"/>
    <s v="P002"/>
    <x v="2"/>
    <x v="1"/>
    <x v="2"/>
    <x v="2"/>
    <n v="48.03"/>
    <n v="1440.9"/>
    <x v="0"/>
    <n v="0"/>
    <x v="0"/>
  </r>
  <r>
    <n v="104"/>
    <x v="3"/>
    <s v="P008"/>
    <x v="3"/>
    <x v="1"/>
    <x v="2"/>
    <x v="3"/>
    <n v="44.65"/>
    <n v="2768.2999999999997"/>
    <x v="1"/>
    <n v="138.41499999999999"/>
    <x v="1"/>
  </r>
  <r>
    <n v="105"/>
    <x v="4"/>
    <s v="P006"/>
    <x v="0"/>
    <x v="0"/>
    <x v="3"/>
    <x v="4"/>
    <n v="16.239999999999998"/>
    <n v="1217.9999999999998"/>
    <x v="0"/>
    <n v="0"/>
    <x v="0"/>
  </r>
  <r>
    <n v="106"/>
    <x v="5"/>
    <s v="P002"/>
    <x v="2"/>
    <x v="2"/>
    <x v="4"/>
    <x v="5"/>
    <n v="48.03"/>
    <n v="4418.76"/>
    <x v="2"/>
    <n v="441.87600000000003"/>
    <x v="2"/>
  </r>
  <r>
    <n v="107"/>
    <x v="6"/>
    <s v="P005"/>
    <x v="1"/>
    <x v="3"/>
    <x v="3"/>
    <x v="6"/>
    <n v="16.239999999999998"/>
    <n v="1445.36"/>
    <x v="0"/>
    <n v="0"/>
    <x v="0"/>
  </r>
  <r>
    <n v="108"/>
    <x v="7"/>
    <s v="P001"/>
    <x v="4"/>
    <x v="0"/>
    <x v="4"/>
    <x v="3"/>
    <n v="24.98"/>
    <n v="1548.76"/>
    <x v="1"/>
    <n v="77.438000000000002"/>
    <x v="1"/>
  </r>
  <r>
    <n v="109"/>
    <x v="8"/>
    <s v="P010"/>
    <x v="5"/>
    <x v="3"/>
    <x v="2"/>
    <x v="7"/>
    <n v="38.32"/>
    <n v="3717.04"/>
    <x v="2"/>
    <n v="371.70400000000001"/>
    <x v="2"/>
  </r>
  <r>
    <n v="110"/>
    <x v="9"/>
    <s v="P006"/>
    <x v="0"/>
    <x v="0"/>
    <x v="3"/>
    <x v="8"/>
    <n v="16.239999999999998"/>
    <n v="16.239999999999998"/>
    <x v="0"/>
    <n v="0"/>
    <x v="0"/>
  </r>
  <r>
    <n v="111"/>
    <x v="10"/>
    <s v="P009"/>
    <x v="6"/>
    <x v="1"/>
    <x v="1"/>
    <x v="9"/>
    <n v="34.04"/>
    <n v="919.07999999999993"/>
    <x v="0"/>
    <n v="0"/>
    <x v="0"/>
  </r>
  <r>
    <n v="112"/>
    <x v="11"/>
    <s v="P001"/>
    <x v="4"/>
    <x v="3"/>
    <x v="0"/>
    <x v="3"/>
    <n v="24.98"/>
    <n v="1548.76"/>
    <x v="1"/>
    <n v="77.438000000000002"/>
    <x v="1"/>
  </r>
  <r>
    <n v="113"/>
    <x v="12"/>
    <s v="P010"/>
    <x v="5"/>
    <x v="0"/>
    <x v="4"/>
    <x v="10"/>
    <n v="38.32"/>
    <n v="2950.64"/>
    <x v="1"/>
    <n v="147.53200000000001"/>
    <x v="1"/>
  </r>
  <r>
    <n v="114"/>
    <x v="13"/>
    <s v="P003"/>
    <x v="7"/>
    <x v="2"/>
    <x v="0"/>
    <x v="11"/>
    <n v="39.28"/>
    <n v="117.84"/>
    <x v="0"/>
    <n v="0"/>
    <x v="0"/>
  </r>
  <r>
    <n v="115"/>
    <x v="14"/>
    <s v="P007"/>
    <x v="8"/>
    <x v="1"/>
    <x v="0"/>
    <x v="12"/>
    <n v="12.32"/>
    <n v="862.4"/>
    <x v="0"/>
    <n v="0"/>
    <x v="0"/>
  </r>
  <r>
    <n v="116"/>
    <x v="15"/>
    <s v="P004"/>
    <x v="9"/>
    <x v="1"/>
    <x v="3"/>
    <x v="13"/>
    <n v="33.950000000000003"/>
    <n v="2444.4"/>
    <x v="1"/>
    <n v="122.22000000000001"/>
    <x v="1"/>
  </r>
  <r>
    <n v="117"/>
    <x v="16"/>
    <s v="P009"/>
    <x v="6"/>
    <x v="2"/>
    <x v="0"/>
    <x v="9"/>
    <n v="34.04"/>
    <n v="919.07999999999993"/>
    <x v="0"/>
    <n v="0"/>
    <x v="0"/>
  </r>
  <r>
    <n v="118"/>
    <x v="17"/>
    <s v="P003"/>
    <x v="7"/>
    <x v="0"/>
    <x v="1"/>
    <x v="14"/>
    <n v="39.28"/>
    <n v="353.52"/>
    <x v="0"/>
    <n v="0"/>
    <x v="0"/>
  </r>
  <r>
    <n v="119"/>
    <x v="18"/>
    <s v="P005"/>
    <x v="1"/>
    <x v="2"/>
    <x v="0"/>
    <x v="3"/>
    <n v="16.239999999999998"/>
    <n v="1006.8799999999999"/>
    <x v="0"/>
    <n v="0"/>
    <x v="0"/>
  </r>
  <r>
    <n v="120"/>
    <x v="19"/>
    <s v="P003"/>
    <x v="7"/>
    <x v="1"/>
    <x v="3"/>
    <x v="15"/>
    <n v="39.28"/>
    <n v="1453.3600000000001"/>
    <x v="0"/>
    <n v="0"/>
    <x v="0"/>
  </r>
  <r>
    <n v="121"/>
    <x v="20"/>
    <s v="P007"/>
    <x v="8"/>
    <x v="3"/>
    <x v="1"/>
    <x v="7"/>
    <n v="12.32"/>
    <n v="1195.04"/>
    <x v="0"/>
    <n v="0"/>
    <x v="0"/>
  </r>
  <r>
    <n v="122"/>
    <x v="21"/>
    <s v="P005"/>
    <x v="1"/>
    <x v="2"/>
    <x v="2"/>
    <x v="16"/>
    <n v="16.239999999999998"/>
    <n v="828.2399999999999"/>
    <x v="0"/>
    <n v="0"/>
    <x v="0"/>
  </r>
  <r>
    <n v="123"/>
    <x v="22"/>
    <s v="P009"/>
    <x v="6"/>
    <x v="0"/>
    <x v="0"/>
    <x v="0"/>
    <n v="34.04"/>
    <n v="1497.76"/>
    <x v="0"/>
    <n v="0"/>
    <x v="0"/>
  </r>
  <r>
    <n v="124"/>
    <x v="23"/>
    <s v="P007"/>
    <x v="8"/>
    <x v="1"/>
    <x v="3"/>
    <x v="17"/>
    <n v="12.32"/>
    <n v="295.68"/>
    <x v="0"/>
    <n v="0"/>
    <x v="0"/>
  </r>
  <r>
    <n v="125"/>
    <x v="24"/>
    <s v="P002"/>
    <x v="2"/>
    <x v="2"/>
    <x v="2"/>
    <x v="18"/>
    <n v="48.03"/>
    <n v="3794.37"/>
    <x v="2"/>
    <n v="379.43700000000001"/>
    <x v="2"/>
  </r>
  <r>
    <n v="126"/>
    <x v="25"/>
    <s v="P004"/>
    <x v="9"/>
    <x v="0"/>
    <x v="2"/>
    <x v="19"/>
    <n v="33.950000000000003"/>
    <n v="2003.0500000000002"/>
    <x v="1"/>
    <n v="100.15250000000002"/>
    <x v="1"/>
  </r>
  <r>
    <n v="127"/>
    <x v="26"/>
    <s v="P009"/>
    <x v="6"/>
    <x v="0"/>
    <x v="4"/>
    <x v="20"/>
    <n v="34.04"/>
    <n v="1089.28"/>
    <x v="0"/>
    <n v="0"/>
    <x v="0"/>
  </r>
  <r>
    <n v="128"/>
    <x v="27"/>
    <s v="P002"/>
    <x v="2"/>
    <x v="0"/>
    <x v="1"/>
    <x v="21"/>
    <n v="48.03"/>
    <n v="4610.88"/>
    <x v="2"/>
    <n v="461.08800000000002"/>
    <x v="2"/>
  </r>
  <r>
    <n v="129"/>
    <x v="28"/>
    <s v="P010"/>
    <x v="5"/>
    <x v="2"/>
    <x v="0"/>
    <x v="22"/>
    <n v="38.32"/>
    <n v="3372.16"/>
    <x v="2"/>
    <n v="337.21600000000001"/>
    <x v="2"/>
  </r>
  <r>
    <n v="130"/>
    <x v="29"/>
    <s v="P009"/>
    <x v="6"/>
    <x v="2"/>
    <x v="3"/>
    <x v="23"/>
    <n v="34.04"/>
    <n v="1770.08"/>
    <x v="1"/>
    <n v="88.504000000000005"/>
    <x v="1"/>
  </r>
  <r>
    <n v="131"/>
    <x v="30"/>
    <s v="P010"/>
    <x v="5"/>
    <x v="2"/>
    <x v="4"/>
    <x v="3"/>
    <n v="38.32"/>
    <n v="2375.84"/>
    <x v="1"/>
    <n v="118.79200000000002"/>
    <x v="1"/>
  </r>
  <r>
    <n v="132"/>
    <x v="31"/>
    <s v="P005"/>
    <x v="1"/>
    <x v="3"/>
    <x v="1"/>
    <x v="24"/>
    <n v="16.239999999999998"/>
    <n v="941.92"/>
    <x v="0"/>
    <n v="0"/>
    <x v="0"/>
  </r>
  <r>
    <n v="133"/>
    <x v="32"/>
    <s v="P002"/>
    <x v="2"/>
    <x v="2"/>
    <x v="4"/>
    <x v="23"/>
    <n v="48.03"/>
    <n v="2497.56"/>
    <x v="1"/>
    <n v="124.878"/>
    <x v="1"/>
  </r>
  <r>
    <n v="134"/>
    <x v="33"/>
    <s v="P004"/>
    <x v="9"/>
    <x v="2"/>
    <x v="1"/>
    <x v="25"/>
    <n v="33.950000000000003"/>
    <n v="407.40000000000003"/>
    <x v="0"/>
    <n v="0"/>
    <x v="0"/>
  </r>
  <r>
    <n v="135"/>
    <x v="34"/>
    <s v="P007"/>
    <x v="8"/>
    <x v="2"/>
    <x v="1"/>
    <x v="26"/>
    <n v="12.32"/>
    <n v="480.48"/>
    <x v="0"/>
    <n v="0"/>
    <x v="0"/>
  </r>
  <r>
    <n v="136"/>
    <x v="35"/>
    <s v="P008"/>
    <x v="3"/>
    <x v="3"/>
    <x v="0"/>
    <x v="27"/>
    <n v="44.65"/>
    <n v="89.3"/>
    <x v="0"/>
    <n v="0"/>
    <x v="0"/>
  </r>
  <r>
    <n v="137"/>
    <x v="36"/>
    <s v="P003"/>
    <x v="7"/>
    <x v="2"/>
    <x v="1"/>
    <x v="11"/>
    <n v="39.28"/>
    <n v="117.84"/>
    <x v="0"/>
    <n v="0"/>
    <x v="0"/>
  </r>
  <r>
    <n v="138"/>
    <x v="37"/>
    <s v="P001"/>
    <x v="4"/>
    <x v="0"/>
    <x v="4"/>
    <x v="28"/>
    <n v="24.98"/>
    <n v="1398.88"/>
    <x v="0"/>
    <n v="0"/>
    <x v="0"/>
  </r>
  <r>
    <n v="139"/>
    <x v="38"/>
    <s v="P004"/>
    <x v="9"/>
    <x v="2"/>
    <x v="1"/>
    <x v="29"/>
    <n v="33.950000000000003"/>
    <n v="2749.9500000000003"/>
    <x v="1"/>
    <n v="137.49750000000003"/>
    <x v="1"/>
  </r>
  <r>
    <n v="140"/>
    <x v="39"/>
    <s v="P002"/>
    <x v="2"/>
    <x v="0"/>
    <x v="0"/>
    <x v="19"/>
    <n v="48.03"/>
    <n v="2833.77"/>
    <x v="1"/>
    <n v="141.6885"/>
    <x v="1"/>
  </r>
  <r>
    <n v="141"/>
    <x v="40"/>
    <s v="P008"/>
    <x v="3"/>
    <x v="0"/>
    <x v="0"/>
    <x v="27"/>
    <n v="44.65"/>
    <n v="89.3"/>
    <x v="0"/>
    <n v="0"/>
    <x v="0"/>
  </r>
  <r>
    <n v="142"/>
    <x v="41"/>
    <s v="P004"/>
    <x v="9"/>
    <x v="0"/>
    <x v="4"/>
    <x v="27"/>
    <n v="33.950000000000003"/>
    <n v="67.900000000000006"/>
    <x v="0"/>
    <n v="0"/>
    <x v="0"/>
  </r>
  <r>
    <n v="143"/>
    <x v="42"/>
    <s v="P002"/>
    <x v="2"/>
    <x v="3"/>
    <x v="2"/>
    <x v="5"/>
    <n v="48.03"/>
    <n v="4418.76"/>
    <x v="2"/>
    <n v="441.87600000000003"/>
    <x v="2"/>
  </r>
  <r>
    <n v="144"/>
    <x v="43"/>
    <s v="P006"/>
    <x v="0"/>
    <x v="3"/>
    <x v="2"/>
    <x v="30"/>
    <n v="16.239999999999998"/>
    <n v="876.95999999999992"/>
    <x v="0"/>
    <n v="0"/>
    <x v="0"/>
  </r>
  <r>
    <n v="145"/>
    <x v="44"/>
    <s v="P006"/>
    <x v="0"/>
    <x v="3"/>
    <x v="1"/>
    <x v="31"/>
    <n v="16.239999999999998"/>
    <n v="1412.8799999999999"/>
    <x v="0"/>
    <n v="0"/>
    <x v="0"/>
  </r>
  <r>
    <n v="146"/>
    <x v="45"/>
    <s v="P010"/>
    <x v="5"/>
    <x v="2"/>
    <x v="3"/>
    <x v="21"/>
    <n v="38.32"/>
    <n v="3678.7200000000003"/>
    <x v="2"/>
    <n v="367.87200000000007"/>
    <x v="2"/>
  </r>
  <r>
    <n v="147"/>
    <x v="46"/>
    <s v="P004"/>
    <x v="9"/>
    <x v="0"/>
    <x v="1"/>
    <x v="7"/>
    <n v="33.950000000000003"/>
    <n v="3293.15"/>
    <x v="2"/>
    <n v="329.31500000000005"/>
    <x v="2"/>
  </r>
  <r>
    <n v="148"/>
    <x v="47"/>
    <s v="P006"/>
    <x v="0"/>
    <x v="3"/>
    <x v="4"/>
    <x v="8"/>
    <n v="16.239999999999998"/>
    <n v="16.239999999999998"/>
    <x v="0"/>
    <n v="0"/>
    <x v="0"/>
  </r>
  <r>
    <n v="149"/>
    <x v="48"/>
    <s v="P002"/>
    <x v="2"/>
    <x v="3"/>
    <x v="4"/>
    <x v="32"/>
    <n v="48.03"/>
    <n v="912.57"/>
    <x v="0"/>
    <n v="0"/>
    <x v="0"/>
  </r>
  <r>
    <n v="150"/>
    <x v="49"/>
    <s v="P010"/>
    <x v="5"/>
    <x v="2"/>
    <x v="4"/>
    <x v="27"/>
    <n v="38.32"/>
    <n v="76.64"/>
    <x v="0"/>
    <n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1"/>
    <x v="0"/>
    <s v="P006"/>
    <x v="0"/>
    <x v="0"/>
    <x v="0"/>
    <n v="44"/>
    <n v="16.239999999999998"/>
    <n v="714.56"/>
    <s v="No Commission"/>
    <n v="0"/>
    <x v="0"/>
    <x v="0"/>
  </r>
  <r>
    <n v="102"/>
    <x v="1"/>
    <s v="P005"/>
    <x v="1"/>
    <x v="1"/>
    <x v="1"/>
    <n v="84"/>
    <n v="16.239999999999998"/>
    <n v="1364.1599999999999"/>
    <s v="No Commission"/>
    <n v="0"/>
    <x v="0"/>
    <x v="0"/>
  </r>
  <r>
    <n v="103"/>
    <x v="2"/>
    <s v="P002"/>
    <x v="2"/>
    <x v="1"/>
    <x v="2"/>
    <n v="30"/>
    <n v="48.03"/>
    <n v="1440.9"/>
    <s v="No Commission"/>
    <n v="0"/>
    <x v="0"/>
    <x v="0"/>
  </r>
  <r>
    <n v="104"/>
    <x v="3"/>
    <s v="P008"/>
    <x v="3"/>
    <x v="1"/>
    <x v="2"/>
    <n v="62"/>
    <n v="44.65"/>
    <n v="2768.2999999999997"/>
    <s v="5% Commission"/>
    <n v="138.41499999999999"/>
    <x v="1"/>
    <x v="0"/>
  </r>
  <r>
    <n v="105"/>
    <x v="4"/>
    <s v="P006"/>
    <x v="0"/>
    <x v="0"/>
    <x v="3"/>
    <n v="75"/>
    <n v="16.239999999999998"/>
    <n v="1217.9999999999998"/>
    <s v="No Commission"/>
    <n v="0"/>
    <x v="0"/>
    <x v="0"/>
  </r>
  <r>
    <n v="106"/>
    <x v="5"/>
    <s v="P002"/>
    <x v="2"/>
    <x v="2"/>
    <x v="4"/>
    <n v="92"/>
    <n v="48.03"/>
    <n v="4418.76"/>
    <s v="10%Commission"/>
    <n v="441.87600000000003"/>
    <x v="2"/>
    <x v="0"/>
  </r>
  <r>
    <n v="107"/>
    <x v="6"/>
    <s v="P005"/>
    <x v="1"/>
    <x v="3"/>
    <x v="3"/>
    <n v="89"/>
    <n v="16.239999999999998"/>
    <n v="1445.36"/>
    <s v="No Commission"/>
    <n v="0"/>
    <x v="0"/>
    <x v="0"/>
  </r>
  <r>
    <n v="108"/>
    <x v="7"/>
    <s v="P001"/>
    <x v="4"/>
    <x v="0"/>
    <x v="4"/>
    <n v="62"/>
    <n v="24.98"/>
    <n v="1548.76"/>
    <s v="5% Commission"/>
    <n v="77.438000000000002"/>
    <x v="1"/>
    <x v="1"/>
  </r>
  <r>
    <n v="109"/>
    <x v="8"/>
    <s v="P010"/>
    <x v="5"/>
    <x v="3"/>
    <x v="2"/>
    <n v="97"/>
    <n v="38.32"/>
    <n v="3717.04"/>
    <s v="10%Commission"/>
    <n v="371.70400000000001"/>
    <x v="2"/>
    <x v="1"/>
  </r>
  <r>
    <n v="110"/>
    <x v="9"/>
    <s v="P006"/>
    <x v="0"/>
    <x v="0"/>
    <x v="3"/>
    <n v="1"/>
    <n v="16.239999999999998"/>
    <n v="16.239999999999998"/>
    <s v="No Commission"/>
    <n v="0"/>
    <x v="0"/>
    <x v="1"/>
  </r>
  <r>
    <n v="111"/>
    <x v="10"/>
    <s v="P009"/>
    <x v="6"/>
    <x v="1"/>
    <x v="1"/>
    <n v="27"/>
    <n v="34.04"/>
    <n v="919.07999999999993"/>
    <s v="No Commission"/>
    <n v="0"/>
    <x v="0"/>
    <x v="1"/>
  </r>
  <r>
    <n v="112"/>
    <x v="11"/>
    <s v="P001"/>
    <x v="4"/>
    <x v="3"/>
    <x v="0"/>
    <n v="62"/>
    <n v="24.98"/>
    <n v="1548.76"/>
    <s v="5% Commission"/>
    <n v="77.438000000000002"/>
    <x v="1"/>
    <x v="1"/>
  </r>
  <r>
    <n v="113"/>
    <x v="12"/>
    <s v="P010"/>
    <x v="5"/>
    <x v="0"/>
    <x v="4"/>
    <n v="77"/>
    <n v="38.32"/>
    <n v="2950.64"/>
    <s v="5% Commission"/>
    <n v="147.53200000000001"/>
    <x v="1"/>
    <x v="1"/>
  </r>
  <r>
    <n v="114"/>
    <x v="13"/>
    <s v="P003"/>
    <x v="7"/>
    <x v="2"/>
    <x v="0"/>
    <n v="3"/>
    <n v="39.28"/>
    <n v="117.84"/>
    <s v="No Commission"/>
    <n v="0"/>
    <x v="0"/>
    <x v="1"/>
  </r>
  <r>
    <n v="115"/>
    <x v="14"/>
    <s v="P007"/>
    <x v="8"/>
    <x v="1"/>
    <x v="0"/>
    <n v="70"/>
    <n v="12.32"/>
    <n v="862.4"/>
    <s v="No Commission"/>
    <n v="0"/>
    <x v="0"/>
    <x v="2"/>
  </r>
  <r>
    <n v="116"/>
    <x v="15"/>
    <s v="P004"/>
    <x v="9"/>
    <x v="1"/>
    <x v="3"/>
    <n v="72"/>
    <n v="33.950000000000003"/>
    <n v="2444.4"/>
    <s v="5% Commission"/>
    <n v="122.22000000000001"/>
    <x v="1"/>
    <x v="2"/>
  </r>
  <r>
    <n v="117"/>
    <x v="16"/>
    <s v="P009"/>
    <x v="6"/>
    <x v="2"/>
    <x v="0"/>
    <n v="27"/>
    <n v="34.04"/>
    <n v="919.07999999999993"/>
    <s v="No Commission"/>
    <n v="0"/>
    <x v="0"/>
    <x v="2"/>
  </r>
  <r>
    <n v="118"/>
    <x v="17"/>
    <s v="P003"/>
    <x v="7"/>
    <x v="0"/>
    <x v="1"/>
    <n v="9"/>
    <n v="39.28"/>
    <n v="353.52"/>
    <s v="No Commission"/>
    <n v="0"/>
    <x v="0"/>
    <x v="2"/>
  </r>
  <r>
    <n v="119"/>
    <x v="18"/>
    <s v="P005"/>
    <x v="1"/>
    <x v="2"/>
    <x v="0"/>
    <n v="62"/>
    <n v="16.239999999999998"/>
    <n v="1006.8799999999999"/>
    <s v="No Commission"/>
    <n v="0"/>
    <x v="0"/>
    <x v="2"/>
  </r>
  <r>
    <n v="120"/>
    <x v="19"/>
    <s v="P003"/>
    <x v="7"/>
    <x v="1"/>
    <x v="3"/>
    <n v="37"/>
    <n v="39.28"/>
    <n v="1453.3600000000001"/>
    <s v="No Commission"/>
    <n v="0"/>
    <x v="0"/>
    <x v="2"/>
  </r>
  <r>
    <n v="121"/>
    <x v="20"/>
    <s v="P007"/>
    <x v="8"/>
    <x v="3"/>
    <x v="1"/>
    <n v="97"/>
    <n v="12.32"/>
    <n v="1195.04"/>
    <s v="No Commission"/>
    <n v="0"/>
    <x v="0"/>
    <x v="2"/>
  </r>
  <r>
    <n v="122"/>
    <x v="21"/>
    <s v="P005"/>
    <x v="1"/>
    <x v="2"/>
    <x v="2"/>
    <n v="51"/>
    <n v="16.239999999999998"/>
    <n v="828.2399999999999"/>
    <s v="No Commission"/>
    <n v="0"/>
    <x v="0"/>
    <x v="3"/>
  </r>
  <r>
    <n v="123"/>
    <x v="22"/>
    <s v="P009"/>
    <x v="6"/>
    <x v="0"/>
    <x v="0"/>
    <n v="44"/>
    <n v="34.04"/>
    <n v="1497.76"/>
    <s v="No Commission"/>
    <n v="0"/>
    <x v="0"/>
    <x v="3"/>
  </r>
  <r>
    <n v="124"/>
    <x v="23"/>
    <s v="P007"/>
    <x v="8"/>
    <x v="1"/>
    <x v="3"/>
    <n v="24"/>
    <n v="12.32"/>
    <n v="295.68"/>
    <s v="No Commission"/>
    <n v="0"/>
    <x v="0"/>
    <x v="3"/>
  </r>
  <r>
    <n v="125"/>
    <x v="24"/>
    <s v="P002"/>
    <x v="2"/>
    <x v="2"/>
    <x v="2"/>
    <n v="79"/>
    <n v="48.03"/>
    <n v="3794.37"/>
    <s v="10%Commission"/>
    <n v="379.43700000000001"/>
    <x v="2"/>
    <x v="3"/>
  </r>
  <r>
    <n v="126"/>
    <x v="25"/>
    <s v="P004"/>
    <x v="9"/>
    <x v="0"/>
    <x v="2"/>
    <n v="59"/>
    <n v="33.950000000000003"/>
    <n v="2003.0500000000002"/>
    <s v="5% Commission"/>
    <n v="100.15250000000002"/>
    <x v="1"/>
    <x v="3"/>
  </r>
  <r>
    <n v="127"/>
    <x v="26"/>
    <s v="P009"/>
    <x v="6"/>
    <x v="0"/>
    <x v="4"/>
    <n v="32"/>
    <n v="34.04"/>
    <n v="1089.28"/>
    <s v="No Commission"/>
    <n v="0"/>
    <x v="0"/>
    <x v="3"/>
  </r>
  <r>
    <n v="128"/>
    <x v="27"/>
    <s v="P002"/>
    <x v="2"/>
    <x v="0"/>
    <x v="1"/>
    <n v="96"/>
    <n v="48.03"/>
    <n v="4610.88"/>
    <s v="10%Commission"/>
    <n v="461.08800000000002"/>
    <x v="2"/>
    <x v="3"/>
  </r>
  <r>
    <n v="129"/>
    <x v="28"/>
    <s v="P010"/>
    <x v="5"/>
    <x v="2"/>
    <x v="0"/>
    <n v="88"/>
    <n v="38.32"/>
    <n v="3372.16"/>
    <s v="10%Commission"/>
    <n v="337.21600000000001"/>
    <x v="2"/>
    <x v="4"/>
  </r>
  <r>
    <n v="130"/>
    <x v="29"/>
    <s v="P009"/>
    <x v="6"/>
    <x v="2"/>
    <x v="3"/>
    <n v="52"/>
    <n v="34.04"/>
    <n v="1770.08"/>
    <s v="5% Commission"/>
    <n v="88.504000000000005"/>
    <x v="1"/>
    <x v="4"/>
  </r>
  <r>
    <n v="131"/>
    <x v="30"/>
    <s v="P010"/>
    <x v="5"/>
    <x v="2"/>
    <x v="4"/>
    <n v="62"/>
    <n v="38.32"/>
    <n v="2375.84"/>
    <s v="5% Commission"/>
    <n v="118.79200000000002"/>
    <x v="1"/>
    <x v="5"/>
  </r>
  <r>
    <n v="132"/>
    <x v="31"/>
    <s v="P005"/>
    <x v="1"/>
    <x v="3"/>
    <x v="1"/>
    <n v="58"/>
    <n v="16.239999999999998"/>
    <n v="941.92"/>
    <s v="No Commission"/>
    <n v="0"/>
    <x v="0"/>
    <x v="5"/>
  </r>
  <r>
    <n v="133"/>
    <x v="32"/>
    <s v="P002"/>
    <x v="2"/>
    <x v="2"/>
    <x v="4"/>
    <n v="52"/>
    <n v="48.03"/>
    <n v="2497.56"/>
    <s v="5% Commission"/>
    <n v="124.878"/>
    <x v="1"/>
    <x v="5"/>
  </r>
  <r>
    <n v="134"/>
    <x v="33"/>
    <s v="P004"/>
    <x v="9"/>
    <x v="2"/>
    <x v="1"/>
    <n v="12"/>
    <n v="33.950000000000003"/>
    <n v="407.40000000000003"/>
    <s v="No Commission"/>
    <n v="0"/>
    <x v="0"/>
    <x v="5"/>
  </r>
  <r>
    <n v="135"/>
    <x v="34"/>
    <s v="P007"/>
    <x v="8"/>
    <x v="2"/>
    <x v="1"/>
    <n v="39"/>
    <n v="12.32"/>
    <n v="480.48"/>
    <s v="No Commission"/>
    <n v="0"/>
    <x v="0"/>
    <x v="5"/>
  </r>
  <r>
    <n v="136"/>
    <x v="35"/>
    <s v="P008"/>
    <x v="3"/>
    <x v="3"/>
    <x v="0"/>
    <n v="2"/>
    <n v="44.65"/>
    <n v="89.3"/>
    <s v="No Commission"/>
    <n v="0"/>
    <x v="0"/>
    <x v="5"/>
  </r>
  <r>
    <n v="137"/>
    <x v="36"/>
    <s v="P003"/>
    <x v="7"/>
    <x v="2"/>
    <x v="1"/>
    <n v="3"/>
    <n v="39.28"/>
    <n v="117.84"/>
    <s v="No Commission"/>
    <n v="0"/>
    <x v="0"/>
    <x v="5"/>
  </r>
  <r>
    <n v="138"/>
    <x v="37"/>
    <s v="P001"/>
    <x v="4"/>
    <x v="0"/>
    <x v="4"/>
    <n v="56"/>
    <n v="24.98"/>
    <n v="1398.88"/>
    <s v="No Commission"/>
    <n v="0"/>
    <x v="0"/>
    <x v="6"/>
  </r>
  <r>
    <n v="139"/>
    <x v="38"/>
    <s v="P004"/>
    <x v="9"/>
    <x v="2"/>
    <x v="1"/>
    <n v="81"/>
    <n v="33.950000000000003"/>
    <n v="2749.9500000000003"/>
    <s v="5% Commission"/>
    <n v="137.49750000000003"/>
    <x v="1"/>
    <x v="6"/>
  </r>
  <r>
    <n v="140"/>
    <x v="39"/>
    <s v="P002"/>
    <x v="2"/>
    <x v="0"/>
    <x v="0"/>
    <n v="59"/>
    <n v="48.03"/>
    <n v="2833.77"/>
    <s v="5% Commission"/>
    <n v="141.6885"/>
    <x v="1"/>
    <x v="6"/>
  </r>
  <r>
    <n v="141"/>
    <x v="40"/>
    <s v="P008"/>
    <x v="3"/>
    <x v="0"/>
    <x v="0"/>
    <n v="2"/>
    <n v="44.65"/>
    <n v="89.3"/>
    <s v="No Commission"/>
    <n v="0"/>
    <x v="0"/>
    <x v="6"/>
  </r>
  <r>
    <n v="142"/>
    <x v="41"/>
    <s v="P004"/>
    <x v="9"/>
    <x v="0"/>
    <x v="4"/>
    <n v="2"/>
    <n v="33.950000000000003"/>
    <n v="67.900000000000006"/>
    <s v="No Commission"/>
    <n v="0"/>
    <x v="0"/>
    <x v="6"/>
  </r>
  <r>
    <n v="143"/>
    <x v="42"/>
    <s v="P002"/>
    <x v="2"/>
    <x v="3"/>
    <x v="2"/>
    <n v="92"/>
    <n v="48.03"/>
    <n v="4418.76"/>
    <s v="10%Commission"/>
    <n v="441.87600000000003"/>
    <x v="2"/>
    <x v="6"/>
  </r>
  <r>
    <n v="144"/>
    <x v="43"/>
    <s v="P006"/>
    <x v="0"/>
    <x v="3"/>
    <x v="2"/>
    <n v="54"/>
    <n v="16.239999999999998"/>
    <n v="876.95999999999992"/>
    <s v="No Commission"/>
    <n v="0"/>
    <x v="0"/>
    <x v="6"/>
  </r>
  <r>
    <n v="145"/>
    <x v="44"/>
    <s v="P006"/>
    <x v="0"/>
    <x v="3"/>
    <x v="1"/>
    <n v="87"/>
    <n v="16.239999999999998"/>
    <n v="1412.8799999999999"/>
    <s v="No Commission"/>
    <n v="0"/>
    <x v="0"/>
    <x v="7"/>
  </r>
  <r>
    <n v="146"/>
    <x v="45"/>
    <s v="P010"/>
    <x v="5"/>
    <x v="2"/>
    <x v="3"/>
    <n v="96"/>
    <n v="38.32"/>
    <n v="3678.7200000000003"/>
    <s v="10%Commission"/>
    <n v="367.87200000000007"/>
    <x v="2"/>
    <x v="7"/>
  </r>
  <r>
    <n v="147"/>
    <x v="46"/>
    <s v="P004"/>
    <x v="9"/>
    <x v="0"/>
    <x v="1"/>
    <n v="97"/>
    <n v="33.950000000000003"/>
    <n v="3293.15"/>
    <s v="10%Commission"/>
    <n v="329.31500000000005"/>
    <x v="2"/>
    <x v="7"/>
  </r>
  <r>
    <n v="148"/>
    <x v="47"/>
    <s v="P006"/>
    <x v="0"/>
    <x v="3"/>
    <x v="4"/>
    <n v="1"/>
    <n v="16.239999999999998"/>
    <n v="16.239999999999998"/>
    <s v="No Commission"/>
    <n v="0"/>
    <x v="0"/>
    <x v="7"/>
  </r>
  <r>
    <n v="149"/>
    <x v="48"/>
    <s v="P002"/>
    <x v="2"/>
    <x v="3"/>
    <x v="4"/>
    <n v="19"/>
    <n v="48.03"/>
    <n v="912.57"/>
    <s v="No Commission"/>
    <n v="0"/>
    <x v="0"/>
    <x v="7"/>
  </r>
  <r>
    <n v="150"/>
    <x v="49"/>
    <s v="P010"/>
    <x v="5"/>
    <x v="2"/>
    <x v="4"/>
    <n v="2"/>
    <n v="38.32"/>
    <n v="76.64"/>
    <s v="No Commission"/>
    <n v="0"/>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28EAA7-2B7C-4212-8EFD-16B47E161880}"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7:F48" firstHeaderRow="1" firstDataRow="1" firstDataCol="1" rowPageCount="1" colPageCount="1"/>
  <pivotFields count="14">
    <pivotField numFmtId="1" showAll="0"/>
    <pivotField numFmtId="14" showAll="0"/>
    <pivotField showAll="0"/>
    <pivotField axis="axisRow" showAll="0">
      <items count="11">
        <item x="4"/>
        <item x="2"/>
        <item x="7"/>
        <item x="9"/>
        <item x="1"/>
        <item x="0"/>
        <item x="8"/>
        <item x="3"/>
        <item x="6"/>
        <item x="5"/>
        <item t="default"/>
      </items>
    </pivotField>
    <pivotField axis="axisPage" multipleItemSelectionAllowed="1" showAll="0">
      <items count="5">
        <item x="3"/>
        <item x="2"/>
        <item x="1"/>
        <item x="0"/>
        <item t="default"/>
      </items>
    </pivotField>
    <pivotField showAll="0"/>
    <pivotField dataField="1" showAll="0"/>
    <pivotField numFmtId="164" showAll="0"/>
    <pivotField numFmtId="164" showAll="0"/>
    <pivotField showAll="0"/>
    <pivotField numFmtId="164" showAll="0"/>
    <pivotField showAll="0"/>
    <pivotField showAll="0"/>
    <pivotField showAll="0" defaultSubtotal="0"/>
  </pivotFields>
  <rowFields count="1">
    <field x="3"/>
  </rowFields>
  <rowItems count="11">
    <i>
      <x/>
    </i>
    <i>
      <x v="1"/>
    </i>
    <i>
      <x v="2"/>
    </i>
    <i>
      <x v="3"/>
    </i>
    <i>
      <x v="4"/>
    </i>
    <i>
      <x v="5"/>
    </i>
    <i>
      <x v="6"/>
    </i>
    <i>
      <x v="7"/>
    </i>
    <i>
      <x v="8"/>
    </i>
    <i>
      <x v="9"/>
    </i>
    <i t="grand">
      <x/>
    </i>
  </rowItems>
  <colItems count="1">
    <i/>
  </colItems>
  <pageFields count="1">
    <pageField fld="4" hier="-1"/>
  </pageFields>
  <dataFields count="1">
    <dataField name="Sum of Units Sol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AD211EA-2E0D-45D1-83BE-756DD6C0A482}"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A4:C15" firstHeaderRow="0" firstDataRow="1" firstDataCol="1"/>
  <pivotFields count="14">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showAll="0"/>
    <pivotField axis="axisRow" showAll="0" sortType="descending">
      <items count="11">
        <item x="5"/>
        <item x="6"/>
        <item x="3"/>
        <item x="8"/>
        <item x="0"/>
        <item x="1"/>
        <item x="9"/>
        <item x="7"/>
        <item x="2"/>
        <item x="4"/>
        <item t="default"/>
      </items>
      <autoSortScope>
        <pivotArea dataOnly="0" outline="0" fieldPosition="0">
          <references count="1">
            <reference field="4294967294" count="1" selected="0">
              <x v="0"/>
            </reference>
          </references>
        </pivotArea>
      </autoSortScope>
    </pivotField>
    <pivotField showAll="0"/>
    <pivotField showAll="0">
      <items count="6">
        <item x="4"/>
        <item x="1"/>
        <item x="3"/>
        <item x="2"/>
        <item x="0"/>
        <item t="default"/>
      </items>
    </pivotField>
    <pivotField showAll="0"/>
    <pivotField numFmtId="164" showAll="0"/>
    <pivotField dataField="1" numFmtId="164"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11">
    <i>
      <x v="8"/>
    </i>
    <i>
      <x/>
    </i>
    <i>
      <x v="6"/>
    </i>
    <i>
      <x v="1"/>
    </i>
    <i>
      <x v="5"/>
    </i>
    <i>
      <x v="9"/>
    </i>
    <i>
      <x v="4"/>
    </i>
    <i>
      <x v="2"/>
    </i>
    <i>
      <x v="3"/>
    </i>
    <i>
      <x v="7"/>
    </i>
    <i t="grand">
      <x/>
    </i>
  </rowItems>
  <colFields count="1">
    <field x="-2"/>
  </colFields>
  <colItems count="2">
    <i>
      <x/>
    </i>
    <i i="1">
      <x v="1"/>
    </i>
  </colItems>
  <dataFields count="2">
    <dataField name="Sum  Total Revenue" fld="8" baseField="3" baseItem="0" numFmtId="165"/>
    <dataField name=" Revenue Contribution (%)" fld="8" showDataAs="percentOfTotal" baseField="0" baseItem="0" numFmtId="10"/>
  </dataFields>
  <formats count="1">
    <format dxfId="3">
      <pivotArea outline="0" collapsedLevelsAreSubtotals="1" fieldPosition="0">
        <references count="1">
          <reference field="4294967294" count="1" selected="0">
            <x v="0"/>
          </reference>
        </references>
      </pivotArea>
    </format>
  </formats>
  <conditionalFormats count="1">
    <conditionalFormat priority="4">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EDA10F-DD91-4A02-BD91-4AE8E92E4F5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Month">
  <location ref="I20:K23" firstHeaderRow="0" firstDataRow="1" firstDataCol="1"/>
  <pivotFields count="13">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showAll="0"/>
    <pivotField showAll="0"/>
    <pivotField showAll="0"/>
    <pivotField showAll="0"/>
    <pivotField dataField="1" showAll="0"/>
    <pivotField numFmtId="164" showAll="0"/>
    <pivotField numFmtId="164" showAll="0"/>
    <pivotField showAll="0"/>
    <pivotField numFmtId="164"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2"/>
    <field x="1"/>
  </rowFields>
  <rowItems count="3">
    <i>
      <x v="11"/>
    </i>
    <i>
      <x v="12"/>
    </i>
    <i t="grand">
      <x/>
    </i>
  </rowItems>
  <colFields count="1">
    <field x="-2"/>
  </colFields>
  <colItems count="2">
    <i>
      <x/>
    </i>
    <i i="1">
      <x v="1"/>
    </i>
  </colItems>
  <dataFields count="2">
    <dataField name="Sum of Units Sold" fld="6" baseField="0" baseItem="0"/>
    <dataField name="Sum of Units Sold2" fld="6" showDataAs="percentDiff" baseField="12" baseItem="1048828" numFmtId="10"/>
  </dataFields>
  <formats count="1">
    <format dxfId="5">
      <pivotArea collapsedLevelsAreSubtotals="1" fieldPosition="0">
        <references count="2">
          <reference field="4294967294" count="1" selected="0">
            <x v="1"/>
          </reference>
          <reference field="12" count="1">
            <x v="12"/>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D595AA-C10E-4E20-94B3-1A0BBB0304EA}"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E27:F31" firstHeaderRow="1" firstDataRow="1" firstDataCol="1"/>
  <pivotFields count="14">
    <pivotField numFmtId="1" showAll="0"/>
    <pivotField numFmtId="14" showAll="0"/>
    <pivotField showAll="0"/>
    <pivotField showAll="0"/>
    <pivotField showAll="0"/>
    <pivotField showAll="0">
      <items count="6">
        <item x="4"/>
        <item x="1"/>
        <item x="3"/>
        <item x="2"/>
        <item x="0"/>
        <item t="default"/>
      </items>
    </pivotField>
    <pivotField showAll="0"/>
    <pivotField numFmtId="164" showAll="0"/>
    <pivotField numFmtId="164" showAll="0"/>
    <pivotField showAll="0"/>
    <pivotField numFmtId="164" showAll="0"/>
    <pivotField axis="axisRow" dataField="1" showAll="0">
      <items count="4">
        <item x="2"/>
        <item x="0"/>
        <item x="1"/>
        <item t="default"/>
      </items>
    </pivotField>
    <pivotField showAll="0"/>
    <pivotField showAll="0" defaultSubtotal="0">
      <items count="14">
        <item x="0"/>
        <item x="1"/>
        <item x="2"/>
        <item x="3"/>
        <item x="4"/>
        <item x="5"/>
        <item x="6"/>
        <item x="7"/>
        <item x="8"/>
        <item x="9"/>
        <item x="10"/>
        <item x="11"/>
        <item x="12"/>
        <item x="13"/>
      </items>
    </pivotField>
  </pivotFields>
  <rowFields count="1">
    <field x="11"/>
  </rowFields>
  <rowItems count="4">
    <i>
      <x/>
    </i>
    <i>
      <x v="1"/>
    </i>
    <i>
      <x v="2"/>
    </i>
    <i t="grand">
      <x/>
    </i>
  </rowItems>
  <colItems count="1">
    <i/>
  </colItems>
  <dataFields count="1">
    <dataField name="Count of Sales Category"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978ECF-FEF4-4589-A778-C4C76D4C66D4}" name="PivotTable1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Months">
  <location ref="A37:B46" firstHeaderRow="1" firstDataRow="1" firstDataCol="1"/>
  <pivotFields count="14">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showAll="0"/>
    <pivotField showAll="0"/>
    <pivotField showAll="0"/>
    <pivotField showAll="0">
      <items count="6">
        <item x="4"/>
        <item x="1"/>
        <item x="3"/>
        <item x="2"/>
        <item x="0"/>
        <item t="default"/>
      </items>
    </pivotField>
    <pivotField dataField="1" showAll="0"/>
    <pivotField numFmtId="164" showAll="0"/>
    <pivotField numFmtId="164" showAll="0"/>
    <pivotField showAll="0"/>
    <pivotField numFmtId="164" showAll="0"/>
    <pivotField showAll="0"/>
    <pivotField axis="axisRow" showAll="0" sortType="ascending">
      <items count="9">
        <item x="5"/>
        <item x="6"/>
        <item x="7"/>
        <item x="0"/>
        <item x="1"/>
        <item x="2"/>
        <item x="3"/>
        <item x="4"/>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9">
    <i>
      <x/>
    </i>
    <i>
      <x v="1"/>
    </i>
    <i>
      <x v="2"/>
    </i>
    <i>
      <x v="3"/>
    </i>
    <i>
      <x v="4"/>
    </i>
    <i>
      <x v="5"/>
    </i>
    <i>
      <x v="6"/>
    </i>
    <i>
      <x v="7"/>
    </i>
    <i t="grand">
      <x/>
    </i>
  </rowItems>
  <colItems count="1">
    <i/>
  </colItems>
  <dataFields count="1">
    <dataField name="Sum of Units Sold" fld="6" baseField="0" baseItem="0" numFmtId="166"/>
  </dataFields>
  <formats count="1">
    <format dxfId="6">
      <pivotArea outline="0" collapsedLevelsAreSubtotals="1" fieldPosition="0"/>
    </format>
  </format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B493B4-61B4-4A08-AFF8-57031E1AA8E8}"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Region">
  <location ref="H4:J9" firstHeaderRow="0" firstDataRow="1" firstDataCol="1"/>
  <pivotFields count="14">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showAll="0"/>
    <pivotField showAll="0"/>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items count="6">
        <item x="4"/>
        <item x="1"/>
        <item x="3"/>
        <item x="2"/>
        <item x="0"/>
        <item t="default"/>
      </items>
    </pivotField>
    <pivotField showAll="0"/>
    <pivotField numFmtId="164" showAll="0"/>
    <pivotField dataField="1" numFmtId="164"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1"/>
    </i>
    <i>
      <x v="3"/>
    </i>
    <i>
      <x/>
    </i>
    <i>
      <x v="2"/>
    </i>
    <i t="grand">
      <x/>
    </i>
  </rowItems>
  <colFields count="1">
    <field x="-2"/>
  </colFields>
  <colItems count="2">
    <i>
      <x/>
    </i>
    <i i="1">
      <x v="1"/>
    </i>
  </colItems>
  <dataFields count="2">
    <dataField name="Sum of Total Revenue" fld="8" baseField="4" baseItem="4" numFmtId="165"/>
    <dataField name="Revenue Contribution(%)" fld="8" showDataAs="percentOfTotal" baseField="0" baseItem="0" numFmtId="10"/>
  </dataFields>
  <formats count="1">
    <format dxfId="7">
      <pivotArea outline="0" collapsedLevelsAreSubtotals="1" fieldPosition="0">
        <references count="1">
          <reference field="4294967294" count="1" selected="0">
            <x v="0"/>
          </reference>
        </references>
      </pivotArea>
    </format>
  </formats>
  <conditionalFormats count="1">
    <conditionalFormat priority="2">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chartFormats count="1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4" count="1" selected="0">
            <x v="3"/>
          </reference>
        </references>
      </pivotArea>
    </chartFormat>
    <chartFormat chart="9" format="5">
      <pivotArea type="data" outline="0" fieldPosition="0">
        <references count="2">
          <reference field="4294967294" count="1" selected="0">
            <x v="0"/>
          </reference>
          <reference field="4" count="1" selected="0">
            <x v="1"/>
          </reference>
        </references>
      </pivotArea>
    </chartFormat>
    <chartFormat chart="9" format="6">
      <pivotArea type="data" outline="0" fieldPosition="0">
        <references count="2">
          <reference field="4294967294" count="1" selected="0">
            <x v="0"/>
          </reference>
          <reference field="4" count="1" selected="0">
            <x v="0"/>
          </reference>
        </references>
      </pivotArea>
    </chartFormat>
    <chartFormat chart="9" format="7">
      <pivotArea type="data" outline="0" fieldPosition="0">
        <references count="2">
          <reference field="4294967294" count="1" selected="0">
            <x v="0"/>
          </reference>
          <reference field="4" count="1" selected="0">
            <x v="2"/>
          </reference>
        </references>
      </pivotArea>
    </chartFormat>
    <chartFormat chart="9" format="8" series="1">
      <pivotArea type="data" outline="0" fieldPosition="0">
        <references count="1">
          <reference field="4294967294" count="1" selected="0">
            <x v="1"/>
          </reference>
        </references>
      </pivotArea>
    </chartFormat>
    <chartFormat chart="9" format="9">
      <pivotArea type="data" outline="0" fieldPosition="0">
        <references count="2">
          <reference field="4294967294" count="1" selected="0">
            <x v="1"/>
          </reference>
          <reference field="4" count="1" selected="0">
            <x v="3"/>
          </reference>
        </references>
      </pivotArea>
    </chartFormat>
    <chartFormat chart="9" format="10">
      <pivotArea type="data" outline="0" fieldPosition="0">
        <references count="2">
          <reference field="4294967294" count="1" selected="0">
            <x v="1"/>
          </reference>
          <reference field="4" count="1" selected="0">
            <x v="1"/>
          </reference>
        </references>
      </pivotArea>
    </chartFormat>
    <chartFormat chart="9" format="11">
      <pivotArea type="data" outline="0" fieldPosition="0">
        <references count="2">
          <reference field="4294967294" count="1" selected="0">
            <x v="1"/>
          </reference>
          <reference field="4" count="1" selected="0">
            <x v="0"/>
          </reference>
        </references>
      </pivotArea>
    </chartFormat>
    <chartFormat chart="9" format="12">
      <pivotArea type="data" outline="0" fieldPosition="0">
        <references count="2">
          <reference field="4294967294" count="1" selected="0">
            <x v="1"/>
          </reference>
          <reference field="4"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7871D1-6F7E-4B92-ACAA-D82405187991}"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Region">
  <location ref="H12:J17" firstHeaderRow="0" firstDataRow="1" firstDataCol="1"/>
  <pivotFields count="14">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showAll="0"/>
    <pivotField showAll="0"/>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items count="6">
        <item x="4"/>
        <item x="1"/>
        <item x="3"/>
        <item x="2"/>
        <item x="0"/>
        <item t="default"/>
      </items>
    </pivotField>
    <pivotField dataField="1" showAll="0"/>
    <pivotField numFmtId="164" showAll="0"/>
    <pivotField numFmtId="164"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1"/>
    </i>
    <i>
      <x v="3"/>
    </i>
    <i>
      <x/>
    </i>
    <i>
      <x v="2"/>
    </i>
    <i t="grand">
      <x/>
    </i>
  </rowItems>
  <colFields count="1">
    <field x="-2"/>
  </colFields>
  <colItems count="2">
    <i>
      <x/>
    </i>
    <i i="1">
      <x v="1"/>
    </i>
  </colItems>
  <dataFields count="2">
    <dataField name="Sum of Units Sold" fld="6" baseField="0" baseItem="0"/>
    <dataField name=" Units Sold Contribution(%)" fld="6" showDataAs="percentOfTotal" baseField="0" baseItem="0" numFmtId="10"/>
  </dataFields>
  <conditionalFormats count="1">
    <conditionalFormat priority="1">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061401-B83A-4A46-AB2B-C825C6C40614}"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s">
  <location ref="A27:C33" firstHeaderRow="0" firstDataRow="1" firstDataCol="1"/>
  <pivotFields count="13">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showAll="0"/>
    <pivotField showAll="0">
      <items count="11">
        <item x="4"/>
        <item x="2"/>
        <item x="7"/>
        <item x="9"/>
        <item x="1"/>
        <item x="0"/>
        <item x="8"/>
        <item x="3"/>
        <item x="6"/>
        <item x="5"/>
        <item t="default"/>
      </items>
    </pivotField>
    <pivotField showAll="0"/>
    <pivotField axis="axisRow" showAll="0">
      <items count="6">
        <item x="4"/>
        <item x="1"/>
        <item x="3"/>
        <item x="2"/>
        <item x="0"/>
        <item t="default"/>
      </items>
    </pivotField>
    <pivotField showAll="0">
      <items count="34">
        <item x="8"/>
        <item x="27"/>
        <item x="11"/>
        <item x="14"/>
        <item x="25"/>
        <item x="32"/>
        <item x="17"/>
        <item x="9"/>
        <item x="2"/>
        <item x="20"/>
        <item x="15"/>
        <item x="26"/>
        <item x="0"/>
        <item x="16"/>
        <item x="23"/>
        <item x="30"/>
        <item x="28"/>
        <item x="24"/>
        <item x="19"/>
        <item x="3"/>
        <item x="12"/>
        <item x="13"/>
        <item x="4"/>
        <item x="10"/>
        <item x="18"/>
        <item x="29"/>
        <item x="1"/>
        <item x="31"/>
        <item x="22"/>
        <item x="6"/>
        <item x="5"/>
        <item x="21"/>
        <item x="7"/>
        <item t="default"/>
      </items>
    </pivotField>
    <pivotField numFmtId="164" showAll="0"/>
    <pivotField dataField="1" numFmtId="164" showAll="0"/>
    <pivotField showAll="0">
      <items count="4">
        <item x="2"/>
        <item x="1"/>
        <item x="0"/>
        <item t="default"/>
      </items>
    </pivotField>
    <pivotField dataField="1" numFmtId="164" showAll="0"/>
    <pivotField showAll="0"/>
    <pivotField showAll="0" defaultSubtotal="0">
      <items count="14">
        <item h="1" sd="0" x="0"/>
        <item h="1" sd="0" x="1"/>
        <item h="1" sd="0" x="2"/>
        <item h="1" sd="0" x="3"/>
        <item h="1" sd="0" x="4"/>
        <item h="1" sd="0" x="5"/>
        <item h="1" sd="0" x="6"/>
        <item h="1" sd="0" x="7"/>
        <item h="1" sd="0" x="8"/>
        <item h="1" sd="0" x="9"/>
        <item h="1" sd="0" x="10"/>
        <item h="1" sd="0" x="11"/>
        <item sd="0" x="12"/>
        <item h="1" sd="0" x="13"/>
      </items>
    </pivotField>
  </pivotFields>
  <rowFields count="1">
    <field x="5"/>
  </rowFields>
  <rowItems count="6">
    <i>
      <x/>
    </i>
    <i>
      <x v="1"/>
    </i>
    <i>
      <x v="2"/>
    </i>
    <i>
      <x v="3"/>
    </i>
    <i>
      <x v="4"/>
    </i>
    <i t="grand">
      <x/>
    </i>
  </rowItems>
  <colFields count="1">
    <field x="-2"/>
  </colFields>
  <colItems count="2">
    <i>
      <x/>
    </i>
    <i i="1">
      <x v="1"/>
    </i>
  </colItems>
  <dataFields count="2">
    <dataField name="Sum of Total Revenue" fld="8" baseField="0" baseItem="0"/>
    <dataField name="Sum of Commission Amount" fld="10"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11922B-6FDB-4269-ACBC-96F772DD2DA0}"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E5:F16" firstHeaderRow="1" firstDataRow="1" firstDataCol="1" rowPageCount="1" colPageCount="1"/>
  <pivotFields count="14">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showAll="0"/>
    <pivotField axis="axisRow" showAll="0" sortType="ascending">
      <items count="11">
        <item x="4"/>
        <item x="2"/>
        <item x="7"/>
        <item x="9"/>
        <item x="1"/>
        <item x="0"/>
        <item x="8"/>
        <item x="3"/>
        <item x="6"/>
        <item x="5"/>
        <item t="default"/>
      </items>
      <autoSortScope>
        <pivotArea dataOnly="0" outline="0" fieldPosition="0">
          <references count="1">
            <reference field="4294967294" count="1" selected="0">
              <x v="0"/>
            </reference>
          </references>
        </pivotArea>
      </autoSortScope>
    </pivotField>
    <pivotField showAll="0">
      <items count="5">
        <item x="3"/>
        <item h="1" x="2"/>
        <item h="1" x="1"/>
        <item h="1" x="0"/>
        <item t="default"/>
      </items>
    </pivotField>
    <pivotField showAll="0"/>
    <pivotField dataField="1" showAll="0"/>
    <pivotField numFmtId="164" showAll="0"/>
    <pivotField numFmtId="164" showAll="0"/>
    <pivotField showAll="0"/>
    <pivotField numFmtId="164" showAll="0"/>
    <pivotField showAll="0"/>
    <pivotField showAll="0"/>
    <pivotField axis="axisPage" multipleItemSelectionAllowed="1" showAll="0">
      <items count="15">
        <item x="0"/>
        <item x="1"/>
        <item x="2"/>
        <item x="3"/>
        <item x="4"/>
        <item x="5"/>
        <item x="6"/>
        <item x="7"/>
        <item x="8"/>
        <item x="9"/>
        <item x="10"/>
        <item x="11"/>
        <item x="12"/>
        <item x="13"/>
        <item t="default"/>
      </items>
    </pivotField>
  </pivotFields>
  <rowFields count="1">
    <field x="3"/>
  </rowFields>
  <rowItems count="11">
    <i>
      <x v="2"/>
    </i>
    <i>
      <x v="7"/>
    </i>
    <i>
      <x/>
    </i>
    <i>
      <x v="8"/>
    </i>
    <i>
      <x v="6"/>
    </i>
    <i>
      <x v="5"/>
    </i>
    <i>
      <x v="3"/>
    </i>
    <i>
      <x v="4"/>
    </i>
    <i>
      <x v="9"/>
    </i>
    <i>
      <x v="1"/>
    </i>
    <i t="grand">
      <x/>
    </i>
  </rowItems>
  <colItems count="1">
    <i/>
  </colItems>
  <pageFields count="1">
    <pageField fld="13" hier="-1"/>
  </pageFields>
  <dataFields count="1">
    <dataField name="Total Units Sold" fld="6" baseField="3" baseItem="0"/>
  </dataFields>
  <formats count="1">
    <format dxfId="4">
      <pivotArea grandRow="1"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7"/>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478243-FAB0-46B7-AD1D-1559248BE234}"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Month">
  <location ref="E20:G23" firstHeaderRow="0" firstDataRow="1" firstDataCol="1"/>
  <pivotFields count="14">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5">
        <item x="3"/>
        <item x="2"/>
        <item x="1"/>
        <item x="0"/>
        <item t="default"/>
      </items>
    </pivotField>
    <pivotField showAll="0">
      <items count="6">
        <item x="4"/>
        <item x="1"/>
        <item x="3"/>
        <item x="2"/>
        <item x="0"/>
        <item t="default"/>
      </items>
    </pivotField>
    <pivotField dataField="1" showAll="0"/>
    <pivotField numFmtId="164" showAll="0"/>
    <pivotField dataField="1" numFmtId="164" showAll="0"/>
    <pivotField showAll="0"/>
    <pivotField numFmtId="16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1"/>
  </rowFields>
  <rowItems count="3">
    <i>
      <x v="11"/>
    </i>
    <i>
      <x v="12"/>
    </i>
    <i t="grand">
      <x/>
    </i>
  </rowItems>
  <colFields count="1">
    <field x="-2"/>
  </colFields>
  <colItems count="2">
    <i>
      <x/>
    </i>
    <i i="1">
      <x v="1"/>
    </i>
  </colItems>
  <dataFields count="2">
    <dataField name="Sum of Total Revenue" fld="8" baseField="0" baseItem="0" numFmtId="165"/>
    <dataField name="Sum of Units Sold" fld="6" baseField="0" baseItem="0"/>
  </dataFields>
  <formats count="1">
    <format dxfId="9">
      <pivotArea outline="0" collapsedLevelsAreSubtotals="1" fieldPosition="0">
        <references count="1">
          <reference field="4294967294" count="1" selected="0">
            <x v="0"/>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1"/>
          </reference>
          <reference field="13" count="1" selected="0">
            <x v="12"/>
          </reference>
        </references>
      </pivotArea>
    </chartFormat>
    <chartFormat chart="1" format="5">
      <pivotArea type="data" outline="0" fieldPosition="0">
        <references count="2">
          <reference field="4294967294" count="1" selected="0">
            <x v="1"/>
          </reference>
          <reference field="1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118041-494F-493C-BB8D-B274A7D2537B}" name="PivotTable1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Sales Person">
  <location ref="A18:B24" firstHeaderRow="1" firstDataRow="1" firstDataCol="1"/>
  <pivotFields count="14">
    <pivotField numFmtId="1" showAll="0"/>
    <pivotField numFmtId="14" showAll="0"/>
    <pivotField showAll="0"/>
    <pivotField showAll="0"/>
    <pivotField showAll="0"/>
    <pivotField axis="axisRow" showAll="0" sortType="ascending">
      <items count="6">
        <item x="4"/>
        <item x="1"/>
        <item x="3"/>
        <item x="2"/>
        <item x="0"/>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pivotField numFmtId="164" showAll="0"/>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6">
    <i>
      <x v="2"/>
    </i>
    <i>
      <x/>
    </i>
    <i>
      <x v="4"/>
    </i>
    <i>
      <x v="3"/>
    </i>
    <i>
      <x v="1"/>
    </i>
    <i t="grand">
      <x/>
    </i>
  </rowItems>
  <colItems count="1">
    <i/>
  </colItems>
  <dataFields count="1">
    <dataField name="Sum of Units Sold" fld="6" baseField="0" baseItem="0"/>
  </dataFields>
  <chartFormats count="2">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DFB978A-77DB-4D80-B3A9-7142D246F0A8}" sourceName="Months">
  <pivotTables>
    <pivotTable tabId="5" name="PivotTable7"/>
    <pivotTable tabId="5" name="PivotTable1"/>
    <pivotTable tabId="5" name="PivotTable10"/>
    <pivotTable tabId="5" name="PivotTable12"/>
    <pivotTable tabId="5" name="PivotTable2"/>
    <pivotTable tabId="5" name="PivotTable3"/>
    <pivotTable tabId="5" name="PivotTable4"/>
    <pivotTable tabId="5" name="PivotTable5"/>
  </pivotTables>
  <data>
    <tabular pivotCacheId="2030497343">
      <items count="14">
        <i x="11" s="1"/>
        <i x="12" s="1"/>
        <i x="1" s="1" nd="1"/>
        <i x="2" s="1" nd="1"/>
        <i x="3" s="1" nd="1"/>
        <i x="4" s="1" nd="1"/>
        <i x="5" s="1" nd="1"/>
        <i x="6" s="1" nd="1"/>
        <i x="7" s="1" nd="1"/>
        <i x="8" s="1" nd="1"/>
        <i x="9" s="1" nd="1"/>
        <i x="10"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8ED2081-26D8-421D-8AC3-0D8927D5A669}" sourceName="Salesperson">
  <pivotTables>
    <pivotTable tabId="5" name="PivotTable7"/>
    <pivotTable tabId="5" name="PivotTable1"/>
    <pivotTable tabId="5" name="PivotTable10"/>
    <pivotTable tabId="5" name="PivotTable12"/>
    <pivotTable tabId="5" name="PivotTable2"/>
    <pivotTable tabId="5" name="PivotTable4"/>
    <pivotTable tabId="5" name="PivotTable5"/>
  </pivotTables>
  <data>
    <tabular pivotCacheId="2030497343">
      <items count="5">
        <i x="4" s="1"/>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FDFDC9C0-3788-4627-B400-E83DBCE4D22F}" cache="Slicer_Months" caption="Months" style="SlicerStyleLight6" rowHeight="241300"/>
  <slicer name="Salesperson" xr10:uid="{55798CAD-1877-44F5-97CA-509B7DBF260F}" cache="Slicer_Salesperson" caption="Salespers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workbookViewId="0">
      <selection activeCell="G55" sqref="G55"/>
    </sheetView>
  </sheetViews>
  <sheetFormatPr defaultRowHeight="16.899999999999999" customHeight="1" x14ac:dyDescent="0.25"/>
  <cols>
    <col min="1" max="1" width="13.140625" style="11" bestFit="1" customWidth="1"/>
    <col min="2" max="2" width="14.85546875" style="14" customWidth="1"/>
    <col min="3" max="3" width="12" customWidth="1"/>
    <col min="4" max="4" width="16.85546875" customWidth="1"/>
    <col min="5" max="5" width="11.5703125" customWidth="1"/>
    <col min="6" max="6" width="15.5703125" customWidth="1"/>
    <col min="7" max="7" width="9.42578125" bestFit="1" customWidth="1"/>
    <col min="8" max="8" width="18.7109375" style="17" customWidth="1"/>
    <col min="9" max="9" width="15.28515625" style="17" customWidth="1"/>
    <col min="10" max="10" width="14.5703125" customWidth="1"/>
    <col min="11" max="11" width="18.85546875" customWidth="1"/>
    <col min="12" max="12" width="16.5703125" customWidth="1"/>
    <col min="13" max="13" width="13.28515625" customWidth="1"/>
  </cols>
  <sheetData>
    <row r="1" spans="1:13" ht="16.899999999999999" customHeight="1" x14ac:dyDescent="0.25">
      <c r="A1" s="9" t="s">
        <v>23</v>
      </c>
      <c r="B1" s="12" t="s">
        <v>24</v>
      </c>
      <c r="C1" s="1" t="s">
        <v>0</v>
      </c>
      <c r="D1" s="1" t="s">
        <v>1</v>
      </c>
      <c r="E1" s="1" t="s">
        <v>25</v>
      </c>
      <c r="F1" s="1" t="s">
        <v>26</v>
      </c>
      <c r="G1" s="1" t="s">
        <v>27</v>
      </c>
      <c r="H1" s="15" t="s">
        <v>62</v>
      </c>
      <c r="I1" s="18" t="s">
        <v>40</v>
      </c>
      <c r="J1" s="4" t="s">
        <v>37</v>
      </c>
      <c r="K1" s="4" t="s">
        <v>53</v>
      </c>
      <c r="L1" s="4" t="s">
        <v>38</v>
      </c>
      <c r="M1" s="4" t="s">
        <v>61</v>
      </c>
    </row>
    <row r="2" spans="1:13" ht="16.899999999999999" customHeight="1" x14ac:dyDescent="0.25">
      <c r="A2" s="10">
        <v>101</v>
      </c>
      <c r="B2" s="13">
        <v>45597</v>
      </c>
      <c r="C2" s="2" t="s">
        <v>8</v>
      </c>
      <c r="D2" s="2" t="str">
        <f>VLOOKUP(C2,'Product List'!$A$2:$C$11,2,FALSE)</f>
        <v>Product F</v>
      </c>
      <c r="E2" s="2" t="s">
        <v>35</v>
      </c>
      <c r="F2" s="2" t="s">
        <v>28</v>
      </c>
      <c r="G2" s="2">
        <v>44</v>
      </c>
      <c r="H2" s="16">
        <f>VLOOKUP(C2,'Product List'!$A$2:$C$11,3,FALSE)</f>
        <v>16.239999999999998</v>
      </c>
      <c r="I2" s="17">
        <f>G2*H2</f>
        <v>714.56</v>
      </c>
      <c r="J2" t="str">
        <f>IF(I2&gt;3000, "10%Commission", IF(I2&gt;= 1500, "5% Commission", "No Commission"))</f>
        <v>No Commission</v>
      </c>
      <c r="K2" s="17">
        <f>IF(I2&gt;3000, I2*10%, IF(I2&gt;=1500, I2*5%, 0))</f>
        <v>0</v>
      </c>
      <c r="L2" t="str">
        <f>IF(I2&gt;3000, "High", IF(I2&gt;= 1500, "Medium", "Low"))</f>
        <v>Low</v>
      </c>
      <c r="M2" t="str">
        <f>TEXT(B2, "mmm") &amp; " Week " &amp; INT((DAY(B2)-1)/7)+1</f>
        <v>Nov Week 1</v>
      </c>
    </row>
    <row r="3" spans="1:13" ht="16.899999999999999" customHeight="1" x14ac:dyDescent="0.25">
      <c r="A3" s="10">
        <v>102</v>
      </c>
      <c r="B3" s="13">
        <v>45598</v>
      </c>
      <c r="C3" s="2" t="s">
        <v>7</v>
      </c>
      <c r="D3" s="2" t="str">
        <f>VLOOKUP(C3,'Product List'!$A$2:$C$11,2,FALSE)</f>
        <v>Product E</v>
      </c>
      <c r="E3" s="2" t="s">
        <v>34</v>
      </c>
      <c r="F3" s="2" t="s">
        <v>29</v>
      </c>
      <c r="G3" s="2">
        <v>84</v>
      </c>
      <c r="H3" s="16">
        <f>VLOOKUP(C3,'Product List'!$A$2:$C$11,3,FALSE)</f>
        <v>16.239999999999998</v>
      </c>
      <c r="I3" s="17">
        <f t="shared" ref="I3:I51" si="0">G3*H3</f>
        <v>1364.1599999999999</v>
      </c>
      <c r="J3" t="str">
        <f t="shared" ref="J3:J51" si="1">IF(I3&gt;3000, "10%Commission", IF(I3&gt;= 1500, "5% Commission", "No Commission"))</f>
        <v>No Commission</v>
      </c>
      <c r="K3" s="17">
        <f t="shared" ref="K3:K51" si="2">IF(I3&gt;3000, I3*10%, IF(I3&gt;=1500, I3*5%, 0))</f>
        <v>0</v>
      </c>
      <c r="L3" t="str">
        <f t="shared" ref="L3:L51" si="3">IF(I3&gt;3000, "High", IF(I3&gt;= 1500, "Medium", "Low"))</f>
        <v>Low</v>
      </c>
      <c r="M3" t="str">
        <f t="shared" ref="M3:M51" si="4">TEXT(B3, "mmm") &amp; " Week " &amp; INT((DAY(B3)-1)/7)+1</f>
        <v>Nov Week 1</v>
      </c>
    </row>
    <row r="4" spans="1:13" ht="16.899999999999999" customHeight="1" x14ac:dyDescent="0.25">
      <c r="A4" s="10">
        <v>103</v>
      </c>
      <c r="B4" s="13">
        <v>45599</v>
      </c>
      <c r="C4" s="2" t="s">
        <v>4</v>
      </c>
      <c r="D4" s="2" t="str">
        <f>VLOOKUP(C4,'Product List'!$A$2:$C$11,2,FALSE)</f>
        <v>Product B</v>
      </c>
      <c r="E4" s="2" t="s">
        <v>34</v>
      </c>
      <c r="F4" s="2" t="s">
        <v>30</v>
      </c>
      <c r="G4" s="2">
        <v>30</v>
      </c>
      <c r="H4" s="16">
        <f>VLOOKUP(C4,'Product List'!$A$2:$C$11,3,FALSE)</f>
        <v>48.03</v>
      </c>
      <c r="I4" s="17">
        <f t="shared" si="0"/>
        <v>1440.9</v>
      </c>
      <c r="J4" t="str">
        <f t="shared" si="1"/>
        <v>No Commission</v>
      </c>
      <c r="K4" s="17">
        <f t="shared" si="2"/>
        <v>0</v>
      </c>
      <c r="L4" t="str">
        <f t="shared" si="3"/>
        <v>Low</v>
      </c>
      <c r="M4" t="str">
        <f t="shared" si="4"/>
        <v>Nov Week 1</v>
      </c>
    </row>
    <row r="5" spans="1:13" ht="16.899999999999999" customHeight="1" x14ac:dyDescent="0.25">
      <c r="A5" s="10">
        <v>104</v>
      </c>
      <c r="B5" s="13">
        <v>45600</v>
      </c>
      <c r="C5" s="2" t="s">
        <v>10</v>
      </c>
      <c r="D5" s="2" t="str">
        <f>VLOOKUP(C5,'Product List'!$A$2:$C$11,2,FALSE)</f>
        <v>Product H</v>
      </c>
      <c r="E5" s="2" t="s">
        <v>34</v>
      </c>
      <c r="F5" s="2" t="s">
        <v>30</v>
      </c>
      <c r="G5" s="2">
        <v>62</v>
      </c>
      <c r="H5" s="16">
        <f>VLOOKUP(C5,'Product List'!$A$2:$C$11,3,FALSE)</f>
        <v>44.65</v>
      </c>
      <c r="I5" s="17">
        <f t="shared" si="0"/>
        <v>2768.2999999999997</v>
      </c>
      <c r="J5" t="str">
        <f t="shared" si="1"/>
        <v>5% Commission</v>
      </c>
      <c r="K5" s="17">
        <f t="shared" si="2"/>
        <v>138.41499999999999</v>
      </c>
      <c r="L5" t="str">
        <f t="shared" si="3"/>
        <v>Medium</v>
      </c>
      <c r="M5" t="str">
        <f t="shared" si="4"/>
        <v>Nov Week 1</v>
      </c>
    </row>
    <row r="6" spans="1:13" ht="16.899999999999999" customHeight="1" x14ac:dyDescent="0.25">
      <c r="A6" s="10">
        <v>105</v>
      </c>
      <c r="B6" s="13">
        <v>45601</v>
      </c>
      <c r="C6" s="2" t="s">
        <v>8</v>
      </c>
      <c r="D6" s="2" t="str">
        <f>VLOOKUP(C6,'Product List'!$A$2:$C$11,2,FALSE)</f>
        <v>Product F</v>
      </c>
      <c r="E6" s="2" t="s">
        <v>35</v>
      </c>
      <c r="F6" s="2" t="s">
        <v>31</v>
      </c>
      <c r="G6" s="2">
        <v>75</v>
      </c>
      <c r="H6" s="16">
        <f>VLOOKUP(C6,'Product List'!$A$2:$C$11,3,FALSE)</f>
        <v>16.239999999999998</v>
      </c>
      <c r="I6" s="17">
        <f t="shared" si="0"/>
        <v>1217.9999999999998</v>
      </c>
      <c r="J6" t="str">
        <f t="shared" si="1"/>
        <v>No Commission</v>
      </c>
      <c r="K6" s="17">
        <f t="shared" si="2"/>
        <v>0</v>
      </c>
      <c r="L6" t="str">
        <f t="shared" si="3"/>
        <v>Low</v>
      </c>
      <c r="M6" t="str">
        <f t="shared" si="4"/>
        <v>Nov Week 1</v>
      </c>
    </row>
    <row r="7" spans="1:13" ht="16.899999999999999" customHeight="1" x14ac:dyDescent="0.25">
      <c r="A7" s="10">
        <v>106</v>
      </c>
      <c r="B7" s="13">
        <v>45602</v>
      </c>
      <c r="C7" s="2" t="s">
        <v>4</v>
      </c>
      <c r="D7" s="2" t="str">
        <f>VLOOKUP(C7,'Product List'!$A$2:$C$11,2,FALSE)</f>
        <v>Product B</v>
      </c>
      <c r="E7" s="2" t="s">
        <v>33</v>
      </c>
      <c r="F7" s="2" t="s">
        <v>32</v>
      </c>
      <c r="G7" s="2">
        <v>92</v>
      </c>
      <c r="H7" s="16">
        <f>VLOOKUP(C7,'Product List'!$A$2:$C$11,3,FALSE)</f>
        <v>48.03</v>
      </c>
      <c r="I7" s="17">
        <f t="shared" si="0"/>
        <v>4418.76</v>
      </c>
      <c r="J7" t="str">
        <f t="shared" si="1"/>
        <v>10%Commission</v>
      </c>
      <c r="K7" s="17">
        <f t="shared" si="2"/>
        <v>441.87600000000003</v>
      </c>
      <c r="L7" t="str">
        <f t="shared" si="3"/>
        <v>High</v>
      </c>
      <c r="M7" t="str">
        <f t="shared" si="4"/>
        <v>Nov Week 1</v>
      </c>
    </row>
    <row r="8" spans="1:13" ht="16.899999999999999" customHeight="1" x14ac:dyDescent="0.25">
      <c r="A8" s="10">
        <v>107</v>
      </c>
      <c r="B8" s="13">
        <v>45603</v>
      </c>
      <c r="C8" s="2" t="s">
        <v>7</v>
      </c>
      <c r="D8" s="2" t="str">
        <f>VLOOKUP(C8,'Product List'!$A$2:$C$11,2,FALSE)</f>
        <v>Product E</v>
      </c>
      <c r="E8" s="2" t="s">
        <v>36</v>
      </c>
      <c r="F8" s="2" t="s">
        <v>31</v>
      </c>
      <c r="G8" s="2">
        <v>89</v>
      </c>
      <c r="H8" s="16">
        <f>VLOOKUP(C8,'Product List'!$A$2:$C$11,3,FALSE)</f>
        <v>16.239999999999998</v>
      </c>
      <c r="I8" s="17">
        <f t="shared" si="0"/>
        <v>1445.36</v>
      </c>
      <c r="J8" t="str">
        <f t="shared" si="1"/>
        <v>No Commission</v>
      </c>
      <c r="K8" s="17">
        <f t="shared" si="2"/>
        <v>0</v>
      </c>
      <c r="L8" t="str">
        <f t="shared" si="3"/>
        <v>Low</v>
      </c>
      <c r="M8" t="str">
        <f t="shared" si="4"/>
        <v>Nov Week 1</v>
      </c>
    </row>
    <row r="9" spans="1:13" ht="16.899999999999999" customHeight="1" x14ac:dyDescent="0.25">
      <c r="A9" s="10">
        <v>108</v>
      </c>
      <c r="B9" s="13">
        <v>45604</v>
      </c>
      <c r="C9" s="2" t="s">
        <v>3</v>
      </c>
      <c r="D9" s="2" t="str">
        <f>VLOOKUP(C9,'Product List'!$A$2:$C$11,2,FALSE)</f>
        <v>Product A</v>
      </c>
      <c r="E9" s="2" t="s">
        <v>35</v>
      </c>
      <c r="F9" s="2" t="s">
        <v>32</v>
      </c>
      <c r="G9" s="2">
        <v>62</v>
      </c>
      <c r="H9" s="16">
        <f>VLOOKUP(C9,'Product List'!$A$2:$C$11,3,FALSE)</f>
        <v>24.98</v>
      </c>
      <c r="I9" s="17">
        <f t="shared" si="0"/>
        <v>1548.76</v>
      </c>
      <c r="J9" t="str">
        <f t="shared" si="1"/>
        <v>5% Commission</v>
      </c>
      <c r="K9" s="17">
        <f t="shared" si="2"/>
        <v>77.438000000000002</v>
      </c>
      <c r="L9" t="str">
        <f t="shared" si="3"/>
        <v>Medium</v>
      </c>
      <c r="M9" t="str">
        <f t="shared" si="4"/>
        <v>Nov Week 2</v>
      </c>
    </row>
    <row r="10" spans="1:13" ht="16.899999999999999" customHeight="1" x14ac:dyDescent="0.25">
      <c r="A10" s="10">
        <v>109</v>
      </c>
      <c r="B10" s="13">
        <v>45605</v>
      </c>
      <c r="C10" s="2" t="s">
        <v>12</v>
      </c>
      <c r="D10" s="2" t="str">
        <f>VLOOKUP(C10,'Product List'!$A$2:$C$11,2,FALSE)</f>
        <v>Product J</v>
      </c>
      <c r="E10" s="2" t="s">
        <v>36</v>
      </c>
      <c r="F10" s="2" t="s">
        <v>52</v>
      </c>
      <c r="G10" s="2">
        <v>97</v>
      </c>
      <c r="H10" s="16">
        <f>VLOOKUP(C10,'Product List'!$A$2:$C$11,3,FALSE)</f>
        <v>38.32</v>
      </c>
      <c r="I10" s="17">
        <f t="shared" si="0"/>
        <v>3717.04</v>
      </c>
      <c r="J10" t="str">
        <f t="shared" si="1"/>
        <v>10%Commission</v>
      </c>
      <c r="K10" s="17">
        <f t="shared" si="2"/>
        <v>371.70400000000001</v>
      </c>
      <c r="L10" t="str">
        <f t="shared" si="3"/>
        <v>High</v>
      </c>
      <c r="M10" t="str">
        <f t="shared" si="4"/>
        <v>Nov Week 2</v>
      </c>
    </row>
    <row r="11" spans="1:13" ht="16.899999999999999" customHeight="1" x14ac:dyDescent="0.25">
      <c r="A11" s="10">
        <v>110</v>
      </c>
      <c r="B11" s="13">
        <v>45606</v>
      </c>
      <c r="C11" s="2" t="s">
        <v>8</v>
      </c>
      <c r="D11" s="2" t="str">
        <f>VLOOKUP(C11,'Product List'!$A$2:$C$11,2,FALSE)</f>
        <v>Product F</v>
      </c>
      <c r="E11" s="2" t="s">
        <v>35</v>
      </c>
      <c r="F11" s="2" t="s">
        <v>31</v>
      </c>
      <c r="G11" s="2">
        <v>1</v>
      </c>
      <c r="H11" s="16">
        <f>VLOOKUP(C11,'Product List'!$A$2:$C$11,3,FALSE)</f>
        <v>16.239999999999998</v>
      </c>
      <c r="I11" s="17">
        <f t="shared" si="0"/>
        <v>16.239999999999998</v>
      </c>
      <c r="J11" t="str">
        <f t="shared" si="1"/>
        <v>No Commission</v>
      </c>
      <c r="K11" s="17">
        <f t="shared" si="2"/>
        <v>0</v>
      </c>
      <c r="L11" t="str">
        <f t="shared" si="3"/>
        <v>Low</v>
      </c>
      <c r="M11" t="str">
        <f t="shared" si="4"/>
        <v>Nov Week 2</v>
      </c>
    </row>
    <row r="12" spans="1:13" ht="16.899999999999999" customHeight="1" x14ac:dyDescent="0.25">
      <c r="A12" s="10">
        <v>111</v>
      </c>
      <c r="B12" s="13">
        <v>45607</v>
      </c>
      <c r="C12" s="2" t="s">
        <v>11</v>
      </c>
      <c r="D12" s="2" t="str">
        <f>VLOOKUP(C12,'Product List'!$A$2:$C$11,2,FALSE)</f>
        <v>Product I</v>
      </c>
      <c r="E12" s="2" t="s">
        <v>34</v>
      </c>
      <c r="F12" s="2" t="s">
        <v>29</v>
      </c>
      <c r="G12" s="2">
        <v>27</v>
      </c>
      <c r="H12" s="16">
        <f>VLOOKUP(C12,'Product List'!$A$2:$C$11,3,FALSE)</f>
        <v>34.04</v>
      </c>
      <c r="I12" s="17">
        <f t="shared" si="0"/>
        <v>919.07999999999993</v>
      </c>
      <c r="J12" t="str">
        <f t="shared" si="1"/>
        <v>No Commission</v>
      </c>
      <c r="K12" s="17">
        <f t="shared" si="2"/>
        <v>0</v>
      </c>
      <c r="L12" t="str">
        <f t="shared" si="3"/>
        <v>Low</v>
      </c>
      <c r="M12" t="str">
        <f t="shared" si="4"/>
        <v>Nov Week 2</v>
      </c>
    </row>
    <row r="13" spans="1:13" ht="16.899999999999999" customHeight="1" x14ac:dyDescent="0.25">
      <c r="A13" s="10">
        <v>112</v>
      </c>
      <c r="B13" s="13">
        <v>45608</v>
      </c>
      <c r="C13" s="2" t="s">
        <v>3</v>
      </c>
      <c r="D13" s="2" t="str">
        <f>VLOOKUP(C13,'Product List'!$A$2:$C$11,2,FALSE)</f>
        <v>Product A</v>
      </c>
      <c r="E13" s="2" t="s">
        <v>36</v>
      </c>
      <c r="F13" s="2" t="s">
        <v>28</v>
      </c>
      <c r="G13" s="2">
        <v>62</v>
      </c>
      <c r="H13" s="16">
        <f>VLOOKUP(C13,'Product List'!$A$2:$C$11,3,FALSE)</f>
        <v>24.98</v>
      </c>
      <c r="I13" s="17">
        <f t="shared" si="0"/>
        <v>1548.76</v>
      </c>
      <c r="J13" t="str">
        <f t="shared" si="1"/>
        <v>5% Commission</v>
      </c>
      <c r="K13" s="17">
        <f t="shared" si="2"/>
        <v>77.438000000000002</v>
      </c>
      <c r="L13" t="str">
        <f t="shared" si="3"/>
        <v>Medium</v>
      </c>
      <c r="M13" t="str">
        <f t="shared" si="4"/>
        <v>Nov Week 2</v>
      </c>
    </row>
    <row r="14" spans="1:13" ht="16.899999999999999" customHeight="1" x14ac:dyDescent="0.25">
      <c r="A14" s="10">
        <v>113</v>
      </c>
      <c r="B14" s="13">
        <v>45609</v>
      </c>
      <c r="C14" s="2" t="s">
        <v>12</v>
      </c>
      <c r="D14" s="2" t="str">
        <f>VLOOKUP(C14,'Product List'!$A$2:$C$11,2,FALSE)</f>
        <v>Product J</v>
      </c>
      <c r="E14" s="2" t="s">
        <v>35</v>
      </c>
      <c r="F14" s="2" t="s">
        <v>32</v>
      </c>
      <c r="G14" s="2">
        <v>77</v>
      </c>
      <c r="H14" s="16">
        <f>VLOOKUP(C14,'Product List'!$A$2:$C$11,3,FALSE)</f>
        <v>38.32</v>
      </c>
      <c r="I14" s="17">
        <f t="shared" si="0"/>
        <v>2950.64</v>
      </c>
      <c r="J14" t="str">
        <f t="shared" si="1"/>
        <v>5% Commission</v>
      </c>
      <c r="K14" s="17">
        <f t="shared" si="2"/>
        <v>147.53200000000001</v>
      </c>
      <c r="L14" t="str">
        <f t="shared" si="3"/>
        <v>Medium</v>
      </c>
      <c r="M14" t="str">
        <f t="shared" si="4"/>
        <v>Nov Week 2</v>
      </c>
    </row>
    <row r="15" spans="1:13" ht="16.899999999999999" customHeight="1" x14ac:dyDescent="0.25">
      <c r="A15" s="10">
        <v>114</v>
      </c>
      <c r="B15" s="13">
        <v>45610</v>
      </c>
      <c r="C15" s="2" t="s">
        <v>5</v>
      </c>
      <c r="D15" s="2" t="str">
        <f>VLOOKUP(C15,'Product List'!$A$2:$C$11,2,FALSE)</f>
        <v>Product C</v>
      </c>
      <c r="E15" s="2" t="s">
        <v>33</v>
      </c>
      <c r="F15" s="2" t="s">
        <v>28</v>
      </c>
      <c r="G15" s="2">
        <v>3</v>
      </c>
      <c r="H15" s="16">
        <f>VLOOKUP(C15,'Product List'!$A$2:$C$11,3,FALSE)</f>
        <v>39.28</v>
      </c>
      <c r="I15" s="17">
        <f t="shared" si="0"/>
        <v>117.84</v>
      </c>
      <c r="J15" t="str">
        <f t="shared" si="1"/>
        <v>No Commission</v>
      </c>
      <c r="K15" s="17">
        <f t="shared" si="2"/>
        <v>0</v>
      </c>
      <c r="L15" t="str">
        <f t="shared" si="3"/>
        <v>Low</v>
      </c>
      <c r="M15" t="str">
        <f t="shared" si="4"/>
        <v>Nov Week 2</v>
      </c>
    </row>
    <row r="16" spans="1:13" ht="16.899999999999999" customHeight="1" x14ac:dyDescent="0.25">
      <c r="A16" s="10">
        <v>115</v>
      </c>
      <c r="B16" s="13">
        <v>45611</v>
      </c>
      <c r="C16" s="2" t="s">
        <v>9</v>
      </c>
      <c r="D16" s="2" t="str">
        <f>VLOOKUP(C16,'Product List'!$A$2:$C$11,2,FALSE)</f>
        <v>Product G</v>
      </c>
      <c r="E16" s="2" t="s">
        <v>34</v>
      </c>
      <c r="F16" s="2" t="s">
        <v>28</v>
      </c>
      <c r="G16" s="2">
        <v>70</v>
      </c>
      <c r="H16" s="16">
        <f>VLOOKUP(C16,'Product List'!$A$2:$C$11,3,FALSE)</f>
        <v>12.32</v>
      </c>
      <c r="I16" s="17">
        <f t="shared" si="0"/>
        <v>862.4</v>
      </c>
      <c r="J16" t="str">
        <f t="shared" si="1"/>
        <v>No Commission</v>
      </c>
      <c r="K16" s="17">
        <f t="shared" si="2"/>
        <v>0</v>
      </c>
      <c r="L16" t="str">
        <f t="shared" si="3"/>
        <v>Low</v>
      </c>
      <c r="M16" t="str">
        <f t="shared" si="4"/>
        <v>Nov Week 3</v>
      </c>
    </row>
    <row r="17" spans="1:13" ht="16.899999999999999" customHeight="1" x14ac:dyDescent="0.25">
      <c r="A17" s="10">
        <v>116</v>
      </c>
      <c r="B17" s="13">
        <v>45612</v>
      </c>
      <c r="C17" s="2" t="s">
        <v>6</v>
      </c>
      <c r="D17" s="2" t="str">
        <f>VLOOKUP(C17,'Product List'!$A$2:$C$11,2,FALSE)</f>
        <v>Product D</v>
      </c>
      <c r="E17" s="2" t="s">
        <v>34</v>
      </c>
      <c r="F17" s="2" t="s">
        <v>31</v>
      </c>
      <c r="G17" s="2">
        <v>72</v>
      </c>
      <c r="H17" s="16">
        <f>VLOOKUP(C17,'Product List'!$A$2:$C$11,3,FALSE)</f>
        <v>33.950000000000003</v>
      </c>
      <c r="I17" s="17">
        <f t="shared" si="0"/>
        <v>2444.4</v>
      </c>
      <c r="J17" t="str">
        <f t="shared" si="1"/>
        <v>5% Commission</v>
      </c>
      <c r="K17" s="17">
        <f t="shared" si="2"/>
        <v>122.22000000000001</v>
      </c>
      <c r="L17" t="str">
        <f t="shared" si="3"/>
        <v>Medium</v>
      </c>
      <c r="M17" t="str">
        <f t="shared" si="4"/>
        <v>Nov Week 3</v>
      </c>
    </row>
    <row r="18" spans="1:13" ht="16.899999999999999" customHeight="1" x14ac:dyDescent="0.25">
      <c r="A18" s="10">
        <v>117</v>
      </c>
      <c r="B18" s="13">
        <v>45613</v>
      </c>
      <c r="C18" s="2" t="s">
        <v>11</v>
      </c>
      <c r="D18" s="2" t="str">
        <f>VLOOKUP(C18,'Product List'!$A$2:$C$11,2,FALSE)</f>
        <v>Product I</v>
      </c>
      <c r="E18" s="2" t="s">
        <v>33</v>
      </c>
      <c r="F18" s="2" t="s">
        <v>28</v>
      </c>
      <c r="G18" s="2">
        <v>27</v>
      </c>
      <c r="H18" s="16">
        <f>VLOOKUP(C18,'Product List'!$A$2:$C$11,3,FALSE)</f>
        <v>34.04</v>
      </c>
      <c r="I18" s="17">
        <f t="shared" si="0"/>
        <v>919.07999999999993</v>
      </c>
      <c r="J18" t="str">
        <f t="shared" si="1"/>
        <v>No Commission</v>
      </c>
      <c r="K18" s="17">
        <f t="shared" si="2"/>
        <v>0</v>
      </c>
      <c r="L18" t="str">
        <f t="shared" si="3"/>
        <v>Low</v>
      </c>
      <c r="M18" t="str">
        <f t="shared" si="4"/>
        <v>Nov Week 3</v>
      </c>
    </row>
    <row r="19" spans="1:13" ht="16.899999999999999" customHeight="1" x14ac:dyDescent="0.25">
      <c r="A19" s="10">
        <v>118</v>
      </c>
      <c r="B19" s="13">
        <v>45614</v>
      </c>
      <c r="C19" s="2" t="s">
        <v>5</v>
      </c>
      <c r="D19" s="2" t="str">
        <f>VLOOKUP(C19,'Product List'!$A$2:$C$11,2,FALSE)</f>
        <v>Product C</v>
      </c>
      <c r="E19" s="2" t="s">
        <v>35</v>
      </c>
      <c r="F19" s="2" t="s">
        <v>29</v>
      </c>
      <c r="G19" s="2">
        <v>9</v>
      </c>
      <c r="H19" s="16">
        <f>VLOOKUP(C19,'Product List'!$A$2:$C$11,3,FALSE)</f>
        <v>39.28</v>
      </c>
      <c r="I19" s="17">
        <f t="shared" si="0"/>
        <v>353.52</v>
      </c>
      <c r="J19" t="str">
        <f t="shared" si="1"/>
        <v>No Commission</v>
      </c>
      <c r="K19" s="17">
        <f t="shared" si="2"/>
        <v>0</v>
      </c>
      <c r="L19" t="str">
        <f t="shared" si="3"/>
        <v>Low</v>
      </c>
      <c r="M19" t="str">
        <f t="shared" si="4"/>
        <v>Nov Week 3</v>
      </c>
    </row>
    <row r="20" spans="1:13" ht="16.899999999999999" customHeight="1" x14ac:dyDescent="0.25">
      <c r="A20" s="10">
        <v>119</v>
      </c>
      <c r="B20" s="13">
        <v>45615</v>
      </c>
      <c r="C20" s="2" t="s">
        <v>7</v>
      </c>
      <c r="D20" s="2" t="str">
        <f>VLOOKUP(C20,'Product List'!$A$2:$C$11,2,FALSE)</f>
        <v>Product E</v>
      </c>
      <c r="E20" s="2" t="s">
        <v>33</v>
      </c>
      <c r="F20" s="2" t="s">
        <v>28</v>
      </c>
      <c r="G20" s="2">
        <v>62</v>
      </c>
      <c r="H20" s="16">
        <f>VLOOKUP(C20,'Product List'!$A$2:$C$11,3,FALSE)</f>
        <v>16.239999999999998</v>
      </c>
      <c r="I20" s="17">
        <f t="shared" si="0"/>
        <v>1006.8799999999999</v>
      </c>
      <c r="J20" t="str">
        <f t="shared" si="1"/>
        <v>No Commission</v>
      </c>
      <c r="K20" s="17">
        <f t="shared" si="2"/>
        <v>0</v>
      </c>
      <c r="L20" t="str">
        <f t="shared" si="3"/>
        <v>Low</v>
      </c>
      <c r="M20" t="str">
        <f t="shared" si="4"/>
        <v>Nov Week 3</v>
      </c>
    </row>
    <row r="21" spans="1:13" ht="16.899999999999999" customHeight="1" x14ac:dyDescent="0.25">
      <c r="A21" s="10">
        <v>120</v>
      </c>
      <c r="B21" s="13">
        <v>45616</v>
      </c>
      <c r="C21" s="2" t="s">
        <v>5</v>
      </c>
      <c r="D21" s="2" t="str">
        <f>VLOOKUP(C21,'Product List'!$A$2:$C$11,2,FALSE)</f>
        <v>Product C</v>
      </c>
      <c r="E21" s="2" t="s">
        <v>34</v>
      </c>
      <c r="F21" s="2" t="s">
        <v>31</v>
      </c>
      <c r="G21" s="2">
        <v>37</v>
      </c>
      <c r="H21" s="16">
        <f>VLOOKUP(C21,'Product List'!$A$2:$C$11,3,FALSE)</f>
        <v>39.28</v>
      </c>
      <c r="I21" s="17">
        <f t="shared" si="0"/>
        <v>1453.3600000000001</v>
      </c>
      <c r="J21" t="str">
        <f t="shared" si="1"/>
        <v>No Commission</v>
      </c>
      <c r="K21" s="17">
        <f t="shared" si="2"/>
        <v>0</v>
      </c>
      <c r="L21" t="str">
        <f t="shared" si="3"/>
        <v>Low</v>
      </c>
      <c r="M21" t="str">
        <f t="shared" si="4"/>
        <v>Nov Week 3</v>
      </c>
    </row>
    <row r="22" spans="1:13" ht="16.899999999999999" customHeight="1" x14ac:dyDescent="0.25">
      <c r="A22" s="10">
        <v>121</v>
      </c>
      <c r="B22" s="13">
        <v>45617</v>
      </c>
      <c r="C22" s="2" t="s">
        <v>9</v>
      </c>
      <c r="D22" s="2" t="str">
        <f>VLOOKUP(C22,'Product List'!$A$2:$C$11,2,FALSE)</f>
        <v>Product G</v>
      </c>
      <c r="E22" s="2" t="s">
        <v>36</v>
      </c>
      <c r="F22" s="2" t="s">
        <v>29</v>
      </c>
      <c r="G22" s="2">
        <v>97</v>
      </c>
      <c r="H22" s="16">
        <f>VLOOKUP(C22,'Product List'!$A$2:$C$11,3,FALSE)</f>
        <v>12.32</v>
      </c>
      <c r="I22" s="17">
        <f t="shared" si="0"/>
        <v>1195.04</v>
      </c>
      <c r="J22" t="str">
        <f t="shared" si="1"/>
        <v>No Commission</v>
      </c>
      <c r="K22" s="17">
        <f t="shared" si="2"/>
        <v>0</v>
      </c>
      <c r="L22" t="str">
        <f t="shared" si="3"/>
        <v>Low</v>
      </c>
      <c r="M22" t="str">
        <f t="shared" si="4"/>
        <v>Nov Week 3</v>
      </c>
    </row>
    <row r="23" spans="1:13" ht="16.899999999999999" customHeight="1" x14ac:dyDescent="0.25">
      <c r="A23" s="10">
        <v>122</v>
      </c>
      <c r="B23" s="13">
        <v>45618</v>
      </c>
      <c r="C23" s="2" t="s">
        <v>7</v>
      </c>
      <c r="D23" s="2" t="str">
        <f>VLOOKUP(C23,'Product List'!$A$2:$C$11,2,FALSE)</f>
        <v>Product E</v>
      </c>
      <c r="E23" s="2" t="s">
        <v>33</v>
      </c>
      <c r="F23" s="2" t="s">
        <v>30</v>
      </c>
      <c r="G23" s="2">
        <v>51</v>
      </c>
      <c r="H23" s="16">
        <f>VLOOKUP(C23,'Product List'!$A$2:$C$11,3,FALSE)</f>
        <v>16.239999999999998</v>
      </c>
      <c r="I23" s="17">
        <f t="shared" si="0"/>
        <v>828.2399999999999</v>
      </c>
      <c r="J23" t="str">
        <f t="shared" si="1"/>
        <v>No Commission</v>
      </c>
      <c r="K23" s="17">
        <f t="shared" si="2"/>
        <v>0</v>
      </c>
      <c r="L23" t="str">
        <f t="shared" si="3"/>
        <v>Low</v>
      </c>
      <c r="M23" t="str">
        <f t="shared" si="4"/>
        <v>Nov Week 4</v>
      </c>
    </row>
    <row r="24" spans="1:13" ht="16.899999999999999" customHeight="1" x14ac:dyDescent="0.25">
      <c r="A24" s="10">
        <v>123</v>
      </c>
      <c r="B24" s="13">
        <v>45619</v>
      </c>
      <c r="C24" s="2" t="s">
        <v>11</v>
      </c>
      <c r="D24" s="2" t="str">
        <f>VLOOKUP(C24,'Product List'!$A$2:$C$11,2,FALSE)</f>
        <v>Product I</v>
      </c>
      <c r="E24" s="2" t="s">
        <v>35</v>
      </c>
      <c r="F24" s="2" t="s">
        <v>28</v>
      </c>
      <c r="G24" s="2">
        <v>44</v>
      </c>
      <c r="H24" s="16">
        <f>VLOOKUP(C24,'Product List'!$A$2:$C$11,3,FALSE)</f>
        <v>34.04</v>
      </c>
      <c r="I24" s="17">
        <f t="shared" si="0"/>
        <v>1497.76</v>
      </c>
      <c r="J24" t="str">
        <f t="shared" si="1"/>
        <v>No Commission</v>
      </c>
      <c r="K24" s="17">
        <f t="shared" si="2"/>
        <v>0</v>
      </c>
      <c r="L24" t="str">
        <f t="shared" si="3"/>
        <v>Low</v>
      </c>
      <c r="M24" t="str">
        <f t="shared" si="4"/>
        <v>Nov Week 4</v>
      </c>
    </row>
    <row r="25" spans="1:13" ht="16.899999999999999" customHeight="1" x14ac:dyDescent="0.25">
      <c r="A25" s="10">
        <v>124</v>
      </c>
      <c r="B25" s="13">
        <v>45620</v>
      </c>
      <c r="C25" s="2" t="s">
        <v>9</v>
      </c>
      <c r="D25" s="2" t="str">
        <f>VLOOKUP(C25,'Product List'!$A$2:$C$11,2,FALSE)</f>
        <v>Product G</v>
      </c>
      <c r="E25" s="2" t="s">
        <v>34</v>
      </c>
      <c r="F25" s="2" t="s">
        <v>31</v>
      </c>
      <c r="G25" s="2">
        <v>24</v>
      </c>
      <c r="H25" s="16">
        <f>VLOOKUP(C25,'Product List'!$A$2:$C$11,3,FALSE)</f>
        <v>12.32</v>
      </c>
      <c r="I25" s="17">
        <f t="shared" si="0"/>
        <v>295.68</v>
      </c>
      <c r="J25" t="str">
        <f t="shared" si="1"/>
        <v>No Commission</v>
      </c>
      <c r="K25" s="17">
        <f t="shared" si="2"/>
        <v>0</v>
      </c>
      <c r="L25" t="str">
        <f t="shared" si="3"/>
        <v>Low</v>
      </c>
      <c r="M25" t="str">
        <f t="shared" si="4"/>
        <v>Nov Week 4</v>
      </c>
    </row>
    <row r="26" spans="1:13" ht="16.899999999999999" customHeight="1" x14ac:dyDescent="0.25">
      <c r="A26" s="10">
        <v>125</v>
      </c>
      <c r="B26" s="13">
        <v>45621</v>
      </c>
      <c r="C26" s="2" t="s">
        <v>4</v>
      </c>
      <c r="D26" s="2" t="str">
        <f>VLOOKUP(C26,'Product List'!$A$2:$C$11,2,FALSE)</f>
        <v>Product B</v>
      </c>
      <c r="E26" s="2" t="s">
        <v>33</v>
      </c>
      <c r="F26" s="2" t="s">
        <v>30</v>
      </c>
      <c r="G26" s="2">
        <v>79</v>
      </c>
      <c r="H26" s="16">
        <f>VLOOKUP(C26,'Product List'!$A$2:$C$11,3,FALSE)</f>
        <v>48.03</v>
      </c>
      <c r="I26" s="17">
        <f t="shared" si="0"/>
        <v>3794.37</v>
      </c>
      <c r="J26" t="str">
        <f t="shared" si="1"/>
        <v>10%Commission</v>
      </c>
      <c r="K26" s="17">
        <f t="shared" si="2"/>
        <v>379.43700000000001</v>
      </c>
      <c r="L26" t="str">
        <f t="shared" si="3"/>
        <v>High</v>
      </c>
      <c r="M26" t="str">
        <f t="shared" si="4"/>
        <v>Nov Week 4</v>
      </c>
    </row>
    <row r="27" spans="1:13" ht="16.899999999999999" customHeight="1" x14ac:dyDescent="0.25">
      <c r="A27" s="10">
        <v>126</v>
      </c>
      <c r="B27" s="13">
        <v>45622</v>
      </c>
      <c r="C27" s="2" t="s">
        <v>6</v>
      </c>
      <c r="D27" s="2" t="str">
        <f>VLOOKUP(C27,'Product List'!$A$2:$C$11,2,FALSE)</f>
        <v>Product D</v>
      </c>
      <c r="E27" s="2" t="s">
        <v>35</v>
      </c>
      <c r="F27" s="2" t="s">
        <v>30</v>
      </c>
      <c r="G27" s="2">
        <v>59</v>
      </c>
      <c r="H27" s="16">
        <f>VLOOKUP(C27,'Product List'!$A$2:$C$11,3,FALSE)</f>
        <v>33.950000000000003</v>
      </c>
      <c r="I27" s="17">
        <f t="shared" si="0"/>
        <v>2003.0500000000002</v>
      </c>
      <c r="J27" t="str">
        <f t="shared" si="1"/>
        <v>5% Commission</v>
      </c>
      <c r="K27" s="17">
        <f t="shared" si="2"/>
        <v>100.15250000000002</v>
      </c>
      <c r="L27" t="str">
        <f t="shared" si="3"/>
        <v>Medium</v>
      </c>
      <c r="M27" t="str">
        <f t="shared" si="4"/>
        <v>Nov Week 4</v>
      </c>
    </row>
    <row r="28" spans="1:13" ht="16.899999999999999" customHeight="1" x14ac:dyDescent="0.25">
      <c r="A28" s="10">
        <v>127</v>
      </c>
      <c r="B28" s="13">
        <v>45623</v>
      </c>
      <c r="C28" s="2" t="s">
        <v>11</v>
      </c>
      <c r="D28" s="2" t="str">
        <f>VLOOKUP(C28,'Product List'!$A$2:$C$11,2,FALSE)</f>
        <v>Product I</v>
      </c>
      <c r="E28" s="2" t="s">
        <v>35</v>
      </c>
      <c r="F28" s="2" t="s">
        <v>32</v>
      </c>
      <c r="G28" s="2">
        <v>32</v>
      </c>
      <c r="H28" s="16">
        <f>VLOOKUP(C28,'Product List'!$A$2:$C$11,3,FALSE)</f>
        <v>34.04</v>
      </c>
      <c r="I28" s="17">
        <f t="shared" si="0"/>
        <v>1089.28</v>
      </c>
      <c r="J28" t="str">
        <f t="shared" si="1"/>
        <v>No Commission</v>
      </c>
      <c r="K28" s="17">
        <f t="shared" si="2"/>
        <v>0</v>
      </c>
      <c r="L28" t="str">
        <f t="shared" si="3"/>
        <v>Low</v>
      </c>
      <c r="M28" t="str">
        <f t="shared" si="4"/>
        <v>Nov Week 4</v>
      </c>
    </row>
    <row r="29" spans="1:13" ht="16.899999999999999" customHeight="1" x14ac:dyDescent="0.25">
      <c r="A29" s="10">
        <v>128</v>
      </c>
      <c r="B29" s="13">
        <v>45624</v>
      </c>
      <c r="C29" s="2" t="s">
        <v>4</v>
      </c>
      <c r="D29" s="2" t="str">
        <f>VLOOKUP(C29,'Product List'!$A$2:$C$11,2,FALSE)</f>
        <v>Product B</v>
      </c>
      <c r="E29" s="2" t="s">
        <v>35</v>
      </c>
      <c r="F29" s="2" t="s">
        <v>29</v>
      </c>
      <c r="G29" s="2">
        <v>96</v>
      </c>
      <c r="H29" s="16">
        <f>VLOOKUP(C29,'Product List'!$A$2:$C$11,3,FALSE)</f>
        <v>48.03</v>
      </c>
      <c r="I29" s="17">
        <f t="shared" si="0"/>
        <v>4610.88</v>
      </c>
      <c r="J29" t="str">
        <f t="shared" si="1"/>
        <v>10%Commission</v>
      </c>
      <c r="K29" s="17">
        <f t="shared" si="2"/>
        <v>461.08800000000002</v>
      </c>
      <c r="L29" t="str">
        <f t="shared" si="3"/>
        <v>High</v>
      </c>
      <c r="M29" t="str">
        <f t="shared" si="4"/>
        <v>Nov Week 4</v>
      </c>
    </row>
    <row r="30" spans="1:13" ht="16.899999999999999" customHeight="1" x14ac:dyDescent="0.25">
      <c r="A30" s="10">
        <v>129</v>
      </c>
      <c r="B30" s="13">
        <v>45625</v>
      </c>
      <c r="C30" s="2" t="s">
        <v>12</v>
      </c>
      <c r="D30" s="2" t="str">
        <f>VLOOKUP(C30,'Product List'!$A$2:$C$11,2,FALSE)</f>
        <v>Product J</v>
      </c>
      <c r="E30" s="2" t="s">
        <v>33</v>
      </c>
      <c r="F30" s="2" t="s">
        <v>28</v>
      </c>
      <c r="G30" s="2">
        <v>88</v>
      </c>
      <c r="H30" s="16">
        <f>VLOOKUP(C30,'Product List'!$A$2:$C$11,3,FALSE)</f>
        <v>38.32</v>
      </c>
      <c r="I30" s="17">
        <f t="shared" si="0"/>
        <v>3372.16</v>
      </c>
      <c r="J30" t="str">
        <f t="shared" si="1"/>
        <v>10%Commission</v>
      </c>
      <c r="K30" s="17">
        <f t="shared" si="2"/>
        <v>337.21600000000001</v>
      </c>
      <c r="L30" t="str">
        <f t="shared" si="3"/>
        <v>High</v>
      </c>
      <c r="M30" t="str">
        <f t="shared" si="4"/>
        <v>Nov Week 5</v>
      </c>
    </row>
    <row r="31" spans="1:13" ht="16.899999999999999" customHeight="1" x14ac:dyDescent="0.25">
      <c r="A31" s="10">
        <v>130</v>
      </c>
      <c r="B31" s="13">
        <v>45626</v>
      </c>
      <c r="C31" s="2" t="s">
        <v>11</v>
      </c>
      <c r="D31" s="2" t="str">
        <f>VLOOKUP(C31,'Product List'!$A$2:$C$11,2,FALSE)</f>
        <v>Product I</v>
      </c>
      <c r="E31" s="2" t="s">
        <v>33</v>
      </c>
      <c r="F31" s="2" t="s">
        <v>31</v>
      </c>
      <c r="G31" s="2">
        <v>52</v>
      </c>
      <c r="H31" s="16">
        <f>VLOOKUP(C31,'Product List'!$A$2:$C$11,3,FALSE)</f>
        <v>34.04</v>
      </c>
      <c r="I31" s="17">
        <f t="shared" si="0"/>
        <v>1770.08</v>
      </c>
      <c r="J31" t="str">
        <f t="shared" si="1"/>
        <v>5% Commission</v>
      </c>
      <c r="K31" s="17">
        <f t="shared" si="2"/>
        <v>88.504000000000005</v>
      </c>
      <c r="L31" t="str">
        <f t="shared" si="3"/>
        <v>Medium</v>
      </c>
      <c r="M31" t="str">
        <f t="shared" si="4"/>
        <v>Nov Week 5</v>
      </c>
    </row>
    <row r="32" spans="1:13" ht="16.899999999999999" customHeight="1" x14ac:dyDescent="0.25">
      <c r="A32" s="10">
        <v>131</v>
      </c>
      <c r="B32" s="13">
        <v>45627</v>
      </c>
      <c r="C32" s="2" t="s">
        <v>12</v>
      </c>
      <c r="D32" s="2" t="str">
        <f>VLOOKUP(C32,'Product List'!$A$2:$C$11,2,FALSE)</f>
        <v>Product J</v>
      </c>
      <c r="E32" s="2" t="s">
        <v>33</v>
      </c>
      <c r="F32" s="2" t="s">
        <v>32</v>
      </c>
      <c r="G32" s="2">
        <v>62</v>
      </c>
      <c r="H32" s="16">
        <f>VLOOKUP(C32,'Product List'!$A$2:$C$11,3,FALSE)</f>
        <v>38.32</v>
      </c>
      <c r="I32" s="17">
        <f t="shared" si="0"/>
        <v>2375.84</v>
      </c>
      <c r="J32" t="str">
        <f t="shared" si="1"/>
        <v>5% Commission</v>
      </c>
      <c r="K32" s="17">
        <f t="shared" si="2"/>
        <v>118.79200000000002</v>
      </c>
      <c r="L32" t="str">
        <f t="shared" si="3"/>
        <v>Medium</v>
      </c>
      <c r="M32" t="str">
        <f t="shared" si="4"/>
        <v>Dec Week 1</v>
      </c>
    </row>
    <row r="33" spans="1:13" ht="16.899999999999999" customHeight="1" x14ac:dyDescent="0.25">
      <c r="A33" s="10">
        <v>132</v>
      </c>
      <c r="B33" s="13">
        <v>45628</v>
      </c>
      <c r="C33" s="2" t="s">
        <v>7</v>
      </c>
      <c r="D33" s="2" t="str">
        <f>VLOOKUP(C33,'Product List'!$A$2:$C$11,2,FALSE)</f>
        <v>Product E</v>
      </c>
      <c r="E33" s="2" t="s">
        <v>36</v>
      </c>
      <c r="F33" s="2" t="s">
        <v>29</v>
      </c>
      <c r="G33" s="2">
        <v>58</v>
      </c>
      <c r="H33" s="16">
        <f>VLOOKUP(C33,'Product List'!$A$2:$C$11,3,FALSE)</f>
        <v>16.239999999999998</v>
      </c>
      <c r="I33" s="17">
        <f t="shared" si="0"/>
        <v>941.92</v>
      </c>
      <c r="J33" t="str">
        <f t="shared" si="1"/>
        <v>No Commission</v>
      </c>
      <c r="K33" s="17">
        <f t="shared" si="2"/>
        <v>0</v>
      </c>
      <c r="L33" t="str">
        <f t="shared" si="3"/>
        <v>Low</v>
      </c>
      <c r="M33" t="str">
        <f t="shared" si="4"/>
        <v>Dec Week 1</v>
      </c>
    </row>
    <row r="34" spans="1:13" ht="16.899999999999999" customHeight="1" x14ac:dyDescent="0.25">
      <c r="A34" s="10">
        <v>133</v>
      </c>
      <c r="B34" s="13">
        <v>45629</v>
      </c>
      <c r="C34" s="2" t="s">
        <v>4</v>
      </c>
      <c r="D34" s="2" t="str">
        <f>VLOOKUP(C34,'Product List'!$A$2:$C$11,2,FALSE)</f>
        <v>Product B</v>
      </c>
      <c r="E34" s="2" t="s">
        <v>33</v>
      </c>
      <c r="F34" s="2" t="s">
        <v>32</v>
      </c>
      <c r="G34" s="2">
        <v>52</v>
      </c>
      <c r="H34" s="16">
        <f>VLOOKUP(C34,'Product List'!$A$2:$C$11,3,FALSE)</f>
        <v>48.03</v>
      </c>
      <c r="I34" s="17">
        <f t="shared" si="0"/>
        <v>2497.56</v>
      </c>
      <c r="J34" t="str">
        <f t="shared" si="1"/>
        <v>5% Commission</v>
      </c>
      <c r="K34" s="17">
        <f t="shared" si="2"/>
        <v>124.878</v>
      </c>
      <c r="L34" t="str">
        <f t="shared" si="3"/>
        <v>Medium</v>
      </c>
      <c r="M34" t="str">
        <f t="shared" si="4"/>
        <v>Dec Week 1</v>
      </c>
    </row>
    <row r="35" spans="1:13" ht="16.899999999999999" customHeight="1" x14ac:dyDescent="0.25">
      <c r="A35" s="10">
        <v>134</v>
      </c>
      <c r="B35" s="13">
        <v>45630</v>
      </c>
      <c r="C35" s="2" t="s">
        <v>6</v>
      </c>
      <c r="D35" s="2" t="str">
        <f>VLOOKUP(C35,'Product List'!$A$2:$C$11,2,FALSE)</f>
        <v>Product D</v>
      </c>
      <c r="E35" s="2" t="s">
        <v>33</v>
      </c>
      <c r="F35" s="2" t="s">
        <v>29</v>
      </c>
      <c r="G35" s="2">
        <v>12</v>
      </c>
      <c r="H35" s="16">
        <f>VLOOKUP(C35,'Product List'!$A$2:$C$11,3,FALSE)</f>
        <v>33.950000000000003</v>
      </c>
      <c r="I35" s="17">
        <f t="shared" si="0"/>
        <v>407.40000000000003</v>
      </c>
      <c r="J35" t="str">
        <f t="shared" si="1"/>
        <v>No Commission</v>
      </c>
      <c r="K35" s="17">
        <f t="shared" si="2"/>
        <v>0</v>
      </c>
      <c r="L35" t="str">
        <f t="shared" si="3"/>
        <v>Low</v>
      </c>
      <c r="M35" t="str">
        <f t="shared" si="4"/>
        <v>Dec Week 1</v>
      </c>
    </row>
    <row r="36" spans="1:13" ht="16.899999999999999" customHeight="1" x14ac:dyDescent="0.25">
      <c r="A36" s="10">
        <v>135</v>
      </c>
      <c r="B36" s="13">
        <v>45631</v>
      </c>
      <c r="C36" s="2" t="s">
        <v>9</v>
      </c>
      <c r="D36" s="2" t="str">
        <f>VLOOKUP(C36,'Product List'!$A$2:$C$11,2,FALSE)</f>
        <v>Product G</v>
      </c>
      <c r="E36" s="2" t="s">
        <v>33</v>
      </c>
      <c r="F36" s="2" t="s">
        <v>29</v>
      </c>
      <c r="G36" s="2">
        <v>39</v>
      </c>
      <c r="H36" s="16">
        <f>VLOOKUP(C36,'Product List'!$A$2:$C$11,3,FALSE)</f>
        <v>12.32</v>
      </c>
      <c r="I36" s="17">
        <f t="shared" si="0"/>
        <v>480.48</v>
      </c>
      <c r="J36" t="str">
        <f t="shared" si="1"/>
        <v>No Commission</v>
      </c>
      <c r="K36" s="17">
        <f t="shared" si="2"/>
        <v>0</v>
      </c>
      <c r="L36" t="str">
        <f t="shared" si="3"/>
        <v>Low</v>
      </c>
      <c r="M36" t="str">
        <f t="shared" si="4"/>
        <v>Dec Week 1</v>
      </c>
    </row>
    <row r="37" spans="1:13" ht="16.899999999999999" customHeight="1" x14ac:dyDescent="0.25">
      <c r="A37" s="10">
        <v>136</v>
      </c>
      <c r="B37" s="13">
        <v>45632</v>
      </c>
      <c r="C37" s="2" t="s">
        <v>10</v>
      </c>
      <c r="D37" s="2" t="str">
        <f>VLOOKUP(C37,'Product List'!$A$2:$C$11,2,FALSE)</f>
        <v>Product H</v>
      </c>
      <c r="E37" s="2" t="s">
        <v>36</v>
      </c>
      <c r="F37" s="2" t="s">
        <v>28</v>
      </c>
      <c r="G37" s="2">
        <v>2</v>
      </c>
      <c r="H37" s="16">
        <f>VLOOKUP(C37,'Product List'!$A$2:$C$11,3,FALSE)</f>
        <v>44.65</v>
      </c>
      <c r="I37" s="17">
        <f t="shared" si="0"/>
        <v>89.3</v>
      </c>
      <c r="J37" t="str">
        <f t="shared" si="1"/>
        <v>No Commission</v>
      </c>
      <c r="K37" s="17">
        <f t="shared" si="2"/>
        <v>0</v>
      </c>
      <c r="L37" t="str">
        <f t="shared" si="3"/>
        <v>Low</v>
      </c>
      <c r="M37" t="str">
        <f t="shared" si="4"/>
        <v>Dec Week 1</v>
      </c>
    </row>
    <row r="38" spans="1:13" ht="16.899999999999999" customHeight="1" x14ac:dyDescent="0.25">
      <c r="A38" s="10">
        <v>137</v>
      </c>
      <c r="B38" s="13">
        <v>45633</v>
      </c>
      <c r="C38" s="2" t="s">
        <v>5</v>
      </c>
      <c r="D38" s="2" t="str">
        <f>VLOOKUP(C38,'Product List'!$A$2:$C$11,2,FALSE)</f>
        <v>Product C</v>
      </c>
      <c r="E38" s="2" t="s">
        <v>33</v>
      </c>
      <c r="F38" s="2" t="s">
        <v>29</v>
      </c>
      <c r="G38" s="2">
        <v>3</v>
      </c>
      <c r="H38" s="16">
        <f>VLOOKUP(C38,'Product List'!$A$2:$C$11,3,FALSE)</f>
        <v>39.28</v>
      </c>
      <c r="I38" s="17">
        <f t="shared" si="0"/>
        <v>117.84</v>
      </c>
      <c r="J38" t="str">
        <f t="shared" si="1"/>
        <v>No Commission</v>
      </c>
      <c r="K38" s="17">
        <f t="shared" si="2"/>
        <v>0</v>
      </c>
      <c r="L38" t="str">
        <f t="shared" si="3"/>
        <v>Low</v>
      </c>
      <c r="M38" t="str">
        <f t="shared" si="4"/>
        <v>Dec Week 1</v>
      </c>
    </row>
    <row r="39" spans="1:13" ht="16.899999999999999" customHeight="1" x14ac:dyDescent="0.25">
      <c r="A39" s="10">
        <v>138</v>
      </c>
      <c r="B39" s="13">
        <v>45634</v>
      </c>
      <c r="C39" s="2" t="s">
        <v>3</v>
      </c>
      <c r="D39" s="2" t="str">
        <f>VLOOKUP(C39,'Product List'!$A$2:$C$11,2,FALSE)</f>
        <v>Product A</v>
      </c>
      <c r="E39" s="2" t="s">
        <v>35</v>
      </c>
      <c r="F39" s="2" t="s">
        <v>32</v>
      </c>
      <c r="G39" s="2">
        <v>56</v>
      </c>
      <c r="H39" s="16">
        <f>VLOOKUP(C39,'Product List'!$A$2:$C$11,3,FALSE)</f>
        <v>24.98</v>
      </c>
      <c r="I39" s="17">
        <f t="shared" si="0"/>
        <v>1398.88</v>
      </c>
      <c r="J39" t="str">
        <f t="shared" si="1"/>
        <v>No Commission</v>
      </c>
      <c r="K39" s="17">
        <f t="shared" si="2"/>
        <v>0</v>
      </c>
      <c r="L39" t="str">
        <f t="shared" si="3"/>
        <v>Low</v>
      </c>
      <c r="M39" t="str">
        <f t="shared" si="4"/>
        <v>Dec Week 2</v>
      </c>
    </row>
    <row r="40" spans="1:13" ht="16.899999999999999" customHeight="1" x14ac:dyDescent="0.25">
      <c r="A40" s="10">
        <v>139</v>
      </c>
      <c r="B40" s="13">
        <v>45635</v>
      </c>
      <c r="C40" s="2" t="s">
        <v>6</v>
      </c>
      <c r="D40" s="2" t="str">
        <f>VLOOKUP(C40,'Product List'!$A$2:$C$11,2,FALSE)</f>
        <v>Product D</v>
      </c>
      <c r="E40" s="2" t="s">
        <v>33</v>
      </c>
      <c r="F40" s="2" t="s">
        <v>29</v>
      </c>
      <c r="G40" s="2">
        <v>81</v>
      </c>
      <c r="H40" s="16">
        <f>VLOOKUP(C40,'Product List'!$A$2:$C$11,3,FALSE)</f>
        <v>33.950000000000003</v>
      </c>
      <c r="I40" s="17">
        <f t="shared" si="0"/>
        <v>2749.9500000000003</v>
      </c>
      <c r="J40" t="str">
        <f t="shared" si="1"/>
        <v>5% Commission</v>
      </c>
      <c r="K40" s="17">
        <f t="shared" si="2"/>
        <v>137.49750000000003</v>
      </c>
      <c r="L40" t="str">
        <f t="shared" si="3"/>
        <v>Medium</v>
      </c>
      <c r="M40" t="str">
        <f t="shared" si="4"/>
        <v>Dec Week 2</v>
      </c>
    </row>
    <row r="41" spans="1:13" ht="16.899999999999999" customHeight="1" x14ac:dyDescent="0.25">
      <c r="A41" s="10">
        <v>140</v>
      </c>
      <c r="B41" s="13">
        <v>45636</v>
      </c>
      <c r="C41" s="2" t="s">
        <v>4</v>
      </c>
      <c r="D41" s="2" t="str">
        <f>VLOOKUP(C41,'Product List'!$A$2:$C$11,2,FALSE)</f>
        <v>Product B</v>
      </c>
      <c r="E41" s="2" t="s">
        <v>35</v>
      </c>
      <c r="F41" s="2" t="s">
        <v>28</v>
      </c>
      <c r="G41" s="2">
        <v>59</v>
      </c>
      <c r="H41" s="16">
        <f>VLOOKUP(C41,'Product List'!$A$2:$C$11,3,FALSE)</f>
        <v>48.03</v>
      </c>
      <c r="I41" s="17">
        <f t="shared" si="0"/>
        <v>2833.77</v>
      </c>
      <c r="J41" t="str">
        <f t="shared" si="1"/>
        <v>5% Commission</v>
      </c>
      <c r="K41" s="17">
        <f t="shared" si="2"/>
        <v>141.6885</v>
      </c>
      <c r="L41" t="str">
        <f t="shared" si="3"/>
        <v>Medium</v>
      </c>
      <c r="M41" t="str">
        <f t="shared" si="4"/>
        <v>Dec Week 2</v>
      </c>
    </row>
    <row r="42" spans="1:13" ht="16.899999999999999" customHeight="1" x14ac:dyDescent="0.25">
      <c r="A42" s="10">
        <v>141</v>
      </c>
      <c r="B42" s="13">
        <v>45637</v>
      </c>
      <c r="C42" s="2" t="s">
        <v>10</v>
      </c>
      <c r="D42" s="2" t="str">
        <f>VLOOKUP(C42,'Product List'!$A$2:$C$11,2,FALSE)</f>
        <v>Product H</v>
      </c>
      <c r="E42" s="2" t="s">
        <v>35</v>
      </c>
      <c r="F42" s="2" t="s">
        <v>28</v>
      </c>
      <c r="G42" s="2">
        <v>2</v>
      </c>
      <c r="H42" s="16">
        <f>VLOOKUP(C42,'Product List'!$A$2:$C$11,3,FALSE)</f>
        <v>44.65</v>
      </c>
      <c r="I42" s="17">
        <f t="shared" si="0"/>
        <v>89.3</v>
      </c>
      <c r="J42" t="str">
        <f t="shared" si="1"/>
        <v>No Commission</v>
      </c>
      <c r="K42" s="17">
        <f t="shared" si="2"/>
        <v>0</v>
      </c>
      <c r="L42" t="str">
        <f t="shared" si="3"/>
        <v>Low</v>
      </c>
      <c r="M42" t="str">
        <f t="shared" si="4"/>
        <v>Dec Week 2</v>
      </c>
    </row>
    <row r="43" spans="1:13" ht="16.899999999999999" customHeight="1" x14ac:dyDescent="0.25">
      <c r="A43" s="10">
        <v>142</v>
      </c>
      <c r="B43" s="13">
        <v>45638</v>
      </c>
      <c r="C43" s="2" t="s">
        <v>6</v>
      </c>
      <c r="D43" s="2" t="str">
        <f>VLOOKUP(C43,'Product List'!$A$2:$C$11,2,FALSE)</f>
        <v>Product D</v>
      </c>
      <c r="E43" s="2" t="s">
        <v>35</v>
      </c>
      <c r="F43" s="2" t="s">
        <v>32</v>
      </c>
      <c r="G43" s="2">
        <v>2</v>
      </c>
      <c r="H43" s="16">
        <f>VLOOKUP(C43,'Product List'!$A$2:$C$11,3,FALSE)</f>
        <v>33.950000000000003</v>
      </c>
      <c r="I43" s="17">
        <f t="shared" si="0"/>
        <v>67.900000000000006</v>
      </c>
      <c r="J43" t="str">
        <f t="shared" si="1"/>
        <v>No Commission</v>
      </c>
      <c r="K43" s="17">
        <f t="shared" si="2"/>
        <v>0</v>
      </c>
      <c r="L43" t="str">
        <f t="shared" si="3"/>
        <v>Low</v>
      </c>
      <c r="M43" t="str">
        <f t="shared" si="4"/>
        <v>Dec Week 2</v>
      </c>
    </row>
    <row r="44" spans="1:13" ht="16.899999999999999" customHeight="1" x14ac:dyDescent="0.25">
      <c r="A44" s="10">
        <v>143</v>
      </c>
      <c r="B44" s="13">
        <v>45639</v>
      </c>
      <c r="C44" s="2" t="s">
        <v>4</v>
      </c>
      <c r="D44" s="2" t="str">
        <f>VLOOKUP(C44,'Product List'!$A$2:$C$11,2,FALSE)</f>
        <v>Product B</v>
      </c>
      <c r="E44" s="2" t="s">
        <v>36</v>
      </c>
      <c r="F44" s="2" t="s">
        <v>30</v>
      </c>
      <c r="G44" s="2">
        <v>92</v>
      </c>
      <c r="H44" s="16">
        <f>VLOOKUP(C44,'Product List'!$A$2:$C$11,3,FALSE)</f>
        <v>48.03</v>
      </c>
      <c r="I44" s="17">
        <f t="shared" si="0"/>
        <v>4418.76</v>
      </c>
      <c r="J44" t="str">
        <f t="shared" si="1"/>
        <v>10%Commission</v>
      </c>
      <c r="K44" s="17">
        <f t="shared" si="2"/>
        <v>441.87600000000003</v>
      </c>
      <c r="L44" t="str">
        <f t="shared" si="3"/>
        <v>High</v>
      </c>
      <c r="M44" t="str">
        <f t="shared" si="4"/>
        <v>Dec Week 2</v>
      </c>
    </row>
    <row r="45" spans="1:13" ht="16.899999999999999" customHeight="1" x14ac:dyDescent="0.25">
      <c r="A45" s="10">
        <v>144</v>
      </c>
      <c r="B45" s="13">
        <v>45640</v>
      </c>
      <c r="C45" s="2" t="s">
        <v>8</v>
      </c>
      <c r="D45" s="2" t="str">
        <f>VLOOKUP(C45,'Product List'!$A$2:$C$11,2,FALSE)</f>
        <v>Product F</v>
      </c>
      <c r="E45" s="2" t="s">
        <v>36</v>
      </c>
      <c r="F45" s="2" t="s">
        <v>30</v>
      </c>
      <c r="G45" s="2">
        <v>54</v>
      </c>
      <c r="H45" s="16">
        <f>VLOOKUP(C45,'Product List'!$A$2:$C$11,3,FALSE)</f>
        <v>16.239999999999998</v>
      </c>
      <c r="I45" s="17">
        <f t="shared" si="0"/>
        <v>876.95999999999992</v>
      </c>
      <c r="J45" t="str">
        <f t="shared" si="1"/>
        <v>No Commission</v>
      </c>
      <c r="K45" s="17">
        <f t="shared" si="2"/>
        <v>0</v>
      </c>
      <c r="L45" t="str">
        <f t="shared" si="3"/>
        <v>Low</v>
      </c>
      <c r="M45" t="str">
        <f t="shared" si="4"/>
        <v>Dec Week 2</v>
      </c>
    </row>
    <row r="46" spans="1:13" ht="16.899999999999999" customHeight="1" x14ac:dyDescent="0.25">
      <c r="A46" s="10">
        <v>145</v>
      </c>
      <c r="B46" s="13">
        <v>45641</v>
      </c>
      <c r="C46" s="2" t="s">
        <v>8</v>
      </c>
      <c r="D46" s="2" t="str">
        <f>VLOOKUP(C46,'Product List'!$A$2:$C$11,2,FALSE)</f>
        <v>Product F</v>
      </c>
      <c r="E46" s="2" t="s">
        <v>36</v>
      </c>
      <c r="F46" s="2" t="s">
        <v>29</v>
      </c>
      <c r="G46" s="2">
        <v>87</v>
      </c>
      <c r="H46" s="16">
        <f>VLOOKUP(C46,'Product List'!$A$2:$C$11,3,FALSE)</f>
        <v>16.239999999999998</v>
      </c>
      <c r="I46" s="17">
        <f t="shared" si="0"/>
        <v>1412.8799999999999</v>
      </c>
      <c r="J46" t="str">
        <f t="shared" si="1"/>
        <v>No Commission</v>
      </c>
      <c r="K46" s="17">
        <f t="shared" si="2"/>
        <v>0</v>
      </c>
      <c r="L46" t="str">
        <f t="shared" si="3"/>
        <v>Low</v>
      </c>
      <c r="M46" t="str">
        <f t="shared" si="4"/>
        <v>Dec Week 3</v>
      </c>
    </row>
    <row r="47" spans="1:13" ht="16.899999999999999" customHeight="1" x14ac:dyDescent="0.25">
      <c r="A47" s="10">
        <v>146</v>
      </c>
      <c r="B47" s="13">
        <v>45642</v>
      </c>
      <c r="C47" s="2" t="s">
        <v>12</v>
      </c>
      <c r="D47" s="2" t="str">
        <f>VLOOKUP(C47,'Product List'!$A$2:$C$11,2,FALSE)</f>
        <v>Product J</v>
      </c>
      <c r="E47" s="2" t="s">
        <v>33</v>
      </c>
      <c r="F47" s="2" t="s">
        <v>31</v>
      </c>
      <c r="G47" s="2">
        <v>96</v>
      </c>
      <c r="H47" s="16">
        <f>VLOOKUP(C47,'Product List'!$A$2:$C$11,3,FALSE)</f>
        <v>38.32</v>
      </c>
      <c r="I47" s="17">
        <f t="shared" si="0"/>
        <v>3678.7200000000003</v>
      </c>
      <c r="J47" t="str">
        <f t="shared" si="1"/>
        <v>10%Commission</v>
      </c>
      <c r="K47" s="17">
        <f t="shared" si="2"/>
        <v>367.87200000000007</v>
      </c>
      <c r="L47" t="str">
        <f t="shared" si="3"/>
        <v>High</v>
      </c>
      <c r="M47" t="str">
        <f t="shared" si="4"/>
        <v>Dec Week 3</v>
      </c>
    </row>
    <row r="48" spans="1:13" ht="16.899999999999999" customHeight="1" x14ac:dyDescent="0.25">
      <c r="A48" s="10">
        <v>147</v>
      </c>
      <c r="B48" s="13">
        <v>45643</v>
      </c>
      <c r="C48" s="2" t="s">
        <v>6</v>
      </c>
      <c r="D48" s="2" t="str">
        <f>VLOOKUP(C48,'Product List'!$A$2:$C$11,2,FALSE)</f>
        <v>Product D</v>
      </c>
      <c r="E48" s="2" t="s">
        <v>35</v>
      </c>
      <c r="F48" s="2" t="s">
        <v>29</v>
      </c>
      <c r="G48" s="2">
        <v>97</v>
      </c>
      <c r="H48" s="16">
        <f>VLOOKUP(C48,'Product List'!$A$2:$C$11,3,FALSE)</f>
        <v>33.950000000000003</v>
      </c>
      <c r="I48" s="17">
        <f t="shared" si="0"/>
        <v>3293.15</v>
      </c>
      <c r="J48" t="str">
        <f t="shared" si="1"/>
        <v>10%Commission</v>
      </c>
      <c r="K48" s="17">
        <f t="shared" si="2"/>
        <v>329.31500000000005</v>
      </c>
      <c r="L48" t="str">
        <f t="shared" si="3"/>
        <v>High</v>
      </c>
      <c r="M48" t="str">
        <f t="shared" si="4"/>
        <v>Dec Week 3</v>
      </c>
    </row>
    <row r="49" spans="1:13" ht="16.899999999999999" customHeight="1" x14ac:dyDescent="0.25">
      <c r="A49" s="10">
        <v>148</v>
      </c>
      <c r="B49" s="13">
        <v>45644</v>
      </c>
      <c r="C49" s="2" t="s">
        <v>8</v>
      </c>
      <c r="D49" s="2" t="str">
        <f>VLOOKUP(C49,'Product List'!$A$2:$C$11,2,FALSE)</f>
        <v>Product F</v>
      </c>
      <c r="E49" s="2" t="s">
        <v>36</v>
      </c>
      <c r="F49" s="2" t="s">
        <v>32</v>
      </c>
      <c r="G49" s="2">
        <v>1</v>
      </c>
      <c r="H49" s="16">
        <f>VLOOKUP(C49,'Product List'!$A$2:$C$11,3,FALSE)</f>
        <v>16.239999999999998</v>
      </c>
      <c r="I49" s="17">
        <f t="shared" si="0"/>
        <v>16.239999999999998</v>
      </c>
      <c r="J49" t="str">
        <f t="shared" si="1"/>
        <v>No Commission</v>
      </c>
      <c r="K49" s="17">
        <f t="shared" si="2"/>
        <v>0</v>
      </c>
      <c r="L49" t="str">
        <f t="shared" si="3"/>
        <v>Low</v>
      </c>
      <c r="M49" t="str">
        <f t="shared" si="4"/>
        <v>Dec Week 3</v>
      </c>
    </row>
    <row r="50" spans="1:13" ht="16.899999999999999" customHeight="1" x14ac:dyDescent="0.25">
      <c r="A50" s="10">
        <v>149</v>
      </c>
      <c r="B50" s="13">
        <v>45645</v>
      </c>
      <c r="C50" s="2" t="s">
        <v>4</v>
      </c>
      <c r="D50" s="2" t="str">
        <f>VLOOKUP(C50,'Product List'!$A$2:$C$11,2,FALSE)</f>
        <v>Product B</v>
      </c>
      <c r="E50" s="2" t="s">
        <v>36</v>
      </c>
      <c r="F50" s="2" t="s">
        <v>32</v>
      </c>
      <c r="G50" s="2">
        <v>19</v>
      </c>
      <c r="H50" s="16">
        <f>VLOOKUP(C50,'Product List'!$A$2:$C$11,3,FALSE)</f>
        <v>48.03</v>
      </c>
      <c r="I50" s="17">
        <f t="shared" si="0"/>
        <v>912.57</v>
      </c>
      <c r="J50" t="str">
        <f t="shared" si="1"/>
        <v>No Commission</v>
      </c>
      <c r="K50" s="17">
        <f t="shared" si="2"/>
        <v>0</v>
      </c>
      <c r="L50" t="str">
        <f t="shared" si="3"/>
        <v>Low</v>
      </c>
      <c r="M50" t="str">
        <f t="shared" si="4"/>
        <v>Dec Week 3</v>
      </c>
    </row>
    <row r="51" spans="1:13" ht="16.899999999999999" customHeight="1" x14ac:dyDescent="0.25">
      <c r="A51" s="10">
        <v>150</v>
      </c>
      <c r="B51" s="13">
        <v>45646</v>
      </c>
      <c r="C51" s="2" t="s">
        <v>12</v>
      </c>
      <c r="D51" s="2" t="str">
        <f>VLOOKUP(C51,'Product List'!$A$2:$C$11,2,FALSE)</f>
        <v>Product J</v>
      </c>
      <c r="E51" s="2" t="s">
        <v>33</v>
      </c>
      <c r="F51" s="2" t="s">
        <v>32</v>
      </c>
      <c r="G51" s="2">
        <v>2</v>
      </c>
      <c r="H51" s="16">
        <f>VLOOKUP(C51,'Product List'!$A$2:$C$11,3,FALSE)</f>
        <v>38.32</v>
      </c>
      <c r="I51" s="17">
        <f t="shared" si="0"/>
        <v>76.64</v>
      </c>
      <c r="J51" t="str">
        <f t="shared" si="1"/>
        <v>No Commission</v>
      </c>
      <c r="K51" s="17">
        <f t="shared" si="2"/>
        <v>0</v>
      </c>
      <c r="L51" t="str">
        <f t="shared" si="3"/>
        <v>Low</v>
      </c>
      <c r="M51" t="str">
        <f t="shared" si="4"/>
        <v>Dec Week 3</v>
      </c>
    </row>
    <row r="55" spans="1:13" ht="16.899999999999999" customHeight="1" x14ac:dyDescent="0.25">
      <c r="C55" s="17"/>
    </row>
  </sheetData>
  <conditionalFormatting sqref="L1:L1048576 M1">
    <cfRule type="containsText" dxfId="2" priority="1" operator="containsText" text="Low">
      <formula>NOT(ISERROR(SEARCH("Low",L1)))</formula>
    </cfRule>
    <cfRule type="containsText" dxfId="1" priority="2" operator="containsText" text="Medium">
      <formula>NOT(ISERROR(SEARCH("Medium",L1)))</formula>
    </cfRule>
    <cfRule type="containsText" dxfId="0" priority="3" operator="containsText" text="High">
      <formula>NOT(ISERROR(SEARCH("High",L1)))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E18" sqref="E18"/>
    </sheetView>
  </sheetViews>
  <sheetFormatPr defaultRowHeight="17.45" customHeight="1" x14ac:dyDescent="0.25"/>
  <cols>
    <col min="1" max="1" width="13.42578125" customWidth="1"/>
    <col min="2" max="2" width="13.28515625" bestFit="1" customWidth="1"/>
    <col min="3" max="3" width="12.28515625" bestFit="1" customWidth="1"/>
  </cols>
  <sheetData>
    <row r="1" spans="1:3" ht="17.45" customHeight="1" x14ac:dyDescent="0.25">
      <c r="A1" s="3" t="s">
        <v>0</v>
      </c>
      <c r="B1" s="3" t="s">
        <v>1</v>
      </c>
      <c r="C1" s="3" t="s">
        <v>2</v>
      </c>
    </row>
    <row r="2" spans="1:3" ht="17.45" customHeight="1" x14ac:dyDescent="0.25">
      <c r="A2" s="2" t="s">
        <v>3</v>
      </c>
      <c r="B2" s="2" t="s">
        <v>13</v>
      </c>
      <c r="C2" s="2">
        <v>24.98</v>
      </c>
    </row>
    <row r="3" spans="1:3" ht="17.45" customHeight="1" x14ac:dyDescent="0.25">
      <c r="A3" s="2" t="s">
        <v>4</v>
      </c>
      <c r="B3" s="2" t="s">
        <v>14</v>
      </c>
      <c r="C3" s="2">
        <v>48.03</v>
      </c>
    </row>
    <row r="4" spans="1:3" ht="17.45" customHeight="1" x14ac:dyDescent="0.25">
      <c r="A4" s="2" t="s">
        <v>5</v>
      </c>
      <c r="B4" s="2" t="s">
        <v>15</v>
      </c>
      <c r="C4" s="2">
        <v>39.28</v>
      </c>
    </row>
    <row r="5" spans="1:3" ht="17.45" customHeight="1" x14ac:dyDescent="0.25">
      <c r="A5" s="2" t="s">
        <v>6</v>
      </c>
      <c r="B5" s="2" t="s">
        <v>16</v>
      </c>
      <c r="C5" s="2">
        <v>33.950000000000003</v>
      </c>
    </row>
    <row r="6" spans="1:3" ht="17.45" customHeight="1" x14ac:dyDescent="0.25">
      <c r="A6" s="2" t="s">
        <v>7</v>
      </c>
      <c r="B6" s="2" t="s">
        <v>17</v>
      </c>
      <c r="C6" s="2">
        <v>16.239999999999998</v>
      </c>
    </row>
    <row r="7" spans="1:3" ht="17.45" customHeight="1" x14ac:dyDescent="0.25">
      <c r="A7" s="2" t="s">
        <v>8</v>
      </c>
      <c r="B7" s="2" t="s">
        <v>18</v>
      </c>
      <c r="C7" s="2">
        <v>16.239999999999998</v>
      </c>
    </row>
    <row r="8" spans="1:3" ht="17.45" customHeight="1" x14ac:dyDescent="0.25">
      <c r="A8" s="2" t="s">
        <v>9</v>
      </c>
      <c r="B8" s="2" t="s">
        <v>19</v>
      </c>
      <c r="C8" s="2">
        <v>12.32</v>
      </c>
    </row>
    <row r="9" spans="1:3" ht="17.45" customHeight="1" x14ac:dyDescent="0.25">
      <c r="A9" s="2" t="s">
        <v>10</v>
      </c>
      <c r="B9" s="2" t="s">
        <v>20</v>
      </c>
      <c r="C9" s="2">
        <v>44.65</v>
      </c>
    </row>
    <row r="10" spans="1:3" ht="17.45" customHeight="1" x14ac:dyDescent="0.25">
      <c r="A10" s="2" t="s">
        <v>11</v>
      </c>
      <c r="B10" s="2" t="s">
        <v>21</v>
      </c>
      <c r="C10" s="2">
        <v>34.04</v>
      </c>
    </row>
    <row r="11" spans="1:3" ht="17.45" customHeight="1" x14ac:dyDescent="0.25">
      <c r="A11" s="2" t="s">
        <v>12</v>
      </c>
      <c r="B11" s="2" t="s">
        <v>22</v>
      </c>
      <c r="C11" s="2">
        <v>38.32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FB498-DD3A-444A-A64A-BEC083E9DE2C}">
  <dimension ref="A3:K48"/>
  <sheetViews>
    <sheetView workbookViewId="0">
      <selection activeCell="E35" sqref="E35:F35 E37:F48"/>
      <pivotSelection pane="bottomRight" showHeader="1" click="1" r:id="rId1">
        <pivotArea type="all" dataOnly="0" outline="0" fieldPosition="0"/>
      </pivotSelection>
    </sheetView>
  </sheetViews>
  <sheetFormatPr defaultRowHeight="15" x14ac:dyDescent="0.25"/>
  <cols>
    <col min="1" max="1" width="11.28515625" bestFit="1" customWidth="1"/>
    <col min="2" max="2" width="18.7109375" bestFit="1" customWidth="1"/>
    <col min="3" max="3" width="24.85546875" bestFit="1" customWidth="1"/>
    <col min="4" max="4" width="13.140625" bestFit="1" customWidth="1"/>
    <col min="5" max="5" width="11.28515625" bestFit="1" customWidth="1"/>
    <col min="6" max="6" width="15" bestFit="1" customWidth="1"/>
    <col min="7" max="7" width="16.7109375" bestFit="1" customWidth="1"/>
    <col min="8" max="8" width="11.28515625" bestFit="1" customWidth="1"/>
    <col min="9" max="9" width="20.5703125" bestFit="1" customWidth="1"/>
    <col min="10" max="10" width="24" bestFit="1" customWidth="1"/>
    <col min="11" max="12" width="12" bestFit="1" customWidth="1"/>
    <col min="13" max="13" width="10.42578125" bestFit="1" customWidth="1"/>
    <col min="14" max="14" width="12" bestFit="1" customWidth="1"/>
    <col min="15" max="15" width="10.42578125" bestFit="1" customWidth="1"/>
    <col min="16" max="16" width="12" bestFit="1" customWidth="1"/>
    <col min="17" max="17" width="10.42578125" bestFit="1" customWidth="1"/>
    <col min="18" max="18" width="12" bestFit="1" customWidth="1"/>
    <col min="19" max="19" width="10.42578125" bestFit="1" customWidth="1"/>
    <col min="20" max="21" width="12" bestFit="1" customWidth="1"/>
    <col min="22" max="22" width="10.42578125" bestFit="1" customWidth="1"/>
    <col min="23" max="34" width="12" bestFit="1" customWidth="1"/>
    <col min="35" max="35" width="26.5703125" bestFit="1" customWidth="1"/>
    <col min="36" max="48" width="8.42578125" bestFit="1" customWidth="1"/>
    <col min="49" max="49" width="10.42578125" bestFit="1" customWidth="1"/>
    <col min="50" max="52" width="8.42578125" bestFit="1" customWidth="1"/>
    <col min="53" max="54" width="10.42578125" bestFit="1" customWidth="1"/>
    <col min="55" max="55" width="8.42578125" bestFit="1" customWidth="1"/>
    <col min="56" max="56" width="10.42578125" bestFit="1" customWidth="1"/>
    <col min="57" max="57" width="8.42578125" bestFit="1" customWidth="1"/>
    <col min="58" max="60" width="10.42578125" bestFit="1" customWidth="1"/>
    <col min="61" max="62" width="8.42578125" bestFit="1" customWidth="1"/>
    <col min="63" max="63" width="10.42578125" bestFit="1" customWidth="1"/>
    <col min="64" max="64" width="8.42578125" bestFit="1" customWidth="1"/>
    <col min="65" max="67" width="10.42578125" bestFit="1" customWidth="1"/>
    <col min="68" max="68" width="25.7109375" bestFit="1" customWidth="1"/>
    <col min="69" max="69" width="31.5703125" bestFit="1" customWidth="1"/>
  </cols>
  <sheetData>
    <row r="3" spans="1:10" x14ac:dyDescent="0.25">
      <c r="E3" s="6" t="s">
        <v>55</v>
      </c>
      <c r="F3" t="s">
        <v>56</v>
      </c>
    </row>
    <row r="4" spans="1:10" x14ac:dyDescent="0.25">
      <c r="A4" s="6" t="s">
        <v>45</v>
      </c>
      <c r="B4" t="s">
        <v>43</v>
      </c>
      <c r="C4" t="s">
        <v>42</v>
      </c>
      <c r="H4" s="6" t="s">
        <v>25</v>
      </c>
      <c r="I4" t="s">
        <v>41</v>
      </c>
      <c r="J4" t="s">
        <v>47</v>
      </c>
    </row>
    <row r="5" spans="1:10" x14ac:dyDescent="0.25">
      <c r="A5" s="7" t="s">
        <v>14</v>
      </c>
      <c r="B5" s="19">
        <v>24927.57</v>
      </c>
      <c r="C5" s="8">
        <v>0.30996482992425828</v>
      </c>
      <c r="E5" s="6" t="s">
        <v>45</v>
      </c>
      <c r="F5" t="s">
        <v>46</v>
      </c>
      <c r="H5" s="7" t="s">
        <v>33</v>
      </c>
      <c r="I5" s="19">
        <v>28611.840000000004</v>
      </c>
      <c r="J5" s="8">
        <v>0.35577732283652558</v>
      </c>
    </row>
    <row r="6" spans="1:10" x14ac:dyDescent="0.25">
      <c r="A6" s="7" t="s">
        <v>22</v>
      </c>
      <c r="B6" s="19">
        <v>16171.04</v>
      </c>
      <c r="C6" s="8">
        <v>0.20108071758692797</v>
      </c>
      <c r="E6" s="7" t="s">
        <v>15</v>
      </c>
      <c r="F6" s="5">
        <v>52</v>
      </c>
      <c r="H6" s="7" t="s">
        <v>35</v>
      </c>
      <c r="I6" s="19">
        <v>23685.690000000002</v>
      </c>
      <c r="J6" s="8">
        <v>0.29452252556060238</v>
      </c>
    </row>
    <row r="7" spans="1:10" x14ac:dyDescent="0.25">
      <c r="A7" s="7" t="s">
        <v>16</v>
      </c>
      <c r="B7" s="19">
        <v>10965.85</v>
      </c>
      <c r="C7" s="8">
        <v>0.13635616428817282</v>
      </c>
      <c r="E7" s="7" t="s">
        <v>20</v>
      </c>
      <c r="F7" s="5">
        <v>66</v>
      </c>
      <c r="H7" s="7" t="s">
        <v>36</v>
      </c>
      <c r="I7" s="19">
        <v>16574.829999999998</v>
      </c>
      <c r="J7" s="8">
        <v>0.20610169230187672</v>
      </c>
    </row>
    <row r="8" spans="1:10" x14ac:dyDescent="0.25">
      <c r="A8" s="7" t="s">
        <v>21</v>
      </c>
      <c r="B8" s="19">
        <v>6195.28</v>
      </c>
      <c r="C8" s="8">
        <v>7.7035945001183784E-2</v>
      </c>
      <c r="E8" s="7" t="s">
        <v>13</v>
      </c>
      <c r="F8" s="5">
        <v>180</v>
      </c>
      <c r="H8" s="7" t="s">
        <v>34</v>
      </c>
      <c r="I8" s="19">
        <v>11548.28</v>
      </c>
      <c r="J8" s="8">
        <v>0.14359845930099538</v>
      </c>
    </row>
    <row r="9" spans="1:10" x14ac:dyDescent="0.25">
      <c r="A9" s="7" t="s">
        <v>17</v>
      </c>
      <c r="B9" s="19">
        <v>5586.5599999999995</v>
      </c>
      <c r="C9" s="8">
        <v>6.9466743860780028E-2</v>
      </c>
      <c r="E9" s="7" t="s">
        <v>21</v>
      </c>
      <c r="F9" s="5">
        <v>182</v>
      </c>
      <c r="H9" s="7" t="s">
        <v>39</v>
      </c>
      <c r="I9" s="19">
        <v>80420.639999999999</v>
      </c>
      <c r="J9" s="8">
        <v>1</v>
      </c>
    </row>
    <row r="10" spans="1:10" x14ac:dyDescent="0.25">
      <c r="A10" s="7" t="s">
        <v>13</v>
      </c>
      <c r="B10" s="19">
        <v>4496.3999999999996</v>
      </c>
      <c r="C10" s="8">
        <v>5.5911019857588805E-2</v>
      </c>
      <c r="E10" s="7" t="s">
        <v>19</v>
      </c>
      <c r="F10" s="5">
        <v>230</v>
      </c>
    </row>
    <row r="11" spans="1:10" x14ac:dyDescent="0.25">
      <c r="A11" s="7" t="s">
        <v>18</v>
      </c>
      <c r="B11" s="19">
        <v>4254.8799999999992</v>
      </c>
      <c r="C11" s="8">
        <v>5.2907810731175481E-2</v>
      </c>
      <c r="E11" s="7" t="s">
        <v>18</v>
      </c>
      <c r="F11" s="5">
        <v>262</v>
      </c>
    </row>
    <row r="12" spans="1:10" x14ac:dyDescent="0.25">
      <c r="A12" s="7" t="s">
        <v>20</v>
      </c>
      <c r="B12" s="19">
        <v>2946.9</v>
      </c>
      <c r="C12" s="8">
        <v>3.6643578066526211E-2</v>
      </c>
      <c r="E12" s="7" t="s">
        <v>16</v>
      </c>
      <c r="F12" s="5">
        <v>323</v>
      </c>
      <c r="H12" s="6" t="s">
        <v>25</v>
      </c>
      <c r="I12" t="s">
        <v>44</v>
      </c>
      <c r="J12" t="s">
        <v>51</v>
      </c>
    </row>
    <row r="13" spans="1:10" x14ac:dyDescent="0.25">
      <c r="A13" s="7" t="s">
        <v>19</v>
      </c>
      <c r="B13" s="19">
        <v>2833.6</v>
      </c>
      <c r="C13" s="8">
        <v>3.5234735759377203E-2</v>
      </c>
      <c r="E13" s="7" t="s">
        <v>17</v>
      </c>
      <c r="F13" s="5">
        <v>344</v>
      </c>
      <c r="H13" s="7" t="s">
        <v>33</v>
      </c>
      <c r="I13" s="5">
        <v>801</v>
      </c>
      <c r="J13" s="8">
        <v>0.31046511627906975</v>
      </c>
    </row>
    <row r="14" spans="1:10" x14ac:dyDescent="0.25">
      <c r="A14" s="7" t="s">
        <v>15</v>
      </c>
      <c r="B14" s="19">
        <v>2042.5600000000002</v>
      </c>
      <c r="C14" s="8">
        <v>2.5398454924009564E-2</v>
      </c>
      <c r="E14" s="7" t="s">
        <v>22</v>
      </c>
      <c r="F14" s="5">
        <v>422</v>
      </c>
      <c r="H14" s="7" t="s">
        <v>35</v>
      </c>
      <c r="I14" s="5">
        <v>715</v>
      </c>
      <c r="J14" s="8">
        <v>0.27713178294573643</v>
      </c>
    </row>
    <row r="15" spans="1:10" x14ac:dyDescent="0.25">
      <c r="A15" s="7" t="s">
        <v>39</v>
      </c>
      <c r="B15" s="19">
        <v>80420.639999999985</v>
      </c>
      <c r="C15" s="8">
        <v>1</v>
      </c>
      <c r="E15" s="7" t="s">
        <v>14</v>
      </c>
      <c r="F15" s="5">
        <v>519</v>
      </c>
      <c r="H15" s="7" t="s">
        <v>36</v>
      </c>
      <c r="I15" s="5">
        <v>658</v>
      </c>
      <c r="J15" s="8">
        <v>0.25503875968992246</v>
      </c>
    </row>
    <row r="16" spans="1:10" x14ac:dyDescent="0.25">
      <c r="E16" s="7" t="s">
        <v>39</v>
      </c>
      <c r="F16" s="21">
        <v>2580</v>
      </c>
      <c r="H16" s="7" t="s">
        <v>34</v>
      </c>
      <c r="I16" s="5">
        <v>406</v>
      </c>
      <c r="J16" s="8">
        <v>0.15736434108527131</v>
      </c>
    </row>
    <row r="17" spans="1:11" x14ac:dyDescent="0.25">
      <c r="H17" s="7" t="s">
        <v>39</v>
      </c>
      <c r="I17" s="5">
        <v>2580</v>
      </c>
      <c r="J17" s="8">
        <v>1</v>
      </c>
    </row>
    <row r="18" spans="1:11" x14ac:dyDescent="0.25">
      <c r="A18" s="6" t="s">
        <v>72</v>
      </c>
      <c r="B18" t="s">
        <v>44</v>
      </c>
    </row>
    <row r="19" spans="1:11" x14ac:dyDescent="0.25">
      <c r="A19" s="7" t="s">
        <v>31</v>
      </c>
      <c r="B19" s="5">
        <v>446</v>
      </c>
    </row>
    <row r="20" spans="1:11" x14ac:dyDescent="0.25">
      <c r="A20" s="7" t="s">
        <v>32</v>
      </c>
      <c r="B20" s="5">
        <v>457</v>
      </c>
      <c r="E20" s="6" t="s">
        <v>50</v>
      </c>
      <c r="F20" t="s">
        <v>41</v>
      </c>
      <c r="G20" t="s">
        <v>44</v>
      </c>
      <c r="I20" s="6" t="s">
        <v>50</v>
      </c>
      <c r="J20" t="s">
        <v>44</v>
      </c>
      <c r="K20" t="s">
        <v>71</v>
      </c>
    </row>
    <row r="21" spans="1:11" x14ac:dyDescent="0.25">
      <c r="A21" s="7" t="s">
        <v>28</v>
      </c>
      <c r="B21" s="5">
        <v>463</v>
      </c>
      <c r="E21" s="7" t="s">
        <v>48</v>
      </c>
      <c r="F21" s="19">
        <v>51684.580000000016</v>
      </c>
      <c r="G21" s="5">
        <v>1704</v>
      </c>
      <c r="I21" s="7" t="s">
        <v>48</v>
      </c>
      <c r="J21" s="5">
        <v>1704</v>
      </c>
      <c r="K21" s="8"/>
    </row>
    <row r="22" spans="1:11" x14ac:dyDescent="0.25">
      <c r="A22" s="7" t="s">
        <v>30</v>
      </c>
      <c r="B22" s="5">
        <v>524</v>
      </c>
      <c r="E22" s="7" t="s">
        <v>49</v>
      </c>
      <c r="F22" s="19">
        <v>28736.060000000005</v>
      </c>
      <c r="G22" s="5">
        <v>876</v>
      </c>
      <c r="I22" s="7" t="s">
        <v>49</v>
      </c>
      <c r="J22" s="5">
        <v>876</v>
      </c>
      <c r="K22" s="22">
        <v>-0.4859154929577465</v>
      </c>
    </row>
    <row r="23" spans="1:11" x14ac:dyDescent="0.25">
      <c r="A23" s="7" t="s">
        <v>29</v>
      </c>
      <c r="B23" s="5">
        <v>690</v>
      </c>
      <c r="E23" s="7" t="s">
        <v>39</v>
      </c>
      <c r="F23" s="19">
        <v>80420.640000000014</v>
      </c>
      <c r="G23" s="5">
        <v>2580</v>
      </c>
      <c r="I23" s="7" t="s">
        <v>39</v>
      </c>
      <c r="J23" s="5">
        <v>2580</v>
      </c>
      <c r="K23" s="8"/>
    </row>
    <row r="24" spans="1:11" x14ac:dyDescent="0.25">
      <c r="A24" s="7" t="s">
        <v>39</v>
      </c>
      <c r="B24" s="5">
        <v>2580</v>
      </c>
    </row>
    <row r="27" spans="1:11" x14ac:dyDescent="0.25">
      <c r="A27" s="6" t="s">
        <v>45</v>
      </c>
      <c r="B27" t="s">
        <v>41</v>
      </c>
      <c r="C27" t="s">
        <v>54</v>
      </c>
      <c r="E27" s="6" t="s">
        <v>57</v>
      </c>
      <c r="F27" t="s">
        <v>73</v>
      </c>
    </row>
    <row r="28" spans="1:11" x14ac:dyDescent="0.25">
      <c r="A28" s="7" t="s">
        <v>32</v>
      </c>
      <c r="B28" s="17">
        <v>17353.07</v>
      </c>
      <c r="C28" s="17">
        <v>910.51600000000019</v>
      </c>
      <c r="E28" s="7" t="s">
        <v>58</v>
      </c>
      <c r="F28" s="5">
        <v>8</v>
      </c>
    </row>
    <row r="29" spans="1:11" x14ac:dyDescent="0.25">
      <c r="A29" s="7" t="s">
        <v>29</v>
      </c>
      <c r="B29" s="17">
        <v>17846.3</v>
      </c>
      <c r="C29" s="17">
        <v>927.90050000000008</v>
      </c>
      <c r="E29" s="7" t="s">
        <v>59</v>
      </c>
      <c r="F29" s="5">
        <v>31</v>
      </c>
    </row>
    <row r="30" spans="1:11" x14ac:dyDescent="0.25">
      <c r="A30" s="7" t="s">
        <v>31</v>
      </c>
      <c r="B30" s="17">
        <v>12321.84</v>
      </c>
      <c r="C30" s="17">
        <v>578.59600000000012</v>
      </c>
      <c r="E30" s="7" t="s">
        <v>60</v>
      </c>
      <c r="F30" s="5">
        <v>11</v>
      </c>
    </row>
    <row r="31" spans="1:11" x14ac:dyDescent="0.25">
      <c r="A31" s="7" t="s">
        <v>30</v>
      </c>
      <c r="B31" s="17">
        <v>19847.619999999995</v>
      </c>
      <c r="C31" s="17">
        <v>1431.5845000000002</v>
      </c>
      <c r="E31" s="7" t="s">
        <v>39</v>
      </c>
      <c r="F31" s="5">
        <v>50</v>
      </c>
    </row>
    <row r="32" spans="1:11" x14ac:dyDescent="0.25">
      <c r="A32" s="7" t="s">
        <v>28</v>
      </c>
      <c r="B32" s="17">
        <v>13051.809999999998</v>
      </c>
      <c r="C32" s="17">
        <v>556.34249999999997</v>
      </c>
    </row>
    <row r="33" spans="1:6" x14ac:dyDescent="0.25">
      <c r="A33" s="7" t="s">
        <v>39</v>
      </c>
      <c r="B33" s="17">
        <v>80420.639999999985</v>
      </c>
      <c r="C33" s="17">
        <v>4404.9395000000004</v>
      </c>
    </row>
    <row r="35" spans="1:6" x14ac:dyDescent="0.25">
      <c r="E35" s="6" t="s">
        <v>25</v>
      </c>
      <c r="F35" t="s">
        <v>56</v>
      </c>
    </row>
    <row r="37" spans="1:6" x14ac:dyDescent="0.25">
      <c r="A37" s="6" t="s">
        <v>55</v>
      </c>
      <c r="B37" t="s">
        <v>44</v>
      </c>
      <c r="E37" s="6" t="s">
        <v>57</v>
      </c>
      <c r="F37" t="s">
        <v>44</v>
      </c>
    </row>
    <row r="38" spans="1:6" x14ac:dyDescent="0.25">
      <c r="A38" s="7" t="s">
        <v>68</v>
      </c>
      <c r="B38" s="21">
        <v>228</v>
      </c>
      <c r="E38" s="7" t="s">
        <v>13</v>
      </c>
      <c r="F38" s="5">
        <v>180</v>
      </c>
    </row>
    <row r="39" spans="1:6" x14ac:dyDescent="0.25">
      <c r="A39" s="7" t="s">
        <v>69</v>
      </c>
      <c r="B39" s="21">
        <v>346</v>
      </c>
      <c r="E39" s="7" t="s">
        <v>14</v>
      </c>
      <c r="F39" s="5">
        <v>519</v>
      </c>
    </row>
    <row r="40" spans="1:6" x14ac:dyDescent="0.25">
      <c r="A40" s="7" t="s">
        <v>70</v>
      </c>
      <c r="B40" s="21">
        <v>302</v>
      </c>
      <c r="E40" s="7" t="s">
        <v>15</v>
      </c>
      <c r="F40" s="5">
        <v>52</v>
      </c>
    </row>
    <row r="41" spans="1:6" x14ac:dyDescent="0.25">
      <c r="A41" s="7" t="s">
        <v>63</v>
      </c>
      <c r="B41" s="21">
        <v>476</v>
      </c>
      <c r="E41" s="7" t="s">
        <v>16</v>
      </c>
      <c r="F41" s="5">
        <v>323</v>
      </c>
    </row>
    <row r="42" spans="1:6" x14ac:dyDescent="0.25">
      <c r="A42" s="7" t="s">
        <v>64</v>
      </c>
      <c r="B42" s="21">
        <v>329</v>
      </c>
      <c r="E42" s="7" t="s">
        <v>17</v>
      </c>
      <c r="F42" s="5">
        <v>344</v>
      </c>
    </row>
    <row r="43" spans="1:6" x14ac:dyDescent="0.25">
      <c r="A43" s="7" t="s">
        <v>65</v>
      </c>
      <c r="B43" s="21">
        <v>374</v>
      </c>
      <c r="E43" s="7" t="s">
        <v>18</v>
      </c>
      <c r="F43" s="5">
        <v>262</v>
      </c>
    </row>
    <row r="44" spans="1:6" x14ac:dyDescent="0.25">
      <c r="A44" s="7" t="s">
        <v>66</v>
      </c>
      <c r="B44" s="21">
        <v>385</v>
      </c>
      <c r="E44" s="7" t="s">
        <v>19</v>
      </c>
      <c r="F44" s="5">
        <v>230</v>
      </c>
    </row>
    <row r="45" spans="1:6" x14ac:dyDescent="0.25">
      <c r="A45" s="7" t="s">
        <v>67</v>
      </c>
      <c r="B45" s="21">
        <v>140</v>
      </c>
      <c r="E45" s="7" t="s">
        <v>20</v>
      </c>
      <c r="F45" s="5">
        <v>66</v>
      </c>
    </row>
    <row r="46" spans="1:6" x14ac:dyDescent="0.25">
      <c r="A46" s="7" t="s">
        <v>39</v>
      </c>
      <c r="B46" s="21">
        <v>2580</v>
      </c>
      <c r="E46" s="7" t="s">
        <v>21</v>
      </c>
      <c r="F46" s="5">
        <v>182</v>
      </c>
    </row>
    <row r="47" spans="1:6" x14ac:dyDescent="0.25">
      <c r="E47" s="7" t="s">
        <v>22</v>
      </c>
      <c r="F47" s="5">
        <v>422</v>
      </c>
    </row>
    <row r="48" spans="1:6" x14ac:dyDescent="0.25">
      <c r="E48" s="7" t="s">
        <v>39</v>
      </c>
      <c r="F48" s="5">
        <v>2580</v>
      </c>
    </row>
  </sheetData>
  <conditionalFormatting pivot="1" sqref="B5:B14">
    <cfRule type="colorScale" priority="4">
      <colorScale>
        <cfvo type="min"/>
        <cfvo type="percentile" val="50"/>
        <cfvo type="max"/>
        <color rgb="FFF8696B"/>
        <color rgb="FFFFEB84"/>
        <color rgb="FF63BE7B"/>
      </colorScale>
    </cfRule>
  </conditionalFormatting>
  <conditionalFormatting pivot="1" sqref="F6:F15">
    <cfRule type="colorScale" priority="3">
      <colorScale>
        <cfvo type="min"/>
        <cfvo type="percentile" val="50"/>
        <cfvo type="max"/>
        <color rgb="FFF8696B"/>
        <color rgb="FFFFEB84"/>
        <color rgb="FF63BE7B"/>
      </colorScale>
    </cfRule>
  </conditionalFormatting>
  <conditionalFormatting pivot="1" sqref="I5:I8">
    <cfRule type="colorScale" priority="2">
      <colorScale>
        <cfvo type="min"/>
        <cfvo type="max"/>
        <color rgb="FFFFEF9C"/>
        <color rgb="FF63BE7B"/>
      </colorScale>
    </cfRule>
  </conditionalFormatting>
  <conditionalFormatting pivot="1" sqref="I13:I16">
    <cfRule type="colorScale" priority="1">
      <colorScale>
        <cfvo type="min"/>
        <cfvo type="max"/>
        <color rgb="FFFFEF9C"/>
        <color rgb="FF63BE7B"/>
      </colorScale>
    </cfRule>
  </conditionalFormatting>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B6AF-3316-4B48-A864-4D5CBA581034}">
  <dimension ref="A1"/>
  <sheetViews>
    <sheetView showGridLines="0" tabSelected="1" workbookViewId="0">
      <selection activeCell="T7" sqref="T7"/>
    </sheetView>
  </sheetViews>
  <sheetFormatPr defaultRowHeight="15" x14ac:dyDescent="0.25"/>
  <cols>
    <col min="1" max="16" width="9.140625" style="20"/>
    <col min="17" max="17" width="11.42578125" style="20" customWidth="1"/>
    <col min="18" max="18" width="14.85546875" style="20" customWidth="1"/>
    <col min="19" max="19" width="13.140625" style="20" customWidth="1"/>
    <col min="20" max="20" width="9.140625" style="20" customWidth="1"/>
    <col min="21" max="16384" width="9.140625" style="2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Transactions</vt:lpstr>
      <vt:lpstr>Product List</vt:lpstr>
      <vt:lpstr>Summary Statistics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 Ntow</dc:creator>
  <cp:lastModifiedBy>Belinda</cp:lastModifiedBy>
  <dcterms:created xsi:type="dcterms:W3CDTF">2024-12-01T09:25:40Z</dcterms:created>
  <dcterms:modified xsi:type="dcterms:W3CDTF">2025-05-08T07:30:27Z</dcterms:modified>
</cp:coreProperties>
</file>