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062F4E1F-915C-4C4F-9683-E5FB40B2232E}" xr6:coauthVersionLast="47" xr6:coauthVersionMax="47" xr10:uidLastSave="{00000000-0000-0000-0000-000000000000}"/>
  <bookViews>
    <workbookView xWindow="-120" yWindow="-120" windowWidth="29040" windowHeight="15720" xr2:uid="{9B5A639E-8131-42AC-837E-B73C571FA264}"/>
  </bookViews>
  <sheets>
    <sheet name="Planilha1" sheetId="1" r:id="rId1"/>
    <sheet name="Planilha2" sheetId="2" r:id="rId2"/>
  </sheets>
  <definedNames>
    <definedName name="aporte">Planilha1!$D$17</definedName>
    <definedName name="patrimonio">Planilha1!$D$20</definedName>
    <definedName name="qtd_anos">Planilha1!$D$18</definedName>
    <definedName name="rendimento_carteira">Planilha1!$D$13</definedName>
    <definedName name="taxa_mensal">Planilha1!$D$19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C37" i="1"/>
  <c r="D37" i="1" s="1"/>
  <c r="C38" i="1"/>
  <c r="D38" i="1" s="1"/>
  <c r="C39" i="1"/>
  <c r="D39" i="1" s="1"/>
  <c r="C40" i="1"/>
  <c r="D40" i="1" s="1"/>
  <c r="C41" i="1"/>
  <c r="D41" i="1" s="1"/>
  <c r="C36" i="1"/>
  <c r="D36" i="1" s="1"/>
  <c r="H8" i="2"/>
  <c r="A17" i="2"/>
  <c r="A18" i="2"/>
  <c r="A19" i="2"/>
  <c r="A20" i="2"/>
  <c r="A21" i="2"/>
  <c r="A16" i="2"/>
  <c r="A11" i="2"/>
  <c r="A12" i="2"/>
  <c r="A13" i="2"/>
  <c r="A14" i="2"/>
  <c r="A15" i="2"/>
  <c r="A10" i="2"/>
  <c r="A5" i="2"/>
  <c r="A6" i="2"/>
  <c r="A7" i="2"/>
  <c r="A8" i="2"/>
  <c r="A9" i="2"/>
  <c r="A4" i="2"/>
  <c r="D20" i="1"/>
  <c r="D21" i="1" s="1"/>
  <c r="C25" i="1"/>
  <c r="D25" i="1" s="1"/>
  <c r="C26" i="1"/>
  <c r="D26" i="1" s="1"/>
  <c r="C27" i="1"/>
  <c r="D27" i="1" s="1"/>
  <c r="C28" i="1"/>
  <c r="D28" i="1" s="1"/>
  <c r="C24" i="1"/>
  <c r="D24" i="1" s="1"/>
  <c r="D42" i="1" l="1"/>
</calcChain>
</file>

<file path=xl/sharedStrings.xml><?xml version="1.0" encoding="utf-8"?>
<sst xmlns="http://schemas.openxmlformats.org/spreadsheetml/2006/main" count="71" uniqueCount="36">
  <si>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</si>
  <si>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</si>
  <si>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</si>
  <si>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</si>
  <si>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</si>
  <si>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</si>
  <si>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>Quanto em 2 Anos ?</t>
  </si>
  <si>
    <t>Quanto em 5 Anos ?</t>
  </si>
  <si>
    <t>Quanto em 10 Anos ?</t>
  </si>
  <si>
    <t>Quanto em 20 Anos ?</t>
  </si>
  <si>
    <t>Quanto em 30 Anos ?</t>
  </si>
  <si>
    <t>Cenários</t>
  </si>
  <si>
    <t>Dividendos</t>
  </si>
  <si>
    <t>Salário</t>
  </si>
  <si>
    <t>Rendimento Carteira</t>
  </si>
  <si>
    <t>Sugestão de Investimento (30%)</t>
  </si>
  <si>
    <t>CONFIGURAÇÕES</t>
  </si>
  <si>
    <t>Perfil</t>
  </si>
  <si>
    <t>Valor a ser investido por mês</t>
  </si>
  <si>
    <t>Tipo de FII</t>
  </si>
  <si>
    <t>Percentual sugerido</t>
  </si>
  <si>
    <t>Valores</t>
  </si>
  <si>
    <t>Papel</t>
  </si>
  <si>
    <t>Tijolo</t>
  </si>
  <si>
    <t>Hibridos</t>
  </si>
  <si>
    <t>Fofs</t>
  </si>
  <si>
    <t>Desenvolvimento</t>
  </si>
  <si>
    <t>Hotelarias</t>
  </si>
  <si>
    <t>Conservador</t>
  </si>
  <si>
    <t>Tipos de FII</t>
  </si>
  <si>
    <t>Pefil</t>
  </si>
  <si>
    <t>%</t>
  </si>
  <si>
    <t>Chave</t>
  </si>
  <si>
    <t>Moderado</t>
  </si>
  <si>
    <t>Agressivo</t>
  </si>
  <si>
    <t>Moderado-Tijolo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</si>
</sst>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359B9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14990691854609822"/>
      </left>
      <right style="thin">
        <color theme="0" tint="-0.14990691854609822"/>
      </right>
      <top/>
      <bottom style="thin">
        <color theme="0" tint="-0.149906918546098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medium">
        <color indexed="64"/>
      </left>
      <right style="thin">
        <color theme="0" tint="-0.14990691854609822"/>
      </right>
      <top/>
      <bottom style="thin">
        <color theme="0" tint="-0.14990691854609822"/>
      </bottom>
      <diagonal/>
    </border>
    <border>
      <left style="thin">
        <color theme="0" tint="-0.14990691854609822"/>
      </left>
      <right style="medium">
        <color indexed="64"/>
      </right>
      <top/>
      <bottom style="thin">
        <color theme="0" tint="-0.14990691854609822"/>
      </bottom>
      <diagonal/>
    </border>
    <border>
      <left style="medium">
        <color indexed="64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0691854609822"/>
      </left>
      <right style="medium">
        <color indexed="64"/>
      </right>
      <top style="thin">
        <color theme="0" tint="-0.14990691854609822"/>
      </top>
      <bottom style="thin">
        <color theme="0" tint="-0.14990691854609822"/>
      </bottom>
      <diagonal/>
    </border>
    <border>
      <left style="medium">
        <color indexed="64"/>
      </left>
      <right style="thin">
        <color theme="0" tint="-0.14990691854609822"/>
      </right>
      <top style="thin">
        <color theme="0" tint="-0.14990691854609822"/>
      </top>
      <bottom style="medium">
        <color indexed="64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medium">
        <color indexed="64"/>
      </bottom>
      <diagonal/>
    </border>
    <border>
      <left style="thin">
        <color theme="0" tint="-0.14990691854609822"/>
      </left>
      <right style="medium">
        <color indexed="64"/>
      </right>
      <top style="thin">
        <color theme="0" tint="-0.14990691854609822"/>
      </top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theme="0" tint="-0.14996795556505021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theme="0" tint="-0.14996795556505021"/>
      </right>
      <top style="medium">
        <color indexed="64"/>
      </top>
      <bottom/>
      <diagonal/>
    </border>
    <border>
      <left style="thin">
        <color theme="0" tint="-0.14996795556505021"/>
      </left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theme="0" tint="-0.14996795556505021"/>
      </right>
      <top/>
      <bottom style="medium">
        <color indexed="64"/>
      </bottom>
      <diagonal/>
    </border>
    <border>
      <left/>
      <right style="thin">
        <color theme="0" tint="-0.24994659260841701"/>
      </right>
      <top style="medium">
        <color indexed="64"/>
      </top>
      <bottom/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5" fillId="4" borderId="0" applyNumberFormat="0" applyBorder="0" applyAlignment="0" applyProtection="0"/>
    <xf numFmtId="0" fontId="6" fillId="5" borderId="17" applyNumberFormat="0" applyAlignment="0" applyProtection="0"/>
  </cellStyleXfs>
  <cellXfs count="72">
    <xf numFmtId="0" fontId="0" fillId="0" borderId="0" xfId="0"/>
    <xf numFmtId="0" fontId="2" fillId="0" borderId="0" xfId="0" applyFont="1"/>
    <xf numFmtId="8" fontId="0" fillId="2" borderId="7" xfId="0" applyNumberFormat="1" applyFill="1" applyBorder="1"/>
    <xf numFmtId="8" fontId="0" fillId="2" borderId="9" xfId="0" applyNumberFormat="1" applyFill="1" applyBorder="1"/>
    <xf numFmtId="8" fontId="0" fillId="2" borderId="12" xfId="0" applyNumberFormat="1" applyFill="1" applyBorder="1"/>
    <xf numFmtId="0" fontId="3" fillId="0" borderId="0" xfId="0" applyFont="1" applyFill="1" applyAlignment="1">
      <alignment horizontal="center" vertical="center"/>
    </xf>
    <xf numFmtId="164" fontId="0" fillId="2" borderId="14" xfId="0" applyNumberForma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0" fontId="1" fillId="0" borderId="15" xfId="0" applyNumberFormat="1" applyFont="1" applyBorder="1" applyAlignment="1">
      <alignment horizontal="center"/>
    </xf>
    <xf numFmtId="8" fontId="1" fillId="3" borderId="15" xfId="0" applyNumberFormat="1" applyFont="1" applyFill="1" applyBorder="1" applyAlignment="1">
      <alignment horizontal="center"/>
    </xf>
    <xf numFmtId="8" fontId="1" fillId="3" borderId="16" xfId="0" applyNumberFormat="1" applyFont="1" applyFill="1" applyBorder="1" applyAlignment="1">
      <alignment horizontal="center"/>
    </xf>
    <xf numFmtId="10" fontId="0" fillId="0" borderId="0" xfId="0" applyNumberFormat="1"/>
    <xf numFmtId="10" fontId="0" fillId="2" borderId="13" xfId="0" applyNumberFormat="1" applyFill="1" applyBorder="1" applyAlignment="1">
      <alignment horizontal="center"/>
    </xf>
    <xf numFmtId="0" fontId="0" fillId="0" borderId="0" xfId="0" applyBorder="1"/>
    <xf numFmtId="8" fontId="0" fillId="2" borderId="4" xfId="0" applyNumberFormat="1" applyFill="1" applyBorder="1" applyAlignment="1">
      <alignment horizontal="center"/>
    </xf>
    <xf numFmtId="8" fontId="0" fillId="2" borderId="5" xfId="0" applyNumberFormat="1" applyFill="1" applyBorder="1" applyAlignment="1">
      <alignment horizontal="center"/>
    </xf>
    <xf numFmtId="8" fontId="0" fillId="2" borderId="1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2" borderId="23" xfId="0" applyNumberFormat="1" applyFill="1" applyBorder="1" applyAlignment="1">
      <alignment horizontal="center"/>
    </xf>
    <xf numFmtId="164" fontId="1" fillId="0" borderId="27" xfId="0" applyNumberFormat="1" applyFont="1" applyBorder="1" applyAlignment="1">
      <alignment horizontal="center"/>
    </xf>
    <xf numFmtId="0" fontId="7" fillId="2" borderId="1" xfId="0" applyFont="1" applyFill="1" applyBorder="1" applyAlignment="1">
      <alignment horizontal="left" indent="3"/>
    </xf>
    <xf numFmtId="0" fontId="7" fillId="2" borderId="22" xfId="0" applyFont="1" applyFill="1" applyBorder="1" applyAlignment="1">
      <alignment horizontal="left" indent="3"/>
    </xf>
    <xf numFmtId="0" fontId="0" fillId="2" borderId="18" xfId="0" applyFill="1" applyBorder="1" applyAlignment="1">
      <alignment horizontal="left" indent="3"/>
    </xf>
    <xf numFmtId="0" fontId="0" fillId="2" borderId="20" xfId="0" applyFill="1" applyBorder="1" applyAlignment="1">
      <alignment horizontal="left" indent="3"/>
    </xf>
    <xf numFmtId="0" fontId="7" fillId="2" borderId="24" xfId="0" applyFont="1" applyFill="1" applyBorder="1" applyAlignment="1">
      <alignment horizontal="left" indent="3"/>
    </xf>
    <xf numFmtId="0" fontId="7" fillId="2" borderId="25" xfId="0" applyFont="1" applyFill="1" applyBorder="1" applyAlignment="1">
      <alignment horizontal="left" indent="3"/>
    </xf>
    <xf numFmtId="0" fontId="7" fillId="0" borderId="1" xfId="0" applyFont="1" applyBorder="1" applyAlignment="1">
      <alignment horizontal="left" indent="3"/>
    </xf>
    <xf numFmtId="0" fontId="7" fillId="0" borderId="26" xfId="0" applyFont="1" applyBorder="1" applyAlignment="1">
      <alignment horizontal="left" indent="3"/>
    </xf>
    <xf numFmtId="0" fontId="7" fillId="0" borderId="18" xfId="0" applyFont="1" applyBorder="1" applyAlignment="1">
      <alignment horizontal="left" indent="3"/>
    </xf>
    <xf numFmtId="0" fontId="7" fillId="0" borderId="19" xfId="0" applyFont="1" applyBorder="1" applyAlignment="1">
      <alignment horizontal="left" indent="3"/>
    </xf>
    <xf numFmtId="0" fontId="8" fillId="3" borderId="18" xfId="0" applyFont="1" applyFill="1" applyBorder="1" applyAlignment="1">
      <alignment horizontal="left" indent="3"/>
    </xf>
    <xf numFmtId="0" fontId="8" fillId="3" borderId="19" xfId="0" applyFont="1" applyFill="1" applyBorder="1" applyAlignment="1">
      <alignment horizontal="left" indent="3"/>
    </xf>
    <xf numFmtId="0" fontId="8" fillId="3" borderId="24" xfId="0" applyFont="1" applyFill="1" applyBorder="1" applyAlignment="1">
      <alignment horizontal="left" indent="3"/>
    </xf>
    <xf numFmtId="0" fontId="8" fillId="3" borderId="28" xfId="0" applyFont="1" applyFill="1" applyBorder="1" applyAlignment="1">
      <alignment horizontal="left" indent="3"/>
    </xf>
    <xf numFmtId="0" fontId="7" fillId="2" borderId="6" xfId="0" applyFont="1" applyFill="1" applyBorder="1" applyAlignment="1">
      <alignment horizontal="left" indent="3"/>
    </xf>
    <xf numFmtId="0" fontId="7" fillId="2" borderId="8" xfId="0" applyFont="1" applyFill="1" applyBorder="1" applyAlignment="1">
      <alignment horizontal="left" indent="3"/>
    </xf>
    <xf numFmtId="0" fontId="7" fillId="2" borderId="10" xfId="0" applyFont="1" applyFill="1" applyBorder="1" applyAlignment="1">
      <alignment horizontal="left" indent="3"/>
    </xf>
    <xf numFmtId="0" fontId="5" fillId="4" borderId="0" xfId="1"/>
    <xf numFmtId="0" fontId="0" fillId="3" borderId="0" xfId="0" applyFill="1"/>
    <xf numFmtId="164" fontId="0" fillId="3" borderId="0" xfId="0" applyNumberFormat="1" applyFill="1"/>
    <xf numFmtId="9" fontId="0" fillId="0" borderId="0" xfId="0" applyNumberFormat="1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0" xfId="0" applyFont="1" applyFill="1"/>
    <xf numFmtId="164" fontId="1" fillId="6" borderId="0" xfId="0" applyNumberFormat="1" applyFont="1" applyFill="1"/>
    <xf numFmtId="164" fontId="1" fillId="3" borderId="0" xfId="0" applyNumberFormat="1" applyFont="1" applyFill="1" applyAlignment="1">
      <alignment horizontal="center"/>
    </xf>
    <xf numFmtId="0" fontId="6" fillId="5" borderId="17" xfId="2"/>
    <xf numFmtId="0" fontId="6" fillId="5" borderId="17" xfId="2" applyAlignment="1">
      <alignment horizontal="center"/>
    </xf>
    <xf numFmtId="0" fontId="3" fillId="7" borderId="2" xfId="0" applyFont="1" applyFill="1" applyBorder="1" applyAlignment="1">
      <alignment horizontal="center" vertical="center"/>
    </xf>
    <xf numFmtId="0" fontId="3" fillId="7" borderId="21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horizontal="center"/>
    </xf>
    <xf numFmtId="9" fontId="0" fillId="8" borderId="0" xfId="0" applyNumberFormat="1" applyFill="1" applyAlignment="1">
      <alignment horizontal="center"/>
    </xf>
    <xf numFmtId="0" fontId="0" fillId="8" borderId="29" xfId="0" applyFill="1" applyBorder="1"/>
    <xf numFmtId="0" fontId="0" fillId="8" borderId="29" xfId="0" applyFill="1" applyBorder="1" applyAlignment="1">
      <alignment horizontal="center"/>
    </xf>
    <xf numFmtId="9" fontId="0" fillId="8" borderId="29" xfId="0" applyNumberFormat="1" applyFill="1" applyBorder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9" fontId="0" fillId="9" borderId="0" xfId="0" applyNumberFormat="1" applyFill="1" applyAlignment="1">
      <alignment horizontal="center"/>
    </xf>
    <xf numFmtId="0" fontId="0" fillId="9" borderId="29" xfId="0" applyFill="1" applyBorder="1"/>
    <xf numFmtId="0" fontId="0" fillId="9" borderId="29" xfId="0" applyFill="1" applyBorder="1" applyAlignment="1">
      <alignment horizontal="center"/>
    </xf>
    <xf numFmtId="9" fontId="0" fillId="9" borderId="29" xfId="0" applyNumberFormat="1" applyFill="1" applyBorder="1" applyAlignment="1">
      <alignment horizontal="center"/>
    </xf>
    <xf numFmtId="0" fontId="0" fillId="10" borderId="0" xfId="0" applyFill="1"/>
    <xf numFmtId="0" fontId="0" fillId="10" borderId="0" xfId="0" applyFill="1" applyBorder="1"/>
    <xf numFmtId="0" fontId="0" fillId="10" borderId="0" xfId="0" applyFill="1" applyAlignment="1">
      <alignment horizontal="center"/>
    </xf>
    <xf numFmtId="9" fontId="0" fillId="10" borderId="0" xfId="0" applyNumberFormat="1" applyFill="1" applyAlignment="1">
      <alignment horizontal="center"/>
    </xf>
    <xf numFmtId="0" fontId="0" fillId="10" borderId="29" xfId="0" applyFill="1" applyBorder="1"/>
    <xf numFmtId="0" fontId="0" fillId="10" borderId="29" xfId="0" applyFill="1" applyBorder="1" applyAlignment="1">
      <alignment horizontal="center"/>
    </xf>
    <xf numFmtId="9" fontId="0" fillId="10" borderId="29" xfId="0" applyNumberFormat="1" applyFill="1" applyBorder="1" applyAlignment="1">
      <alignment horizontal="center"/>
    </xf>
    <xf numFmtId="0" fontId="4" fillId="5" borderId="17" xfId="2" applyFont="1"/>
    <xf numFmtId="0" fontId="4" fillId="5" borderId="17" xfId="2" applyFont="1" applyAlignment="1">
      <alignment horizontal="center"/>
    </xf>
  </cellXfs>
  <cellStyles count="3">
    <cellStyle name="Célula de Verificação" xfId="2" builtinId="23"/>
    <cellStyle name="Neutro" xfId="1" builtinId="28"/>
    <cellStyle name="Normal" xfId="0" builtinId="0"/>
  </cellStyles>
  <dxfs count="0"/>
  <tableStyles count="0" defaultTableStyle="TableStyleMedium2" defaultPivotStyle="PivotStyleLight16"/>
  <colors>
    <mruColors>
      <color rgb="FF359B9D"/>
      <color rgb="FF6600FF"/>
      <color rgb="FFB3B163"/>
      <color rgb="FF854781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Planilha1!$C$35</c:f>
              <c:strCache>
                <c:ptCount val="1"/>
                <c:pt idx="0">
                  <c:v>Percentual sugerido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dPt>
            <c:idx val="0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8AF-4646-A0A4-31D63784FBD8}"/>
              </c:ext>
            </c:extLst>
          </c:dPt>
          <c:dPt>
            <c:idx val="1"/>
            <c:bubble3D val="0"/>
            <c:spPr>
              <a:solidFill>
                <a:srgbClr val="A5002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8AF-4646-A0A4-31D63784FBD8}"/>
              </c:ext>
            </c:extLst>
          </c:dPt>
          <c:dPt>
            <c:idx val="2"/>
            <c:bubble3D val="0"/>
            <c:spPr>
              <a:solidFill>
                <a:srgbClr val="6600FF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8AF-4646-A0A4-31D63784FBD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B3B163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8AF-4646-A0A4-31D63784FB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Planilha1!$C$36:$C$41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AF-4646-A0A4-31D63784F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5428021008477863E-2"/>
          <c:y val="0.90729432457995662"/>
          <c:w val="0.9144615352836607"/>
          <c:h val="6.83895582380579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560916</xdr:colOff>
      <xdr:row>1</xdr:row>
      <xdr:rowOff>21166</xdr:rowOff>
    </xdr:from>
    <xdr:to>
      <xdr:col>4</xdr:col>
      <xdr:colOff>31750</xdr:colOff>
      <xdr:row>9</xdr:row>
      <xdr:rowOff>105833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F655827-ABD9-0F5E-6A4C-76378109BA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916" y="211666"/>
          <a:ext cx="7397751" cy="1608667"/>
        </a:xfrm>
        <a:prstGeom prst="rect">
          <a:avLst/>
        </a:prstGeom>
      </xdr:spPr>
    </xdr:pic>
    <xdr:clientData/>
  </xdr:twoCellAnchor>
  <xdr:twoCellAnchor>
    <xdr:from>
      <xdr:col>1</xdr:col>
      <xdr:colOff>179917</xdr:colOff>
      <xdr:row>44</xdr:row>
      <xdr:rowOff>21166</xdr:rowOff>
    </xdr:from>
    <xdr:to>
      <xdr:col>4</xdr:col>
      <xdr:colOff>31750</xdr:colOff>
      <xdr:row>60</xdr:row>
      <xdr:rowOff>106890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00E20D-84BD-F143-7D1D-4CF60EB82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13A80-D4E5-4247-ACC8-9D7210E04A2F}">
  <dimension ref="A10:H70"/>
  <sheetViews>
    <sheetView showGridLines="0" tabSelected="1" topLeftCell="A33" zoomScale="80" zoomScaleNormal="80" workbookViewId="0">
      <selection activeCell="G24" sqref="G24"/>
    </sheetView>
  </sheetViews>
  <sheetFormatPr defaultColWidth="0" defaultRowHeight="15" x14ac:dyDescent="0.25"/>
  <cols>
    <col min="1" max="1" width="9.140625" customWidth="1"/>
    <col min="2" max="2" width="66" customWidth="1"/>
    <col min="3" max="3" width="28.42578125" bestFit="1" customWidth="1"/>
    <col min="4" max="4" width="15.28515625" bestFit="1" customWidth="1"/>
    <col min="5" max="5" width="3.140625" customWidth="1"/>
    <col min="6" max="6" width="2.28515625" customWidth="1"/>
    <col min="7" max="7" width="3" customWidth="1"/>
    <col min="8" max="8" width="2.85546875" customWidth="1"/>
    <col min="9" max="11" width="9.140625" hidden="1" customWidth="1"/>
    <col min="12" max="16384" width="9.140625" hidden="1"/>
  </cols>
  <sheetData>
    <row r="10" spans="1:6" ht="15.75" thickBot="1" x14ac:dyDescent="0.3">
      <c r="A10" s="13"/>
      <c r="B10" s="13"/>
      <c r="C10" s="13"/>
      <c r="D10" s="13"/>
      <c r="E10" s="13"/>
      <c r="F10" s="13"/>
    </row>
    <row r="11" spans="1:6" ht="27" thickBot="1" x14ac:dyDescent="0.3">
      <c r="B11" s="47" t="s">
        <v>16</v>
      </c>
      <c r="C11" s="48"/>
      <c r="D11" s="49"/>
    </row>
    <row r="12" spans="1:6" s="13" customFormat="1" ht="15.75" x14ac:dyDescent="0.25">
      <c r="A12"/>
      <c r="B12" s="20" t="s">
        <v>13</v>
      </c>
      <c r="C12" s="21"/>
      <c r="D12" s="18">
        <v>4200</v>
      </c>
      <c r="E12"/>
      <c r="F12"/>
    </row>
    <row r="13" spans="1:6" x14ac:dyDescent="0.25">
      <c r="B13" s="22" t="s">
        <v>14</v>
      </c>
      <c r="C13" s="23"/>
      <c r="D13" s="12">
        <v>6.0000000000000001E-3</v>
      </c>
    </row>
    <row r="14" spans="1:6" ht="16.5" thickBot="1" x14ac:dyDescent="0.3">
      <c r="B14" s="24" t="s">
        <v>15</v>
      </c>
      <c r="C14" s="25"/>
      <c r="D14" s="6">
        <f>D12*30%</f>
        <v>1260</v>
      </c>
    </row>
    <row r="15" spans="1:6" ht="15.75" thickBot="1" x14ac:dyDescent="0.3"/>
    <row r="16" spans="1:6" ht="27" thickBot="1" x14ac:dyDescent="0.3">
      <c r="B16" s="47" t="s">
        <v>5</v>
      </c>
      <c r="C16" s="48"/>
      <c r="D16" s="49"/>
    </row>
    <row r="17" spans="1:7" ht="15.75" customHeight="1" x14ac:dyDescent="0.25">
      <c r="B17" s="26" t="s">
        <v>0</v>
      </c>
      <c r="C17" s="27"/>
      <c r="D17" s="19">
        <v>200</v>
      </c>
    </row>
    <row r="18" spans="1:7" ht="17.25" customHeight="1" x14ac:dyDescent="0.25">
      <c r="B18" s="28" t="s">
        <v>1</v>
      </c>
      <c r="C18" s="29"/>
      <c r="D18" s="7">
        <v>10</v>
      </c>
      <c r="G18" s="5"/>
    </row>
    <row r="19" spans="1:7" ht="15" customHeight="1" x14ac:dyDescent="0.25">
      <c r="B19" s="28" t="s">
        <v>2</v>
      </c>
      <c r="C19" s="29"/>
      <c r="D19" s="8">
        <v>1.0789999999999999E-2</v>
      </c>
    </row>
    <row r="20" spans="1:7" ht="15" customHeight="1" x14ac:dyDescent="0.25">
      <c r="B20" s="30" t="s">
        <v>3</v>
      </c>
      <c r="C20" s="31"/>
      <c r="D20" s="9">
        <f>FV(taxa_mensal,qtd_anos*12,aporte*-1)</f>
        <v>48656.842506034438</v>
      </c>
    </row>
    <row r="21" spans="1:7" ht="15.75" customHeight="1" thickBot="1" x14ac:dyDescent="0.3">
      <c r="B21" s="32" t="s">
        <v>4</v>
      </c>
      <c r="C21" s="33"/>
      <c r="D21" s="10">
        <f>patrimonio*rendimento_carteira</f>
        <v>291.94105503620665</v>
      </c>
      <c r="F21" s="11"/>
    </row>
    <row r="22" spans="1:7" ht="15.75" thickBot="1" x14ac:dyDescent="0.3"/>
    <row r="23" spans="1:7" ht="27" thickBot="1" x14ac:dyDescent="0.3">
      <c r="B23" s="47" t="s">
        <v>11</v>
      </c>
      <c r="C23" s="48"/>
      <c r="D23" s="50" t="s">
        <v>12</v>
      </c>
    </row>
    <row r="24" spans="1:7" ht="15.75" x14ac:dyDescent="0.25">
      <c r="A24" s="1">
        <v>2</v>
      </c>
      <c r="B24" s="34" t="s">
        <v>6</v>
      </c>
      <c r="C24" s="14">
        <f>FV($D$19,$A24*12,$D$17*-1)</f>
        <v>5445.5254595290435</v>
      </c>
      <c r="D24" s="2">
        <f>C24*rendimento_carteira</f>
        <v>32.673152757174265</v>
      </c>
    </row>
    <row r="25" spans="1:7" ht="15.75" x14ac:dyDescent="0.25">
      <c r="A25" s="1">
        <v>5</v>
      </c>
      <c r="B25" s="35" t="s">
        <v>7</v>
      </c>
      <c r="C25" s="15">
        <f>FV($D$19,$A25*12,$D$17*-1)</f>
        <v>16755.382799697527</v>
      </c>
      <c r="D25" s="3">
        <f>C25*rendimento_carteira</f>
        <v>100.53229679818516</v>
      </c>
    </row>
    <row r="26" spans="1:7" ht="15.75" x14ac:dyDescent="0.25">
      <c r="A26" s="1">
        <v>10</v>
      </c>
      <c r="B26" s="35" t="s">
        <v>8</v>
      </c>
      <c r="C26" s="15">
        <f>FV($D$19,$A26*12,$D$17*-1)</f>
        <v>48656.842506034438</v>
      </c>
      <c r="D26" s="3">
        <f>C26*rendimento_carteira</f>
        <v>291.94105503620665</v>
      </c>
    </row>
    <row r="27" spans="1:7" ht="15.75" x14ac:dyDescent="0.25">
      <c r="A27" s="1">
        <v>20</v>
      </c>
      <c r="B27" s="35" t="s">
        <v>9</v>
      </c>
      <c r="C27" s="15">
        <f>FV($D$19,$A27*12,$D$17*-1)</f>
        <v>225039.68001941612</v>
      </c>
      <c r="D27" s="3">
        <f>C27*rendimento_carteira</f>
        <v>1350.2380801164968</v>
      </c>
    </row>
    <row r="28" spans="1:7" ht="16.5" thickBot="1" x14ac:dyDescent="0.3">
      <c r="A28" s="1">
        <v>30</v>
      </c>
      <c r="B28" s="36" t="s">
        <v>10</v>
      </c>
      <c r="C28" s="16">
        <f>FV($D$19,$A28*12,$D$17*-1)</f>
        <v>864433.93100094295</v>
      </c>
      <c r="D28" s="4">
        <f>C28*rendimento_carteira</f>
        <v>5186.6035860056581</v>
      </c>
    </row>
    <row r="31" spans="1:7" ht="15.75" thickBot="1" x14ac:dyDescent="0.3"/>
    <row r="32" spans="1:7" ht="16.5" thickTop="1" thickBot="1" x14ac:dyDescent="0.3">
      <c r="B32" s="45" t="s">
        <v>17</v>
      </c>
      <c r="C32" s="46" t="s">
        <v>34</v>
      </c>
      <c r="D32" s="45"/>
    </row>
    <row r="33" spans="2:4" ht="15.75" thickTop="1" x14ac:dyDescent="0.25">
      <c r="B33" s="38" t="s">
        <v>18</v>
      </c>
      <c r="C33" s="44">
        <v>500</v>
      </c>
      <c r="D33" s="38"/>
    </row>
    <row r="35" spans="2:4" x14ac:dyDescent="0.25">
      <c r="B35" s="41" t="s">
        <v>19</v>
      </c>
      <c r="C35" s="41" t="s">
        <v>20</v>
      </c>
      <c r="D35" s="41" t="s">
        <v>21</v>
      </c>
    </row>
    <row r="36" spans="2:4" x14ac:dyDescent="0.25">
      <c r="B36" s="17" t="s">
        <v>22</v>
      </c>
      <c r="C36" s="40">
        <f>VLOOKUP($C$32&amp;"-"&amp;B36,Planilha2!A1:D21,4,FALSE)</f>
        <v>0.5</v>
      </c>
      <c r="D36" s="39">
        <f>C36*$C$33</f>
        <v>250</v>
      </c>
    </row>
    <row r="37" spans="2:4" x14ac:dyDescent="0.25">
      <c r="B37" s="17" t="s">
        <v>23</v>
      </c>
      <c r="C37" s="40">
        <f>VLOOKUP($C$32&amp;"-"&amp;B37,Planilha2!A2:D22,4,FALSE)</f>
        <v>0.1</v>
      </c>
      <c r="D37" s="39">
        <f t="shared" ref="D37:D41" si="0">C37*$C$33</f>
        <v>50</v>
      </c>
    </row>
    <row r="38" spans="2:4" x14ac:dyDescent="0.25">
      <c r="B38" s="17" t="s">
        <v>24</v>
      </c>
      <c r="C38" s="40">
        <f>VLOOKUP($C$32&amp;"-"&amp;B38,Planilha2!A3:D23,4,FALSE)</f>
        <v>0.05</v>
      </c>
      <c r="D38" s="39">
        <f t="shared" si="0"/>
        <v>25</v>
      </c>
    </row>
    <row r="39" spans="2:4" x14ac:dyDescent="0.25">
      <c r="B39" s="17" t="s">
        <v>25</v>
      </c>
      <c r="C39" s="40">
        <f>VLOOKUP($C$32&amp;"-"&amp;B39,Planilha2!A4:D24,4,FALSE)</f>
        <v>0.05</v>
      </c>
      <c r="D39" s="39">
        <f t="shared" si="0"/>
        <v>25</v>
      </c>
    </row>
    <row r="40" spans="2:4" x14ac:dyDescent="0.25">
      <c r="B40" s="17" t="s">
        <v>26</v>
      </c>
      <c r="C40" s="40">
        <f>VLOOKUP($C$32&amp;"-"&amp;B40,Planilha2!A5:D25,4,FALSE)</f>
        <v>0.2</v>
      </c>
      <c r="D40" s="39">
        <f t="shared" si="0"/>
        <v>100</v>
      </c>
    </row>
    <row r="41" spans="2:4" x14ac:dyDescent="0.25">
      <c r="B41" s="17" t="s">
        <v>27</v>
      </c>
      <c r="C41" s="40">
        <f>VLOOKUP($C$32&amp;"-"&amp;B41,Planilha2!A6:D26,4,FALSE)</f>
        <v>0.1</v>
      </c>
      <c r="D41" s="39">
        <f t="shared" si="0"/>
        <v>50</v>
      </c>
    </row>
    <row r="42" spans="2:4" x14ac:dyDescent="0.25">
      <c r="B42" s="42"/>
      <c r="C42" s="42"/>
      <c r="D42" s="43">
        <f>SUM(D36:D41)</f>
        <v>500</v>
      </c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</sheetData>
  <mergeCells count="11">
    <mergeCell ref="B11:C11"/>
    <mergeCell ref="B16:C16"/>
    <mergeCell ref="B23:C23"/>
    <mergeCell ref="B17:C17"/>
    <mergeCell ref="B18:C18"/>
    <mergeCell ref="B19:C19"/>
    <mergeCell ref="B20:C20"/>
    <mergeCell ref="B21:C21"/>
    <mergeCell ref="B12:C12"/>
    <mergeCell ref="B13:C13"/>
    <mergeCell ref="B14:C14"/>
  </mergeCells>
  <dataValidations count="1">
    <dataValidation type="list" allowBlank="1" showInputMessage="1" showErrorMessage="1" sqref="C32" xr:uid="{061D2F7E-E919-450C-8425-AA39A57E32B7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765E1-F587-471F-B421-7DA191FFD4A8}">
  <dimension ref="A2:H21"/>
  <sheetViews>
    <sheetView workbookViewId="0">
      <selection activeCell="G15" sqref="G15"/>
    </sheetView>
  </sheetViews>
  <sheetFormatPr defaultRowHeight="15" x14ac:dyDescent="0.25"/>
  <cols>
    <col min="1" max="1" width="28.42578125" bestFit="1" customWidth="1"/>
    <col min="2" max="3" width="16.140625" bestFit="1" customWidth="1"/>
    <col min="7" max="7" width="15.85546875" bestFit="1" customWidth="1"/>
    <col min="8" max="8" width="8.42578125" bestFit="1" customWidth="1"/>
  </cols>
  <sheetData>
    <row r="2" spans="1:8" ht="15.75" thickBot="1" x14ac:dyDescent="0.3"/>
    <row r="3" spans="1:8" ht="17.25" thickTop="1" thickBot="1" x14ac:dyDescent="0.3">
      <c r="A3" s="70" t="s">
        <v>32</v>
      </c>
      <c r="B3" s="70" t="s">
        <v>30</v>
      </c>
      <c r="C3" s="71" t="s">
        <v>29</v>
      </c>
      <c r="D3" s="71" t="s">
        <v>31</v>
      </c>
    </row>
    <row r="4" spans="1:8" ht="15.75" thickTop="1" x14ac:dyDescent="0.25">
      <c r="A4" s="51" t="str">
        <f>$B$4&amp;"-"&amp;C4</f>
        <v>Conservador-Papel</v>
      </c>
      <c r="B4" s="51" t="s">
        <v>28</v>
      </c>
      <c r="C4" s="52" t="s">
        <v>22</v>
      </c>
      <c r="D4" s="53">
        <v>0.3</v>
      </c>
    </row>
    <row r="5" spans="1:8" x14ac:dyDescent="0.25">
      <c r="A5" s="51" t="str">
        <f t="shared" ref="A5:A21" si="0">$B$4&amp;"-"&amp;C5</f>
        <v>Conservador-Tijolo</v>
      </c>
      <c r="B5" s="51" t="s">
        <v>28</v>
      </c>
      <c r="C5" s="52" t="s">
        <v>23</v>
      </c>
      <c r="D5" s="53">
        <v>0.5</v>
      </c>
    </row>
    <row r="6" spans="1:8" x14ac:dyDescent="0.25">
      <c r="A6" s="51" t="str">
        <f t="shared" si="0"/>
        <v>Conservador-Hibridos</v>
      </c>
      <c r="B6" s="51" t="s">
        <v>28</v>
      </c>
      <c r="C6" s="52" t="s">
        <v>24</v>
      </c>
      <c r="D6" s="53">
        <v>0.1</v>
      </c>
    </row>
    <row r="7" spans="1:8" x14ac:dyDescent="0.25">
      <c r="A7" s="51" t="str">
        <f t="shared" si="0"/>
        <v>Conservador-Fofs</v>
      </c>
      <c r="B7" s="51" t="s">
        <v>28</v>
      </c>
      <c r="C7" s="52" t="s">
        <v>25</v>
      </c>
      <c r="D7" s="53">
        <v>0.1</v>
      </c>
      <c r="H7" t="s">
        <v>31</v>
      </c>
    </row>
    <row r="8" spans="1:8" x14ac:dyDescent="0.25">
      <c r="A8" s="51" t="str">
        <f t="shared" si="0"/>
        <v>Conservador-Desenvolvimento</v>
      </c>
      <c r="B8" s="51" t="s">
        <v>28</v>
      </c>
      <c r="C8" s="52" t="s">
        <v>26</v>
      </c>
      <c r="D8" s="53">
        <v>0</v>
      </c>
      <c r="G8" s="37" t="s">
        <v>35</v>
      </c>
      <c r="H8" s="37">
        <f>VLOOKUP(G8,$A:$D,4,FALSE)</f>
        <v>0.35</v>
      </c>
    </row>
    <row r="9" spans="1:8" ht="15.75" thickBot="1" x14ac:dyDescent="0.3">
      <c r="A9" s="54" t="str">
        <f t="shared" si="0"/>
        <v>Conservador-Hotelarias</v>
      </c>
      <c r="B9" s="54" t="s">
        <v>28</v>
      </c>
      <c r="C9" s="55" t="s">
        <v>27</v>
      </c>
      <c r="D9" s="56">
        <v>0</v>
      </c>
    </row>
    <row r="10" spans="1:8" x14ac:dyDescent="0.25">
      <c r="A10" s="57" t="str">
        <f>$B$10&amp;"-"&amp;C10</f>
        <v>Moderado-Papel</v>
      </c>
      <c r="B10" s="57" t="s">
        <v>33</v>
      </c>
      <c r="C10" s="58" t="s">
        <v>22</v>
      </c>
      <c r="D10" s="59">
        <v>0.32</v>
      </c>
    </row>
    <row r="11" spans="1:8" x14ac:dyDescent="0.25">
      <c r="A11" s="57" t="str">
        <f t="shared" ref="A11:A15" si="1">$B$10&amp;"-"&amp;C11</f>
        <v>Moderado-Tijolo</v>
      </c>
      <c r="B11" s="57" t="s">
        <v>33</v>
      </c>
      <c r="C11" s="58" t="s">
        <v>23</v>
      </c>
      <c r="D11" s="59">
        <v>0.35</v>
      </c>
    </row>
    <row r="12" spans="1:8" x14ac:dyDescent="0.25">
      <c r="A12" s="57" t="str">
        <f t="shared" si="1"/>
        <v>Moderado-Hibridos</v>
      </c>
      <c r="B12" s="57" t="s">
        <v>33</v>
      </c>
      <c r="C12" s="58" t="s">
        <v>24</v>
      </c>
      <c r="D12" s="59">
        <v>0.08</v>
      </c>
    </row>
    <row r="13" spans="1:8" x14ac:dyDescent="0.25">
      <c r="A13" s="57" t="str">
        <f t="shared" si="1"/>
        <v>Moderado-Fofs</v>
      </c>
      <c r="B13" s="57" t="s">
        <v>33</v>
      </c>
      <c r="C13" s="58" t="s">
        <v>25</v>
      </c>
      <c r="D13" s="59">
        <v>0.05</v>
      </c>
    </row>
    <row r="14" spans="1:8" x14ac:dyDescent="0.25">
      <c r="A14" s="57" t="str">
        <f t="shared" si="1"/>
        <v>Moderado-Desenvolvimento</v>
      </c>
      <c r="B14" s="57" t="s">
        <v>33</v>
      </c>
      <c r="C14" s="58" t="s">
        <v>26</v>
      </c>
      <c r="D14" s="59">
        <v>0.1</v>
      </c>
    </row>
    <row r="15" spans="1:8" ht="15.75" thickBot="1" x14ac:dyDescent="0.3">
      <c r="A15" s="60" t="str">
        <f t="shared" si="1"/>
        <v>Moderado-Hotelarias</v>
      </c>
      <c r="B15" s="60" t="s">
        <v>33</v>
      </c>
      <c r="C15" s="61" t="s">
        <v>27</v>
      </c>
      <c r="D15" s="62">
        <v>0.1</v>
      </c>
    </row>
    <row r="16" spans="1:8" x14ac:dyDescent="0.25">
      <c r="A16" s="63" t="str">
        <f>$B$16&amp;"-"&amp;C16</f>
        <v>Agressivo-Papel</v>
      </c>
      <c r="B16" s="64" t="s">
        <v>34</v>
      </c>
      <c r="C16" s="65" t="s">
        <v>22</v>
      </c>
      <c r="D16" s="66">
        <v>0.5</v>
      </c>
    </row>
    <row r="17" spans="1:4" x14ac:dyDescent="0.25">
      <c r="A17" s="63" t="str">
        <f t="shared" ref="A17:A21" si="2">$B$16&amp;"-"&amp;C17</f>
        <v>Agressivo-Tijolo</v>
      </c>
      <c r="B17" s="64" t="s">
        <v>34</v>
      </c>
      <c r="C17" s="65" t="s">
        <v>23</v>
      </c>
      <c r="D17" s="66">
        <v>0.1</v>
      </c>
    </row>
    <row r="18" spans="1:4" x14ac:dyDescent="0.25">
      <c r="A18" s="63" t="str">
        <f t="shared" si="2"/>
        <v>Agressivo-Hibridos</v>
      </c>
      <c r="B18" s="64" t="s">
        <v>34</v>
      </c>
      <c r="C18" s="65" t="s">
        <v>24</v>
      </c>
      <c r="D18" s="66">
        <v>0.05</v>
      </c>
    </row>
    <row r="19" spans="1:4" x14ac:dyDescent="0.25">
      <c r="A19" s="63" t="str">
        <f t="shared" si="2"/>
        <v>Agressivo-Fofs</v>
      </c>
      <c r="B19" s="64" t="s">
        <v>34</v>
      </c>
      <c r="C19" s="65" t="s">
        <v>25</v>
      </c>
      <c r="D19" s="66">
        <v>0.05</v>
      </c>
    </row>
    <row r="20" spans="1:4" x14ac:dyDescent="0.25">
      <c r="A20" s="63" t="str">
        <f t="shared" si="2"/>
        <v>Agressivo-Desenvolvimento</v>
      </c>
      <c r="B20" s="64" t="s">
        <v>34</v>
      </c>
      <c r="C20" s="65" t="s">
        <v>26</v>
      </c>
      <c r="D20" s="66">
        <v>0.2</v>
      </c>
    </row>
    <row r="21" spans="1:4" ht="15.75" thickBot="1" x14ac:dyDescent="0.3">
      <c r="A21" s="67" t="str">
        <f t="shared" si="2"/>
        <v>Agressivo-Hotelarias</v>
      </c>
      <c r="B21" s="67" t="s">
        <v>34</v>
      </c>
      <c r="C21" s="68" t="s">
        <v>27</v>
      </c>
      <c r="D21" s="69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5</vt:i4>
      </vt:variant>
    </vt:vector>
  </HeadingPairs>
  <TitlesOfParts>
    <vt:vector size="7" baseType="lpstr">
      <vt:lpstr>Planilha1</vt:lpstr>
      <vt:lpstr>Planilha2</vt:lpstr>
      <vt:lpstr>aporte</vt:lpstr>
      <vt:lpstr>patrimonio</vt:lpstr>
      <vt:lpstr>qtd_anos</vt:lpstr>
      <vt:lpstr>rendimento_carteira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Belasuna M.</dc:creator>
  <cp:lastModifiedBy>Belasuna M.</cp:lastModifiedBy>
  <dcterms:created xsi:type="dcterms:W3CDTF">2025-06-24T20:08:18Z</dcterms:created>
  <dcterms:modified xsi:type="dcterms:W3CDTF">2025-06-25T23:06:30Z</dcterms:modified>
</cp:coreProperties>
</file>