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9315" windowHeight="4680" activeTab="1"/>
  </bookViews>
  <sheets>
    <sheet name="lin" sheetId="1" r:id="rId1"/>
    <sheet name="rl im" sheetId="3" r:id="rId2"/>
    <sheet name="Feuil1" sheetId="4" r:id="rId3"/>
  </sheets>
  <calcPr calcId="145621"/>
</workbook>
</file>

<file path=xl/calcChain.xml><?xml version="1.0" encoding="utf-8"?>
<calcChain xmlns="http://schemas.openxmlformats.org/spreadsheetml/2006/main">
  <c r="B35" i="3" l="1" a="1"/>
  <c r="B35" i="3"/>
  <c r="C35" i="3" a="1"/>
  <c r="C35" i="3" s="1"/>
  <c r="D35" i="3" a="1"/>
  <c r="D35" i="3"/>
  <c r="E35" i="3" a="1"/>
  <c r="E35" i="3" s="1"/>
  <c r="B36" i="3" a="1"/>
  <c r="B36" i="3"/>
  <c r="C36" i="3" a="1"/>
  <c r="C36" i="3" s="1"/>
  <c r="D36" i="3" a="1"/>
  <c r="D36" i="3"/>
  <c r="E36" i="3" a="1"/>
  <c r="E36" i="3" s="1"/>
  <c r="B37" i="3" a="1"/>
  <c r="B37" i="3"/>
  <c r="C37" i="3" a="1"/>
  <c r="C37" i="3" s="1"/>
  <c r="D37" i="3" a="1"/>
  <c r="D37" i="3"/>
  <c r="E37" i="3" a="1"/>
  <c r="E37" i="3" s="1"/>
  <c r="C34" i="3" a="1"/>
  <c r="C34" i="3" s="1"/>
  <c r="D34" i="3" a="1"/>
  <c r="D34" i="3" s="1"/>
  <c r="E34" i="3" a="1"/>
  <c r="E34" i="3" s="1"/>
  <c r="B34" i="3" a="1"/>
  <c r="B34" i="3" s="1"/>
  <c r="B23" i="3" a="1"/>
  <c r="B23" i="3"/>
  <c r="C23" i="3" a="1"/>
  <c r="C23" i="3" s="1"/>
  <c r="D23" i="3" a="1"/>
  <c r="D23" i="3"/>
  <c r="E23" i="3" a="1"/>
  <c r="E23" i="3" s="1"/>
  <c r="B24" i="3" a="1"/>
  <c r="B24" i="3"/>
  <c r="C24" i="3" a="1"/>
  <c r="C24" i="3" s="1"/>
  <c r="D24" i="3" a="1"/>
  <c r="D24" i="3"/>
  <c r="E24" i="3" a="1"/>
  <c r="E24" i="3" s="1"/>
  <c r="B25" i="3" a="1"/>
  <c r="B25" i="3"/>
  <c r="C25" i="3" a="1"/>
  <c r="C25" i="3" s="1"/>
  <c r="D25" i="3" a="1"/>
  <c r="D25" i="3"/>
  <c r="E25" i="3" a="1"/>
  <c r="E25" i="3" s="1"/>
  <c r="C22" i="3" a="1"/>
  <c r="C22" i="3" s="1"/>
  <c r="D22" i="3" a="1"/>
  <c r="D22" i="3" s="1"/>
  <c r="E22" i="3" a="1"/>
  <c r="E22" i="3" s="1"/>
  <c r="B22" i="3" a="1"/>
  <c r="B22" i="3" s="1"/>
  <c r="G16" i="3" a="1"/>
  <c r="G16" i="3" s="1"/>
  <c r="B16" i="3" a="1"/>
  <c r="E16" i="3" s="1"/>
  <c r="J33" i="3"/>
  <c r="I33" i="3"/>
  <c r="J32" i="3"/>
  <c r="I32" i="3"/>
  <c r="H31" i="3"/>
  <c r="G31" i="3"/>
  <c r="H30" i="3"/>
  <c r="G30" i="3"/>
  <c r="B9" i="3"/>
  <c r="C9" i="3"/>
  <c r="D9" i="3"/>
  <c r="E9" i="3"/>
  <c r="B10" i="3"/>
  <c r="C10" i="3"/>
  <c r="D10" i="3"/>
  <c r="E10" i="3"/>
  <c r="B11" i="3"/>
  <c r="C11" i="3"/>
  <c r="D11" i="3"/>
  <c r="E11" i="3"/>
  <c r="C8" i="3"/>
  <c r="D8" i="3"/>
  <c r="E8" i="3"/>
  <c r="B8" i="3"/>
  <c r="H3" i="4"/>
  <c r="I3" i="4"/>
  <c r="B14" i="4" s="1" a="1"/>
  <c r="H4" i="4"/>
  <c r="I4" i="4"/>
  <c r="J5" i="4"/>
  <c r="K5" i="4"/>
  <c r="J6" i="4"/>
  <c r="K6" i="4"/>
  <c r="I2" i="4"/>
  <c r="H2" i="4"/>
  <c r="J19" i="3" l="1"/>
  <c r="J17" i="3"/>
  <c r="I19" i="3"/>
  <c r="I18" i="3"/>
  <c r="I17" i="3"/>
  <c r="I16" i="3"/>
  <c r="J18" i="3"/>
  <c r="J16" i="3"/>
  <c r="H19" i="3"/>
  <c r="H18" i="3"/>
  <c r="H17" i="3"/>
  <c r="H16" i="3"/>
  <c r="G19" i="3"/>
  <c r="G18" i="3"/>
  <c r="G17" i="3"/>
  <c r="D19" i="3"/>
  <c r="D18" i="3"/>
  <c r="D17" i="3"/>
  <c r="D16" i="3"/>
  <c r="E19" i="3"/>
  <c r="C19" i="3"/>
  <c r="C18" i="3"/>
  <c r="C17" i="3"/>
  <c r="C16" i="3"/>
  <c r="B19" i="3"/>
  <c r="B18" i="3"/>
  <c r="B17" i="3"/>
  <c r="B16" i="3"/>
  <c r="E18" i="3"/>
  <c r="E17" i="3"/>
  <c r="B17" i="4"/>
  <c r="B22" i="4" s="1"/>
  <c r="B28" i="4" s="1"/>
  <c r="C16" i="4"/>
  <c r="C21" i="4" s="1"/>
  <c r="C27" i="4" s="1"/>
  <c r="C14" i="4"/>
  <c r="C19" i="4" s="1"/>
  <c r="C25" i="4" s="1"/>
  <c r="D17" i="4"/>
  <c r="D22" i="4" s="1"/>
  <c r="D28" i="4" s="1"/>
  <c r="D15" i="4"/>
  <c r="D20" i="4" s="1"/>
  <c r="D26" i="4" s="1"/>
  <c r="C17" i="4"/>
  <c r="C22" i="4" s="1"/>
  <c r="C28" i="4" s="1"/>
  <c r="C15" i="4"/>
  <c r="C20" i="4" s="1"/>
  <c r="C26" i="4" s="1"/>
  <c r="D16" i="4"/>
  <c r="D21" i="4" s="1"/>
  <c r="D27" i="4" s="1"/>
  <c r="D14" i="4"/>
  <c r="D19" i="4" s="1"/>
  <c r="D25" i="4" s="1"/>
  <c r="E14" i="4"/>
  <c r="E19" i="4" s="1"/>
  <c r="E25" i="4" s="1"/>
  <c r="E15" i="4"/>
  <c r="E20" i="4" s="1"/>
  <c r="E26" i="4" s="1"/>
  <c r="E16" i="4"/>
  <c r="E21" i="4" s="1"/>
  <c r="E27" i="4" s="1"/>
  <c r="E17" i="4"/>
  <c r="E22" i="4" s="1"/>
  <c r="E28" i="4" s="1"/>
  <c r="B14" i="4"/>
  <c r="B19" i="4" s="1"/>
  <c r="B25" i="4" s="1"/>
  <c r="B15" i="4"/>
  <c r="B20" i="4" s="1"/>
  <c r="B26" i="4" s="1"/>
  <c r="B16" i="4"/>
  <c r="B21" i="4" s="1"/>
  <c r="B27" i="4" s="1"/>
  <c r="G26" i="1"/>
  <c r="I24" i="1"/>
  <c r="K5" i="1"/>
  <c r="J5" i="1"/>
  <c r="K4" i="1"/>
  <c r="J4" i="1"/>
  <c r="I3" i="1"/>
  <c r="H3" i="1"/>
  <c r="I2" i="1"/>
  <c r="H2" i="1"/>
  <c r="K10" i="1"/>
  <c r="J10" i="1"/>
  <c r="K9" i="1"/>
  <c r="J9" i="1"/>
  <c r="I8" i="1"/>
  <c r="H8" i="1"/>
  <c r="I7" i="1"/>
  <c r="H7" i="1"/>
  <c r="B8" i="1" l="1" a="1"/>
  <c r="B8" i="1"/>
  <c r="C8" i="1" a="1"/>
  <c r="C8" i="1" s="1"/>
  <c r="D8" i="1" a="1"/>
  <c r="D8" i="1"/>
  <c r="E8" i="1" a="1"/>
  <c r="E8" i="1" s="1"/>
  <c r="B9" i="1" a="1"/>
  <c r="B9" i="1"/>
  <c r="C9" i="1" a="1"/>
  <c r="C9" i="1" s="1"/>
  <c r="D9" i="1" a="1"/>
  <c r="D9" i="1"/>
  <c r="I26" i="1" s="1"/>
  <c r="E9" i="1" a="1"/>
  <c r="E9" i="1" s="1"/>
  <c r="B10" i="1" a="1"/>
  <c r="B10" i="1"/>
  <c r="C10" i="1" a="1"/>
  <c r="C10" i="1" s="1"/>
  <c r="D10" i="1" a="1"/>
  <c r="D10" i="1"/>
  <c r="E10" i="1" a="1"/>
  <c r="E10" i="1" s="1"/>
  <c r="C7" i="1" a="1"/>
  <c r="C7" i="1"/>
  <c r="D7" i="1" a="1"/>
  <c r="D7" i="1" s="1"/>
  <c r="E7" i="1" a="1"/>
  <c r="E7" i="1"/>
  <c r="B7" i="1" a="1"/>
  <c r="B7" i="1"/>
  <c r="G24" i="1" l="1"/>
  <c r="B13" i="1" a="1"/>
  <c r="B13" i="1" s="1"/>
  <c r="B18" i="1" s="1"/>
  <c r="B24" i="1" s="1"/>
  <c r="B16" i="1" l="1"/>
  <c r="B21" i="1" s="1"/>
  <c r="B27" i="1" s="1"/>
  <c r="C15" i="1"/>
  <c r="C20" i="1" s="1"/>
  <c r="C26" i="1" s="1"/>
  <c r="D14" i="1"/>
  <c r="D19" i="1" s="1"/>
  <c r="D25" i="1" s="1"/>
  <c r="E14" i="1"/>
  <c r="E19" i="1" s="1"/>
  <c r="E25" i="1" s="1"/>
  <c r="C16" i="1"/>
  <c r="C21" i="1" s="1"/>
  <c r="C27" i="1" s="1"/>
  <c r="D16" i="1"/>
  <c r="D21" i="1" s="1"/>
  <c r="D27" i="1" s="1"/>
  <c r="E16" i="1"/>
  <c r="E21" i="1" s="1"/>
  <c r="E27" i="1" s="1"/>
  <c r="E15" i="1"/>
  <c r="E20" i="1" s="1"/>
  <c r="E26" i="1" s="1"/>
  <c r="B14" i="1"/>
  <c r="B19" i="1" s="1"/>
  <c r="B25" i="1" s="1"/>
  <c r="C14" i="1"/>
  <c r="C19" i="1" s="1"/>
  <c r="C25" i="1" s="1"/>
  <c r="D13" i="1"/>
  <c r="D18" i="1" s="1"/>
  <c r="D24" i="1" s="1"/>
  <c r="B15" i="1"/>
  <c r="B20" i="1" s="1"/>
  <c r="B26" i="1" s="1"/>
  <c r="C13" i="1"/>
  <c r="C18" i="1" s="1"/>
  <c r="C24" i="1" s="1"/>
  <c r="E13" i="1"/>
  <c r="E18" i="1" s="1"/>
  <c r="E24" i="1" s="1"/>
  <c r="D15" i="1"/>
  <c r="D20" i="1" s="1"/>
  <c r="D26" i="1" s="1"/>
</calcChain>
</file>

<file path=xl/sharedStrings.xml><?xml version="1.0" encoding="utf-8"?>
<sst xmlns="http://schemas.openxmlformats.org/spreadsheetml/2006/main" count="20" uniqueCount="12">
  <si>
    <t>theoric values</t>
  </si>
  <si>
    <t>values from PNA</t>
  </si>
  <si>
    <t>diff</t>
  </si>
  <si>
    <t>result (linear)</t>
  </si>
  <si>
    <t>RawData</t>
  </si>
  <si>
    <t>To linear</t>
  </si>
  <si>
    <t>10^(db/20)</t>
  </si>
  <si>
    <t>20*log(lin)</t>
  </si>
  <si>
    <t xml:space="preserve">theoric value without matrix </t>
  </si>
  <si>
    <t>lin</t>
  </si>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</sst>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B13" sqref="B13:E16"/>
    </sheetView>
  </sheetViews>
  <sheetFormatPr baseColWidth="10" defaultRowHeight="15" x14ac:dyDescent="0.25"/>
  <sheetData>
    <row r="1" spans="2:11" x14ac:dyDescent="0.25">
      <c r="B1" t="s">
        <v>4</v>
      </c>
    </row>
    <row r="2" spans="2:11" x14ac:dyDescent="0.25">
      <c r="B2" s="2">
        <v>1.5178666E-2</v>
      </c>
      <c r="C2" s="2">
        <v>-73.840332000000004</v>
      </c>
      <c r="D2" s="2">
        <v>-74.148955999999998</v>
      </c>
      <c r="E2" s="2">
        <v>-74.549544999999995</v>
      </c>
      <c r="H2">
        <f>1/SQRT(2)</f>
        <v>0.70710678118654746</v>
      </c>
      <c r="I2">
        <f>-1/SQRT(2)</f>
        <v>-0.70710678118654746</v>
      </c>
      <c r="J2">
        <v>0</v>
      </c>
      <c r="K2">
        <v>0</v>
      </c>
    </row>
    <row r="3" spans="2:11" x14ac:dyDescent="0.25">
      <c r="B3" s="2">
        <v>-68.363517999999999</v>
      </c>
      <c r="C3" s="2">
        <v>3.0351629000000001E-2</v>
      </c>
      <c r="D3" s="2">
        <v>-67.778091000000003</v>
      </c>
      <c r="E3" s="2">
        <v>-71.035858000000005</v>
      </c>
      <c r="H3">
        <f>1/SQRT(2)</f>
        <v>0.70710678118654746</v>
      </c>
      <c r="I3">
        <f>1/SQRT(2)</f>
        <v>0.70710678118654746</v>
      </c>
      <c r="J3">
        <v>0</v>
      </c>
      <c r="K3">
        <v>0</v>
      </c>
    </row>
    <row r="4" spans="2:11" x14ac:dyDescent="0.25">
      <c r="B4" s="2">
        <v>-68.567093</v>
      </c>
      <c r="C4" s="2">
        <v>-69.524887000000007</v>
      </c>
      <c r="D4" s="2">
        <v>8.8461014000000004E-3</v>
      </c>
      <c r="E4" s="2">
        <v>-74.173241000000004</v>
      </c>
      <c r="H4">
        <v>0</v>
      </c>
      <c r="I4">
        <v>0</v>
      </c>
      <c r="J4">
        <f>1/SQRT(2)</f>
        <v>0.70710678118654746</v>
      </c>
      <c r="K4">
        <f>-1/SQRT(2)</f>
        <v>-0.70710678118654746</v>
      </c>
    </row>
    <row r="5" spans="2:11" x14ac:dyDescent="0.25">
      <c r="B5" s="2">
        <v>-79.554351999999994</v>
      </c>
      <c r="C5" s="2">
        <v>-67.940216000000007</v>
      </c>
      <c r="D5" s="2">
        <v>-78.365478999999993</v>
      </c>
      <c r="E5" s="2">
        <v>1.0802196E-2</v>
      </c>
      <c r="H5">
        <v>0</v>
      </c>
      <c r="I5">
        <v>0</v>
      </c>
      <c r="J5">
        <f>1/SQRT(2)</f>
        <v>0.70710678118654746</v>
      </c>
      <c r="K5">
        <f>1/SQRT(2)</f>
        <v>0.70710678118654746</v>
      </c>
    </row>
    <row r="6" spans="2:11" x14ac:dyDescent="0.25">
      <c r="B6" t="s">
        <v>5</v>
      </c>
      <c r="D6" t="s">
        <v>6</v>
      </c>
    </row>
    <row r="7" spans="2:11" x14ac:dyDescent="0.25">
      <c r="B7" s="3">
        <f t="array" ref="B7">10^(B2/20)</f>
        <v>1.0017490362859494</v>
      </c>
      <c r="C7" s="3">
        <f t="array" ref="C7">10^(C2/20)</f>
        <v>2.0322793298165409E-4</v>
      </c>
      <c r="D7" s="3">
        <f t="array" ref="D7">10^(D2/20)</f>
        <v>1.9613369040842124E-4</v>
      </c>
      <c r="E7" s="3">
        <f t="array" ref="E7">10^(E2/20)</f>
        <v>1.8729351919307251E-4</v>
      </c>
      <c r="H7">
        <f>1/SQRT(2)</f>
        <v>0.70710678118654746</v>
      </c>
      <c r="I7">
        <f>-1/SQRT(2)</f>
        <v>-0.70710678118654746</v>
      </c>
      <c r="J7">
        <v>0</v>
      </c>
      <c r="K7">
        <v>0</v>
      </c>
    </row>
    <row r="8" spans="2:11" x14ac:dyDescent="0.25">
      <c r="B8" s="3">
        <f t="array" ref="B8">10^(B3/20)</f>
        <v>3.8178960529331102E-4</v>
      </c>
      <c r="C8" s="3">
        <f t="array" ref="C8">10^(C3/20)</f>
        <v>1.0035004728191246</v>
      </c>
      <c r="D8" s="3">
        <f t="array" ref="D8">10^(D3/20)</f>
        <v>4.0840913734326088E-4</v>
      </c>
      <c r="E8" s="3">
        <f t="array" ref="E8">10^(E3/20)</f>
        <v>2.806771771138556E-4</v>
      </c>
      <c r="H8">
        <f>1/SQRT(2)</f>
        <v>0.70710678118654746</v>
      </c>
      <c r="I8">
        <f>1/SQRT(2)</f>
        <v>0.70710678118654746</v>
      </c>
      <c r="J8">
        <v>0</v>
      </c>
      <c r="K8">
        <v>0</v>
      </c>
    </row>
    <row r="9" spans="2:11" x14ac:dyDescent="0.25">
      <c r="B9" s="3">
        <f t="array" ref="B9">10^(B4/20)</f>
        <v>3.7294548172927394E-4</v>
      </c>
      <c r="C9" s="3">
        <f t="array" ref="C9">10^(C4/20)</f>
        <v>3.3400706252898269E-4</v>
      </c>
      <c r="D9" s="3">
        <f t="array" ref="D9">10^(D4/20)</f>
        <v>1.0010189638520137</v>
      </c>
      <c r="E9" s="3">
        <f t="array" ref="E9">10^(E4/20)</f>
        <v>1.9558608337530428E-4</v>
      </c>
      <c r="H9">
        <v>0</v>
      </c>
      <c r="I9">
        <v>0</v>
      </c>
      <c r="J9">
        <f>1/SQRT(2)</f>
        <v>0.70710678118654746</v>
      </c>
      <c r="K9">
        <f>-1/SQRT(2)</f>
        <v>-0.70710678118654746</v>
      </c>
    </row>
    <row r="10" spans="2:11" x14ac:dyDescent="0.25">
      <c r="B10" s="3">
        <f t="array" ref="B10">10^(B5/20)</f>
        <v>1.0526461345096667E-4</v>
      </c>
      <c r="C10" s="3">
        <f t="array" ref="C10">10^(C5/20)</f>
        <v>4.008567490301864E-4</v>
      </c>
      <c r="D10" s="3">
        <f t="array" ref="D10">10^(D5/20)</f>
        <v>1.2070521946134374E-4</v>
      </c>
      <c r="E10" s="3">
        <f t="array" ref="E10">10^(E5/20)</f>
        <v>1.0012444224258805</v>
      </c>
      <c r="H10">
        <v>0</v>
      </c>
      <c r="I10">
        <v>0</v>
      </c>
      <c r="J10">
        <f>1/SQRT(2)</f>
        <v>0.70710678118654746</v>
      </c>
      <c r="K10">
        <f>1/SQRT(2)</f>
        <v>0.70710678118654746</v>
      </c>
    </row>
    <row r="12" spans="2:11" x14ac:dyDescent="0.25">
      <c r="B12" t="s">
        <v>3</v>
      </c>
    </row>
    <row r="13" spans="2:11" x14ac:dyDescent="0.25">
      <c r="B13">
        <f t="array" ref="B13:E16">MMULT(H2:K5,MMULT(B7:E10,MINVERSE(H2:K5)))</f>
        <v>1.0023322457833994</v>
      </c>
      <c r="C13">
        <v>-9.6499910274328027E-4</v>
      </c>
      <c r="D13">
        <v>-5.944589450702826E-5</v>
      </c>
      <c r="E13">
        <v>-1.5282955242781134E-4</v>
      </c>
    </row>
    <row r="14" spans="2:11" x14ac:dyDescent="0.25">
      <c r="B14">
        <v>-7.8643743043183001E-4</v>
      </c>
      <c r="C14">
        <v>1.0029172633216743</v>
      </c>
      <c r="D14">
        <v>6.8286065722376993E-5</v>
      </c>
      <c r="E14">
        <v>5.3625676202930515E-4</v>
      </c>
    </row>
    <row r="15" spans="2:11" x14ac:dyDescent="0.25">
      <c r="B15">
        <v>1.6726527738975547E-4</v>
      </c>
      <c r="C15">
        <v>1.0041559088855181E-4</v>
      </c>
      <c r="D15">
        <v>1.0009735474875288</v>
      </c>
      <c r="E15">
        <v>-7.5288854976540698E-5</v>
      </c>
    </row>
    <row r="16" spans="2:11" x14ac:dyDescent="0.25">
      <c r="B16">
        <v>-1.2832685818946427E-4</v>
      </c>
      <c r="C16">
        <v>6.0653695336970487E-4</v>
      </c>
      <c r="D16">
        <v>-1.5016971889036945E-4</v>
      </c>
      <c r="E16">
        <v>1.0012898387903655</v>
      </c>
    </row>
    <row r="17" spans="2:10" x14ac:dyDescent="0.25">
      <c r="B17" t="s">
        <v>0</v>
      </c>
      <c r="D17" t="s">
        <v>7</v>
      </c>
      <c r="G17" t="s">
        <v>1</v>
      </c>
    </row>
    <row r="18" spans="2:10" x14ac:dyDescent="0.25">
      <c r="B18" s="1">
        <f>20*LOG10(ABS(B13))</f>
        <v>2.0234043263433785E-2</v>
      </c>
      <c r="C18">
        <f t="shared" ref="C18:E18" si="0">20*LOG10(ABS(C13))</f>
        <v>-60.309461809265564</v>
      </c>
      <c r="D18" s="1">
        <f t="shared" si="0"/>
        <v>-84.517562671035606</v>
      </c>
      <c r="E18">
        <f t="shared" si="0"/>
        <v>-76.315853174976837</v>
      </c>
      <c r="G18" s="1">
        <v>1.2309828E-2</v>
      </c>
      <c r="H18">
        <v>-57.720351999999998</v>
      </c>
      <c r="I18" s="1">
        <v>-82.303482000000002</v>
      </c>
      <c r="J18">
        <v>-68.658714000000003</v>
      </c>
    </row>
    <row r="19" spans="2:10" x14ac:dyDescent="0.25">
      <c r="B19">
        <f t="shared" ref="B19:E19" si="1">20*LOG10(ABS(B14))</f>
        <v>-62.086716489399763</v>
      </c>
      <c r="C19">
        <f t="shared" si="1"/>
        <v>2.5302138674884088E-2</v>
      </c>
      <c r="D19">
        <f t="shared" si="1"/>
        <v>-83.313358165688186</v>
      </c>
      <c r="E19">
        <f t="shared" si="1"/>
        <v>-65.412544369114158</v>
      </c>
      <c r="G19">
        <v>-63.946818999999998</v>
      </c>
      <c r="H19">
        <v>6.6086822000000003E-3</v>
      </c>
      <c r="I19">
        <v>-72.390395999999996</v>
      </c>
      <c r="J19">
        <v>-65.514640999999997</v>
      </c>
    </row>
    <row r="20" spans="2:10" x14ac:dyDescent="0.25">
      <c r="B20" s="1">
        <f t="shared" ref="B20:E20" si="2">20*LOG10(ABS(B15))</f>
        <v>-75.531884098042056</v>
      </c>
      <c r="C20">
        <f t="shared" si="2"/>
        <v>-79.963977036411436</v>
      </c>
      <c r="D20" s="1">
        <f t="shared" si="2"/>
        <v>8.4520124835709646E-3</v>
      </c>
      <c r="E20">
        <f t="shared" si="2"/>
        <v>-82.46538615471664</v>
      </c>
      <c r="G20" s="1">
        <v>-82.868262999999999</v>
      </c>
      <c r="H20">
        <v>-69.578605999999994</v>
      </c>
      <c r="I20" s="1">
        <v>2.1601865000000001E-2</v>
      </c>
      <c r="J20">
        <v>-63.548316999999997</v>
      </c>
    </row>
    <row r="21" spans="2:10" x14ac:dyDescent="0.25">
      <c r="B21">
        <f t="shared" ref="B21:E21" si="3">20*LOG10(ABS(B16))</f>
        <v>-77.833648767630706</v>
      </c>
      <c r="C21">
        <f t="shared" si="3"/>
        <v>-64.342854690485439</v>
      </c>
      <c r="D21">
        <f t="shared" si="3"/>
        <v>-76.468352644192777</v>
      </c>
      <c r="E21">
        <f t="shared" si="3"/>
        <v>1.1196178302712282E-2</v>
      </c>
      <c r="G21">
        <v>-79.660460999999998</v>
      </c>
      <c r="H21">
        <v>-74.649169999999998</v>
      </c>
      <c r="I21">
        <v>-56.526206999999999</v>
      </c>
      <c r="J21">
        <v>2.2795057000000001E-2</v>
      </c>
    </row>
    <row r="23" spans="2:10" x14ac:dyDescent="0.25">
      <c r="B23" t="s">
        <v>2</v>
      </c>
      <c r="G23" t="s">
        <v>8</v>
      </c>
    </row>
    <row r="24" spans="2:10" x14ac:dyDescent="0.25">
      <c r="B24">
        <f>ABS(B18-G18)</f>
        <v>7.9242152634337853E-3</v>
      </c>
      <c r="C24">
        <f t="shared" ref="C24:E24" si="4">ABS(C18-H18)</f>
        <v>2.5891098092655653</v>
      </c>
      <c r="D24">
        <f t="shared" si="4"/>
        <v>2.2140806710356031</v>
      </c>
      <c r="E24">
        <f t="shared" si="4"/>
        <v>7.6571391749768338</v>
      </c>
      <c r="G24">
        <f>(20*LOG((B7-C7-B8+C8)/2))</f>
        <v>2.0234043263433785E-2</v>
      </c>
      <c r="I24">
        <f>(20*LOG((ABS(D7-E7-D8+E8)/2)))</f>
        <v>-84.517562671035606</v>
      </c>
    </row>
    <row r="25" spans="2:10" x14ac:dyDescent="0.25">
      <c r="B25">
        <f t="shared" ref="B25:B27" si="5">ABS(B19-G19)</f>
        <v>1.8601025106002353</v>
      </c>
      <c r="C25">
        <f t="shared" ref="C25:C27" si="6">ABS(C19-H19)</f>
        <v>1.8693456474884088E-2</v>
      </c>
      <c r="D25">
        <f t="shared" ref="D25:D27" si="7">ABS(D19-I19)</f>
        <v>10.92296216568819</v>
      </c>
      <c r="E25">
        <f t="shared" ref="E25:E27" si="8">ABS(E19-J19)</f>
        <v>0.10209663088583909</v>
      </c>
    </row>
    <row r="26" spans="2:10" x14ac:dyDescent="0.25">
      <c r="B26">
        <f t="shared" si="5"/>
        <v>7.3363789019579428</v>
      </c>
      <c r="C26">
        <f t="shared" si="6"/>
        <v>10.385371036411442</v>
      </c>
      <c r="D26">
        <f t="shared" si="7"/>
        <v>1.3149852516429037E-2</v>
      </c>
      <c r="E26">
        <f t="shared" si="8"/>
        <v>18.917069154716643</v>
      </c>
      <c r="G26">
        <f>(20*LOG((B9-C9-B10+C10)/2))</f>
        <v>-75.531884098042056</v>
      </c>
      <c r="I26">
        <f>(20*LOG((D9-E9-D10+E10)/2))</f>
        <v>8.4520124835709646E-3</v>
      </c>
    </row>
    <row r="27" spans="2:10" x14ac:dyDescent="0.25">
      <c r="B27">
        <f t="shared" si="5"/>
        <v>1.8268122323692921</v>
      </c>
      <c r="C27">
        <f t="shared" si="6"/>
        <v>10.306315309514559</v>
      </c>
      <c r="D27">
        <f t="shared" si="7"/>
        <v>19.942145644192777</v>
      </c>
      <c r="E27">
        <f t="shared" si="8"/>
        <v>1.1598878697287719E-2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E30" sqref="E30"/>
    </sheetView>
  </sheetViews>
  <sheetFormatPr baseColWidth="10" defaultRowHeight="15" x14ac:dyDescent="0.25"/>
  <cols>
    <col min="2" max="2" width="29.5703125" bestFit="1" customWidth="1"/>
    <col min="3" max="3" width="28.85546875" bestFit="1" customWidth="1"/>
    <col min="4" max="4" width="29.5703125" bestFit="1" customWidth="1"/>
    <col min="5" max="5" width="29.85546875" bestFit="1" customWidth="1"/>
    <col min="6" max="6" width="9.28515625" customWidth="1"/>
  </cols>
  <sheetData>
    <row r="2" spans="2:10" x14ac:dyDescent="0.25">
      <c r="B2" t="s">
        <v>4</v>
      </c>
      <c r="C2" t="s">
        <v>10</v>
      </c>
      <c r="G2" t="s">
        <v>4</v>
      </c>
      <c r="H2" t="s">
        <v>11</v>
      </c>
    </row>
    <row r="3" spans="2:10" x14ac:dyDescent="0.25">
      <c r="B3" s="2">
        <v>1.0001575</v>
      </c>
      <c r="C3" s="2">
        <v>2.5584744E-4</v>
      </c>
      <c r="D3" s="4">
        <v>3.7579732000000003E-5</v>
      </c>
      <c r="E3" s="2">
        <v>-1.24981E-4</v>
      </c>
      <c r="G3" s="2">
        <v>-1.3139838E-3</v>
      </c>
      <c r="H3" s="2">
        <v>-2.2886202000000001E-4</v>
      </c>
      <c r="I3" s="2">
        <v>2.0302558999999999E-4</v>
      </c>
      <c r="J3" s="4">
        <v>-8.2934552000000006E-5</v>
      </c>
    </row>
    <row r="4" spans="2:10" x14ac:dyDescent="0.25">
      <c r="B4" s="4">
        <v>2.5914667000000001E-5</v>
      </c>
      <c r="C4" s="2">
        <v>1.0004846999999999</v>
      </c>
      <c r="D4" s="2">
        <v>7.3966465000000002E-4</v>
      </c>
      <c r="E4" s="4">
        <v>-2.5161242E-5</v>
      </c>
      <c r="G4" s="4">
        <v>-1.8624698000000001E-4</v>
      </c>
      <c r="H4" s="2">
        <v>-1.9143745999999999E-3</v>
      </c>
      <c r="I4" s="4">
        <v>2.7863053999999998E-5</v>
      </c>
      <c r="J4" s="2">
        <v>3.2777328000000003E-4</v>
      </c>
    </row>
    <row r="5" spans="2:10" x14ac:dyDescent="0.25">
      <c r="B5" s="4">
        <v>-4.3741544000000002E-5</v>
      </c>
      <c r="C5" s="2">
        <v>2.2471834E-4</v>
      </c>
      <c r="D5" s="2">
        <v>1.0023405999999999</v>
      </c>
      <c r="E5" s="2">
        <v>3.2677862000000002E-4</v>
      </c>
      <c r="G5" s="2">
        <v>-3.3493002000000002E-4</v>
      </c>
      <c r="H5" s="4">
        <v>-6.1666986000000006E-5</v>
      </c>
      <c r="I5" s="4">
        <v>-1.9721087000000001E-4</v>
      </c>
      <c r="J5" s="2">
        <v>-2.8999578E-4</v>
      </c>
    </row>
    <row r="6" spans="2:10" x14ac:dyDescent="0.25">
      <c r="B6" s="4">
        <v>9.6846895999999998E-5</v>
      </c>
      <c r="C6" s="2">
        <v>1.1850378E-4</v>
      </c>
      <c r="D6" s="2">
        <v>-1.1016223E-4</v>
      </c>
      <c r="E6" s="2">
        <v>0.99997407000000005</v>
      </c>
      <c r="G6" s="4">
        <v>3.5615102E-4</v>
      </c>
      <c r="H6" s="2">
        <v>6.9693464000000001E-4</v>
      </c>
      <c r="I6" s="4">
        <v>-2.7502417999999999E-5</v>
      </c>
      <c r="J6" s="2">
        <v>-2.3569146000000001E-3</v>
      </c>
    </row>
    <row r="8" spans="2:10" x14ac:dyDescent="0.25">
      <c r="B8" t="str">
        <f>COMPLEX(B3,G3)</f>
        <v>1.0001575-0.0013139838i</v>
      </c>
      <c r="C8" t="str">
        <f t="shared" ref="C8:E8" si="0">COMPLEX(C3,H3)</f>
        <v>0.00025584744-0.00022886202i</v>
      </c>
      <c r="D8" t="str">
        <f t="shared" si="0"/>
        <v>0.000037579732+0.00020302559i</v>
      </c>
      <c r="E8" t="str">
        <f t="shared" si="0"/>
        <v>-0.000124981-0.000082934552i</v>
      </c>
    </row>
    <row r="9" spans="2:10" x14ac:dyDescent="0.25">
      <c r="B9" t="str">
        <f t="shared" ref="B9:B11" si="1">COMPLEX(B4,G4)</f>
        <v>0.000025914667-0.00018624698i</v>
      </c>
      <c r="C9" t="str">
        <f t="shared" ref="C9:C11" si="2">COMPLEX(C4,H4)</f>
        <v>1.0004847-0.0019143746i</v>
      </c>
      <c r="D9" t="str">
        <f t="shared" ref="D9:D11" si="3">COMPLEX(D4,I4)</f>
        <v>0.00073966465+0.000027863054i</v>
      </c>
      <c r="E9" t="str">
        <f t="shared" ref="E9:E11" si="4">COMPLEX(E4,J4)</f>
        <v>-0.000025161242+0.00032777328i</v>
      </c>
    </row>
    <row r="10" spans="2:10" x14ac:dyDescent="0.25">
      <c r="B10" t="str">
        <f t="shared" si="1"/>
        <v>-0.000043741544-0.00033493002i</v>
      </c>
      <c r="C10" t="str">
        <f t="shared" si="2"/>
        <v>0.00022471834-0.000061666986i</v>
      </c>
      <c r="D10" t="str">
        <f t="shared" si="3"/>
        <v>1.0023406-0.00019721087i</v>
      </c>
      <c r="E10" t="str">
        <f t="shared" si="4"/>
        <v>0.00032677862-0.00028999578i</v>
      </c>
    </row>
    <row r="11" spans="2:10" x14ac:dyDescent="0.25">
      <c r="B11" t="str">
        <f t="shared" si="1"/>
        <v>0.000096846896+0.00035615102i</v>
      </c>
      <c r="C11" t="str">
        <f t="shared" si="2"/>
        <v>0.00011850378+0.00069693464i</v>
      </c>
      <c r="D11" t="str">
        <f t="shared" si="3"/>
        <v>-0.00011016223-0.000027502418i</v>
      </c>
      <c r="E11" t="str">
        <f t="shared" si="4"/>
        <v>0.99997407-0.0023569146i</v>
      </c>
    </row>
    <row r="16" spans="2:10" x14ac:dyDescent="0.25">
      <c r="B16">
        <f t="array" ref="B16:E19">MMULT(G30:J33,MMULT(B3:E6,MINVERSE(G30:J33)))</f>
        <v>1.0001802189465001</v>
      </c>
      <c r="C16">
        <v>-4.8633613500048689E-5</v>
      </c>
      <c r="D16">
        <v>-3.0113258000000003E-4</v>
      </c>
      <c r="E16">
        <v>-4.00952338E-4</v>
      </c>
      <c r="G16">
        <f t="array" ref="G16:J19">MMULT(G30:J33,MMULT(G3:J6,MINVERSE(G30:J33)))</f>
        <v>-1.4066246999999998E-3</v>
      </c>
      <c r="H16">
        <v>2.7888787999999986E-4</v>
      </c>
      <c r="I16">
        <v>2.9293518400000005E-4</v>
      </c>
      <c r="J16">
        <v>-1.1777264800000005E-4</v>
      </c>
    </row>
    <row r="17" spans="2:10" x14ac:dyDescent="0.25">
      <c r="B17">
        <v>-2.7856638649997878E-4</v>
      </c>
      <c r="C17">
        <v>1.0004619810534998</v>
      </c>
      <c r="D17">
        <v>4.6369331199999999E-4</v>
      </c>
      <c r="E17">
        <v>3.1355107000000001E-4</v>
      </c>
      <c r="G17">
        <v>3.2150291999999989E-4</v>
      </c>
      <c r="H17">
        <v>-1.8217337000000001E-3</v>
      </c>
      <c r="I17">
        <v>-6.9750420000000153E-6</v>
      </c>
      <c r="J17">
        <v>2.3786368600000002E-4</v>
      </c>
    </row>
    <row r="18" spans="2:10" x14ac:dyDescent="0.25">
      <c r="B18">
        <v>-1.2340149999999999E-4</v>
      </c>
      <c r="C18">
        <v>-1.7186939999999992E-5</v>
      </c>
      <c r="D18">
        <v>1.0010490268050001</v>
      </c>
      <c r="E18">
        <v>1.4017354249999947E-3</v>
      </c>
      <c r="G18">
        <v>3.376029299999997E-5</v>
      </c>
      <c r="H18">
        <v>-7.2484133300000002E-4</v>
      </c>
      <c r="I18">
        <v>-1.118313636E-3</v>
      </c>
      <c r="J18">
        <v>9.4860518400000007E-4</v>
      </c>
    </row>
    <row r="19" spans="2:10" x14ac:dyDescent="0.25">
      <c r="B19">
        <v>-1.4505838399999998E-4</v>
      </c>
      <c r="C19">
        <v>1.9816373600000002E-4</v>
      </c>
      <c r="D19">
        <v>9.6479457499987209E-4</v>
      </c>
      <c r="E19">
        <v>1.001265643195</v>
      </c>
      <c r="G19">
        <v>-3.0702332700000001E-4</v>
      </c>
      <c r="H19">
        <v>3.2824432699999999E-4</v>
      </c>
      <c r="I19">
        <v>1.2110985460000001E-3</v>
      </c>
      <c r="J19">
        <v>-1.4358118340000001E-3</v>
      </c>
    </row>
    <row r="22" spans="2:10" x14ac:dyDescent="0.25">
      <c r="B22">
        <f t="array" ref="B22">20*LOG10(SQRT(B16^2+G16^2))</f>
        <v>1.5738106585473797E-3</v>
      </c>
      <c r="C22">
        <f t="array" ref="C22">20*LOG10(SQRT(C16^2+H16^2))</f>
        <v>-70.961307306990392</v>
      </c>
      <c r="D22">
        <f t="array" ref="D22">20*LOG10(SQRT(D16^2+I16^2))</f>
        <v>-67.532753377658182</v>
      </c>
      <c r="E22">
        <f t="array" ref="E22">20*LOG10(SQRT(E16^2+J16^2))</f>
        <v>-67.578732526049507</v>
      </c>
    </row>
    <row r="23" spans="2:10" x14ac:dyDescent="0.25">
      <c r="B23">
        <f t="array" ref="B23">20*LOG10(SQRT(B17^2+G17^2))</f>
        <v>-67.424093504553014</v>
      </c>
      <c r="C23">
        <f t="array" ref="C23">20*LOG10(SQRT(C17^2+H17^2))</f>
        <v>4.026189490114399E-3</v>
      </c>
      <c r="D23">
        <f t="array" ref="D23">20*LOG10(SQRT(D17^2+I17^2))</f>
        <v>-66.674400782295223</v>
      </c>
      <c r="E23">
        <f t="array" ref="E23">20*LOG10(SQRT(E17^2+J17^2))</f>
        <v>-68.099670685634777</v>
      </c>
    </row>
    <row r="24" spans="2:10" x14ac:dyDescent="0.25">
      <c r="B24">
        <f t="array" ref="B24">20*LOG10(SQRT(B18^2+G18^2))</f>
        <v>-77.86012673044381</v>
      </c>
      <c r="C24">
        <f t="array" ref="C24">20*LOG10(SQRT(C18^2+H18^2))</f>
        <v>-62.79269996053948</v>
      </c>
      <c r="D24">
        <f t="array" ref="D24">20*LOG10(SQRT(D18^2+I18^2))</f>
        <v>9.1123751864853053E-3</v>
      </c>
      <c r="E24">
        <f t="array" ref="E24">20*LOG10(SQRT(E18^2+J18^2))</f>
        <v>-55.429187299990886</v>
      </c>
    </row>
    <row r="25" spans="2:10" x14ac:dyDescent="0.25">
      <c r="B25">
        <f t="array" ref="B25">20*LOG10(SQRT(B19^2+G19^2))</f>
        <v>-69.381508877810191</v>
      </c>
      <c r="C25">
        <f t="array" ref="C25">20*LOG10(SQRT(C19^2+H19^2))</f>
        <v>-68.326436559165515</v>
      </c>
      <c r="D25">
        <f t="array" ref="D25">20*LOG10(SQRT(D19^2+I19^2))</f>
        <v>-56.202253966048772</v>
      </c>
      <c r="E25">
        <f t="array" ref="E25">20*LOG10(SQRT(E19^2+J19^2))</f>
        <v>1.0995216812260379E-2</v>
      </c>
    </row>
    <row r="30" spans="2:10" x14ac:dyDescent="0.25">
      <c r="G30">
        <f>1/SQRT(2)</f>
        <v>0.70710678118654746</v>
      </c>
      <c r="H30">
        <f>-1/SQRT(2)</f>
        <v>-0.70710678118654746</v>
      </c>
      <c r="I30">
        <v>0</v>
      </c>
      <c r="J30">
        <v>0</v>
      </c>
    </row>
    <row r="31" spans="2:10" x14ac:dyDescent="0.25">
      <c r="G31">
        <f>1/SQRT(2)</f>
        <v>0.70710678118654746</v>
      </c>
      <c r="H31">
        <f>1/SQRT(2)</f>
        <v>0.70710678118654746</v>
      </c>
      <c r="I31">
        <v>0</v>
      </c>
      <c r="J31">
        <v>0</v>
      </c>
    </row>
    <row r="32" spans="2:10" x14ac:dyDescent="0.25">
      <c r="G32">
        <v>0</v>
      </c>
      <c r="H32">
        <v>0</v>
      </c>
      <c r="I32">
        <f>1/SQRT(2)</f>
        <v>0.70710678118654746</v>
      </c>
      <c r="J32">
        <f>-1/SQRT(2)</f>
        <v>-0.70710678118654746</v>
      </c>
    </row>
    <row r="33" spans="2:10" x14ac:dyDescent="0.25">
      <c r="G33">
        <v>0</v>
      </c>
      <c r="H33">
        <v>0</v>
      </c>
      <c r="I33">
        <f>1/SQRT(2)</f>
        <v>0.70710678118654746</v>
      </c>
      <c r="J33">
        <f>1/SQRT(2)</f>
        <v>0.70710678118654746</v>
      </c>
    </row>
    <row r="34" spans="2:10" x14ac:dyDescent="0.25">
      <c r="B34">
        <f t="array" ref="B34">20*LOG10(SQRT(B3^2+G3^2))</f>
        <v>1.3754158555068135E-3</v>
      </c>
      <c r="C34">
        <f t="array" ref="C34">20*LOG10(SQRT(C3^2+H3^2))</f>
        <v>-69.287229784713077</v>
      </c>
      <c r="D34">
        <f t="array" ref="D34">20*LOG10(SQRT(D3^2+I3^2))</f>
        <v>-73.702680981370207</v>
      </c>
      <c r="E34">
        <f t="array" ref="E34">20*LOG10(SQRT(E3^2+J3^2))</f>
        <v>-76.478485538472199</v>
      </c>
    </row>
    <row r="35" spans="2:10" x14ac:dyDescent="0.25">
      <c r="B35">
        <f t="array" ref="B35">20*LOG10(SQRT(B4^2+G4^2))</f>
        <v>-74.514937923222377</v>
      </c>
      <c r="C35">
        <f t="array" ref="C35">20*LOG10(SQRT(C4^2+H4^2))</f>
        <v>4.2249314392724903E-3</v>
      </c>
      <c r="D35">
        <f t="array" ref="D35">20*LOG10(SQRT(D4^2+I4^2))</f>
        <v>-62.613144385764244</v>
      </c>
      <c r="E35">
        <f t="array" ref="E35">20*LOG10(SQRT(E4^2+J4^2))</f>
        <v>-69.66301233471745</v>
      </c>
    </row>
    <row r="36" spans="2:10" x14ac:dyDescent="0.25">
      <c r="B36">
        <f t="array" ref="B36">20*LOG10(SQRT(B5^2+G5^2))</f>
        <v>-69.427469347183916</v>
      </c>
      <c r="C36">
        <f t="array" ref="C36">20*LOG10(SQRT(C5^2+H5^2))</f>
        <v>-72.651909767847741</v>
      </c>
      <c r="D36">
        <f t="array" ref="D36">20*LOG10(SQRT(D5^2+I5^2))</f>
        <v>2.0306606040743962E-2</v>
      </c>
      <c r="E36">
        <f t="array" ref="E36">20*LOG10(SQRT(E5^2+J5^2))</f>
        <v>-67.192354352754109</v>
      </c>
    </row>
    <row r="37" spans="2:10" x14ac:dyDescent="0.25">
      <c r="B37">
        <f t="array" ref="B37">20*LOG10(SQRT(B6^2+G6^2))</f>
        <v>-68.657499730662153</v>
      </c>
      <c r="C37">
        <f t="array" ref="C37">20*LOG10(SQRT(C6^2+H6^2))</f>
        <v>-63.012376047685486</v>
      </c>
      <c r="D37">
        <f t="array" ref="D37">20*LOG10(SQRT(D6^2+I6^2))</f>
        <v>-78.896763373426879</v>
      </c>
      <c r="E37">
        <f t="array" ref="E37">20*LOG10(SQRT(E6^2+J6^2))</f>
        <v>-2.0110159411875311E-4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zoomScaleNormal="100" workbookViewId="0">
      <selection activeCell="D29" sqref="D29"/>
    </sheetView>
  </sheetViews>
  <sheetFormatPr baseColWidth="10" defaultRowHeight="15" x14ac:dyDescent="0.25"/>
  <sheetData>
    <row r="1" spans="2:11" x14ac:dyDescent="0.25">
      <c r="B1" t="s">
        <v>9</v>
      </c>
    </row>
    <row r="2" spans="2:11" x14ac:dyDescent="0.25">
      <c r="B2">
        <v>0.99976295000000004</v>
      </c>
      <c r="C2">
        <v>4.5487160000000002E-4</v>
      </c>
      <c r="D2">
        <v>3.2667944E-4</v>
      </c>
      <c r="E2">
        <v>6.6200579999999996E-4</v>
      </c>
      <c r="H2">
        <f>1/SQRT(2)</f>
        <v>0.70710678118654746</v>
      </c>
      <c r="I2">
        <f>-1/SQRT(2)</f>
        <v>-0.70710678118654746</v>
      </c>
      <c r="J2">
        <v>0</v>
      </c>
      <c r="K2">
        <v>0</v>
      </c>
    </row>
    <row r="3" spans="2:11" x14ac:dyDescent="0.25">
      <c r="B3">
        <v>1.3665715000000001E-4</v>
      </c>
      <c r="C3">
        <v>1.0009805000000001</v>
      </c>
      <c r="D3">
        <v>2.4482217999999999E-4</v>
      </c>
      <c r="E3">
        <v>3.9726999000000001E-4</v>
      </c>
      <c r="H3">
        <f>1/SQRT(2)</f>
        <v>0.70710678118654746</v>
      </c>
      <c r="I3">
        <f>-1/SQRT(2)</f>
        <v>-0.70710678118654746</v>
      </c>
      <c r="J3">
        <v>0</v>
      </c>
      <c r="K3">
        <v>0</v>
      </c>
    </row>
    <row r="4" spans="2:11" x14ac:dyDescent="0.25">
      <c r="B4">
        <v>3.3253580000000002E-4</v>
      </c>
      <c r="C4">
        <v>2.9376172000000002E-4</v>
      </c>
      <c r="D4">
        <v>1.0020933000000001</v>
      </c>
      <c r="E4">
        <v>5.0708646000000002E-4</v>
      </c>
      <c r="H4">
        <f>1/SQRT(2)</f>
        <v>0.70710678118654746</v>
      </c>
      <c r="I4">
        <f>1/SQRT(2)</f>
        <v>0.70710678118654746</v>
      </c>
      <c r="J4">
        <v>0</v>
      </c>
      <c r="K4">
        <v>0</v>
      </c>
    </row>
    <row r="5" spans="2:11" x14ac:dyDescent="0.25">
      <c r="B5">
        <v>1.0170279E-4</v>
      </c>
      <c r="C5">
        <v>5.7663443000000004E-4</v>
      </c>
      <c r="D5">
        <v>1.0313484E-4</v>
      </c>
      <c r="E5">
        <v>1.0000753</v>
      </c>
      <c r="H5">
        <v>0</v>
      </c>
      <c r="I5">
        <v>0</v>
      </c>
      <c r="J5">
        <f>1/SQRT(2)</f>
        <v>0.70710678118654746</v>
      </c>
      <c r="K5">
        <f>-1/SQRT(2)</f>
        <v>-0.70710678118654746</v>
      </c>
    </row>
    <row r="6" spans="2:11" x14ac:dyDescent="0.25">
      <c r="H6">
        <v>0</v>
      </c>
      <c r="I6">
        <v>0</v>
      </c>
      <c r="J6">
        <f>1/SQRT(2)</f>
        <v>0.70710678118654746</v>
      </c>
      <c r="K6">
        <f>1/SQRT(2)</f>
        <v>0.70710678118654746</v>
      </c>
    </row>
    <row r="7" spans="2:11" x14ac:dyDescent="0.25">
      <c r="B7" t="s">
        <v>9</v>
      </c>
    </row>
    <row r="8" spans="2:11" x14ac:dyDescent="0.25">
      <c r="B8">
        <v>0.99976295000000004</v>
      </c>
      <c r="C8">
        <v>4.5487160000000002E-4</v>
      </c>
      <c r="D8">
        <v>3.2667944E-4</v>
      </c>
      <c r="E8">
        <v>6.6200579999999996E-4</v>
      </c>
    </row>
    <row r="9" spans="2:11" x14ac:dyDescent="0.25">
      <c r="B9">
        <v>1.3665715000000001E-4</v>
      </c>
      <c r="C9">
        <v>1.0009805000000001</v>
      </c>
      <c r="D9">
        <v>2.4482217999999999E-4</v>
      </c>
      <c r="E9">
        <v>3.9726999000000001E-4</v>
      </c>
    </row>
    <row r="10" spans="2:11" x14ac:dyDescent="0.25">
      <c r="B10">
        <v>3.3253580000000002E-4</v>
      </c>
      <c r="C10">
        <v>2.9376172000000002E-4</v>
      </c>
      <c r="D10">
        <v>1.0020933000000001</v>
      </c>
      <c r="E10">
        <v>5.0708646000000002E-4</v>
      </c>
    </row>
    <row r="11" spans="2:11" x14ac:dyDescent="0.25">
      <c r="B11">
        <v>1.0170279E-4</v>
      </c>
      <c r="C11">
        <v>5.7663443000000004E-4</v>
      </c>
      <c r="D11">
        <v>1.0313484E-4</v>
      </c>
      <c r="E11">
        <v>1.0000753</v>
      </c>
    </row>
    <row r="13" spans="2:11" x14ac:dyDescent="0.25">
      <c r="B13" t="s">
        <v>3</v>
      </c>
    </row>
    <row r="14" spans="2:11" x14ac:dyDescent="0.25">
      <c r="B14">
        <f t="array" ref="B14:E17">MMULT(H3:K6,MMULT(B8:E11,MINVERSE(H3:K6)))</f>
        <v>1.0000759606250003</v>
      </c>
      <c r="C14">
        <v>-4.4966777499999555E-4</v>
      </c>
      <c r="D14">
        <v>-9.1439274999999961E-5</v>
      </c>
      <c r="E14">
        <v>1.7329653499999995E-4</v>
      </c>
    </row>
    <row r="15" spans="2:11" x14ac:dyDescent="0.25">
      <c r="B15">
        <v>-7.6788222500001613E-4</v>
      </c>
      <c r="C15">
        <v>1.0006674893750001</v>
      </c>
      <c r="D15">
        <v>-2.4388708500000002E-4</v>
      </c>
      <c r="E15">
        <v>8.1538870500000001E-4</v>
      </c>
    </row>
    <row r="16" spans="2:11" x14ac:dyDescent="0.25">
      <c r="B16">
        <v>2.5685285999999999E-4</v>
      </c>
      <c r="C16">
        <v>-2.6019849999999974E-5</v>
      </c>
      <c r="D16">
        <v>1.00077918935</v>
      </c>
      <c r="E16">
        <v>1.21097581000007E-3</v>
      </c>
    </row>
    <row r="17" spans="2:10" x14ac:dyDescent="0.25">
      <c r="B17">
        <v>-2.1807878E-4</v>
      </c>
      <c r="C17">
        <v>6.5231736999999995E-4</v>
      </c>
      <c r="D17">
        <v>8.0702419000017178E-4</v>
      </c>
      <c r="E17">
        <v>1.0013894106500001</v>
      </c>
    </row>
    <row r="18" spans="2:10" x14ac:dyDescent="0.25">
      <c r="B18" t="s">
        <v>0</v>
      </c>
      <c r="D18" t="s">
        <v>7</v>
      </c>
      <c r="G18" t="s">
        <v>1</v>
      </c>
    </row>
    <row r="19" spans="2:10" x14ac:dyDescent="0.25">
      <c r="B19" s="1">
        <f>20*LOG10(ABS(B14))</f>
        <v>6.5976054799613611E-4</v>
      </c>
      <c r="C19">
        <f t="shared" ref="C19:E19" si="0">20*LOG10(ABS(C14))</f>
        <v>-66.942164692098729</v>
      </c>
      <c r="D19" s="1">
        <f t="shared" si="0"/>
        <v>-80.777344520310535</v>
      </c>
      <c r="E19">
        <f t="shared" si="0"/>
        <v>-75.22420241513008</v>
      </c>
      <c r="G19" s="1">
        <v>1.2309828E-2</v>
      </c>
      <c r="H19">
        <v>-57.720351999999998</v>
      </c>
      <c r="I19" s="1">
        <v>-82.303482000000002</v>
      </c>
      <c r="J19">
        <v>-68.658714000000003</v>
      </c>
    </row>
    <row r="20" spans="2:10" x14ac:dyDescent="0.25">
      <c r="B20">
        <f t="shared" ref="B20:E22" si="1">20*LOG10(ABS(B15))</f>
        <v>-62.294107707570944</v>
      </c>
      <c r="C20">
        <f t="shared" si="1"/>
        <v>5.7958049418401214E-3</v>
      </c>
      <c r="D20">
        <f t="shared" si="1"/>
        <v>-72.256223941387603</v>
      </c>
      <c r="E20">
        <f t="shared" si="1"/>
        <v>-61.772706176297504</v>
      </c>
      <c r="G20">
        <v>-63.946818999999998</v>
      </c>
      <c r="H20">
        <v>6.6086822000000003E-3</v>
      </c>
      <c r="I20">
        <v>-72.390395999999996</v>
      </c>
      <c r="J20">
        <v>-65.514640999999997</v>
      </c>
    </row>
    <row r="21" spans="2:10" x14ac:dyDescent="0.25">
      <c r="B21" s="1">
        <f t="shared" si="1"/>
        <v>-71.806311882787185</v>
      </c>
      <c r="C21">
        <f t="shared" si="1"/>
        <v>-91.69390422801753</v>
      </c>
      <c r="D21" s="1">
        <f t="shared" si="1"/>
        <v>6.7653173118118609E-3</v>
      </c>
      <c r="E21">
        <f t="shared" si="1"/>
        <v>-58.337290641489304</v>
      </c>
      <c r="G21" s="1">
        <v>-82.868262999999999</v>
      </c>
      <c r="H21">
        <v>-69.578605999999994</v>
      </c>
      <c r="I21" s="1">
        <v>2.1601865000000001E-2</v>
      </c>
      <c r="J21">
        <v>-63.548316999999997</v>
      </c>
    </row>
    <row r="22" spans="2:10" x14ac:dyDescent="0.25">
      <c r="B22">
        <f t="shared" si="1"/>
        <v>-73.227731821599434</v>
      </c>
      <c r="C22">
        <f t="shared" si="1"/>
        <v>-63.710821137362224</v>
      </c>
      <c r="D22">
        <f t="shared" si="1"/>
        <v>-61.862268948033403</v>
      </c>
      <c r="E22">
        <f t="shared" si="1"/>
        <v>1.2059891435803794E-2</v>
      </c>
      <c r="G22">
        <v>-79.660460999999998</v>
      </c>
      <c r="H22">
        <v>-74.649169999999998</v>
      </c>
      <c r="I22">
        <v>-56.526206999999999</v>
      </c>
      <c r="J22">
        <v>2.2795057000000001E-2</v>
      </c>
    </row>
    <row r="24" spans="2:10" x14ac:dyDescent="0.25">
      <c r="B24" t="s">
        <v>2</v>
      </c>
    </row>
    <row r="25" spans="2:10" x14ac:dyDescent="0.25">
      <c r="B25">
        <f>ABS(B19-G19)</f>
        <v>1.1650067452003863E-2</v>
      </c>
      <c r="C25">
        <f t="shared" ref="C25:E28" si="2">ABS(C19-H19)</f>
        <v>9.2218126920987302</v>
      </c>
      <c r="D25">
        <f t="shared" si="2"/>
        <v>1.5261374796894671</v>
      </c>
      <c r="E25">
        <f t="shared" si="2"/>
        <v>6.5654884151300763</v>
      </c>
    </row>
    <row r="26" spans="2:10" x14ac:dyDescent="0.25">
      <c r="B26">
        <f t="shared" ref="B26:B28" si="3">ABS(B20-G20)</f>
        <v>1.6527112924290535</v>
      </c>
      <c r="C26">
        <f t="shared" si="2"/>
        <v>8.1287725815987893E-4</v>
      </c>
      <c r="D26">
        <f t="shared" si="2"/>
        <v>0.13417205861239268</v>
      </c>
      <c r="E26">
        <f t="shared" si="2"/>
        <v>3.7419348237024934</v>
      </c>
    </row>
    <row r="27" spans="2:10" x14ac:dyDescent="0.25">
      <c r="B27">
        <f t="shared" si="3"/>
        <v>11.061951117212814</v>
      </c>
      <c r="C27">
        <f t="shared" si="2"/>
        <v>22.115298228017537</v>
      </c>
      <c r="D27">
        <f t="shared" si="2"/>
        <v>1.483654768818814E-2</v>
      </c>
      <c r="E27">
        <f t="shared" si="2"/>
        <v>5.2110263585106935</v>
      </c>
    </row>
    <row r="28" spans="2:10" x14ac:dyDescent="0.25">
      <c r="B28">
        <f t="shared" si="3"/>
        <v>6.4327291784005638</v>
      </c>
      <c r="C28">
        <f t="shared" si="2"/>
        <v>10.938348862637774</v>
      </c>
      <c r="D28">
        <f t="shared" si="2"/>
        <v>5.3360619480334037</v>
      </c>
      <c r="E28">
        <f t="shared" si="2"/>
        <v>1.0735165564196207E-2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lin</vt:lpstr>
      <vt:lpstr>rl im</vt:lpstr>
      <vt:lpstr>Feuil1</vt:lpstr>
    </vt:vector>
  </TitlesOfParts>
  <Company>Belden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J. Lenseigne</dc:creator>
  <cp:lastModifiedBy>Julien J. Lenseigne</cp:lastModifiedBy>
  <dcterms:created xsi:type="dcterms:W3CDTF">2015-11-18T20:09:17Z</dcterms:created>
  <dcterms:modified xsi:type="dcterms:W3CDTF">2015-11-19T16:58:59Z</dcterms:modified>
</cp:coreProperties>
</file>