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bpzs\Downloads\"/>
    </mc:Choice>
  </mc:AlternateContent>
  <bookViews>
    <workbookView xWindow="0" yWindow="0" windowWidth="19200" windowHeight="6450" activeTab="1"/>
  </bookViews>
  <sheets>
    <sheet name="P-Chart-Graph" sheetId="4" r:id="rId1"/>
    <sheet name="P-Chart" sheetId="1" r:id="rId2"/>
    <sheet name="X-Bar Chart" sheetId="5" r:id="rId3"/>
    <sheet name="X-bar" sheetId="2" r:id="rId4"/>
    <sheet name="R-Char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G2" i="3" l="1"/>
  <c r="F2" i="3"/>
  <c r="D12" i="3"/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J2" i="3"/>
  <c r="I2" i="3"/>
  <c r="E11" i="3"/>
  <c r="B15" i="2"/>
  <c r="C4" i="2" s="1"/>
  <c r="D3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E8" i="3" l="1"/>
  <c r="F8" i="3" s="1"/>
  <c r="G11" i="3"/>
  <c r="F11" i="3"/>
  <c r="E4" i="3"/>
  <c r="E6" i="3"/>
  <c r="F6" i="3" s="1"/>
  <c r="E10" i="3"/>
  <c r="E2" i="3"/>
  <c r="E7" i="3"/>
  <c r="E3" i="3"/>
  <c r="E9" i="3"/>
  <c r="E5" i="3"/>
  <c r="E4" i="2"/>
  <c r="D4" i="2"/>
  <c r="C14" i="2"/>
  <c r="C10" i="2"/>
  <c r="C3" i="2"/>
  <c r="C5" i="2"/>
  <c r="C6" i="2"/>
  <c r="C13" i="2"/>
  <c r="C12" i="2"/>
  <c r="C11" i="2"/>
  <c r="D11" i="2" s="1"/>
  <c r="C8" i="2"/>
  <c r="C9" i="2"/>
  <c r="C7" i="2"/>
  <c r="D7" i="2" s="1"/>
  <c r="E11" i="2"/>
  <c r="D11" i="1"/>
  <c r="D6" i="1"/>
  <c r="B25" i="1"/>
  <c r="E3" i="1" s="1"/>
  <c r="D14" i="1"/>
  <c r="D9" i="1"/>
  <c r="D13" i="1"/>
  <c r="D21" i="1"/>
  <c r="D8" i="1"/>
  <c r="D4" i="1"/>
  <c r="D2" i="1"/>
  <c r="D10" i="1"/>
  <c r="D18" i="1"/>
  <c r="D5" i="1"/>
  <c r="D17" i="1"/>
  <c r="D16" i="1"/>
  <c r="D12" i="1"/>
  <c r="D15" i="1"/>
  <c r="D19" i="1"/>
  <c r="D20" i="1"/>
  <c r="D7" i="1"/>
  <c r="G6" i="3" l="1"/>
  <c r="G8" i="3"/>
  <c r="E7" i="2"/>
  <c r="F9" i="3"/>
  <c r="G9" i="3"/>
  <c r="G3" i="3"/>
  <c r="F3" i="3"/>
  <c r="F5" i="3"/>
  <c r="G5" i="3"/>
  <c r="F7" i="3"/>
  <c r="G7" i="3"/>
  <c r="G4" i="3"/>
  <c r="F4" i="3"/>
  <c r="G10" i="3"/>
  <c r="F10" i="3"/>
  <c r="E12" i="2"/>
  <c r="D12" i="2"/>
  <c r="E10" i="2"/>
  <c r="D10" i="2"/>
  <c r="D13" i="2"/>
  <c r="E13" i="2"/>
  <c r="D9" i="2"/>
  <c r="E9" i="2"/>
  <c r="E8" i="2"/>
  <c r="D8" i="2"/>
  <c r="D14" i="2"/>
  <c r="E14" i="2"/>
  <c r="E6" i="2"/>
  <c r="D6" i="2"/>
  <c r="E5" i="2"/>
  <c r="D5" i="2"/>
  <c r="D3" i="2"/>
  <c r="E3" i="2"/>
  <c r="E9" i="1"/>
  <c r="F9" i="1"/>
  <c r="E13" i="1"/>
  <c r="F13" i="1"/>
  <c r="E18" i="1"/>
  <c r="F18" i="1"/>
  <c r="E20" i="1"/>
  <c r="F20" i="1"/>
  <c r="E11" i="1"/>
  <c r="F11" i="1"/>
  <c r="F17" i="1"/>
  <c r="E17" i="1"/>
  <c r="F7" i="1"/>
  <c r="E7" i="1"/>
  <c r="F14" i="1"/>
  <c r="E14" i="1"/>
  <c r="E10" i="1"/>
  <c r="F10" i="1"/>
  <c r="F3" i="1"/>
  <c r="F5" i="1"/>
  <c r="E5" i="1"/>
  <c r="E19" i="1"/>
  <c r="F19" i="1"/>
  <c r="F2" i="1"/>
  <c r="E2" i="1"/>
  <c r="F6" i="1"/>
  <c r="E6" i="1"/>
  <c r="F15" i="1"/>
  <c r="E15" i="1"/>
  <c r="F4" i="1"/>
  <c r="E4" i="1"/>
  <c r="E12" i="1"/>
  <c r="F12" i="1"/>
  <c r="F8" i="1"/>
  <c r="E8" i="1"/>
  <c r="F16" i="1"/>
  <c r="E16" i="1"/>
  <c r="F21" i="1"/>
  <c r="E21" i="1"/>
</calcChain>
</file>

<file path=xl/sharedStrings.xml><?xml version="1.0" encoding="utf-8"?>
<sst xmlns="http://schemas.openxmlformats.org/spreadsheetml/2006/main" count="33" uniqueCount="28">
  <si>
    <t>SAMPLE NUMBER</t>
  </si>
  <si>
    <t>NUMBER OF ERRORS</t>
  </si>
  <si>
    <t>FRACTION DEFECTIVE</t>
  </si>
  <si>
    <t>SAMPLE</t>
  </si>
  <si>
    <r>
      <t>RANGE(</t>
    </r>
    <r>
      <rPr>
        <b/>
        <i/>
        <sz val="12"/>
        <color rgb="FFFFFFFF"/>
        <rFont val="Inherit"/>
      </rPr>
      <t>Ri</t>
    </r>
    <r>
      <rPr>
        <b/>
        <sz val="12"/>
        <color rgb="FFFFFFFF"/>
        <rFont val="Inherit"/>
      </rPr>
      <t>) = DIFFERENCE BETWEEN THESE TWO</t>
    </r>
  </si>
  <si>
    <t>Hour</t>
  </si>
  <si>
    <t>(AVG. of 9 Boxes)</t>
  </si>
  <si>
    <t>WEIGHT OF SAMPLE</t>
  </si>
  <si>
    <r>
      <t>WEIGHT OF LIGHTEST BOTTLE IN SAMPLE OF </t>
    </r>
    <r>
      <rPr>
        <sz val="12"/>
        <color rgb="FFFFFFFF"/>
        <rFont val="MathJax_Math-italic"/>
      </rPr>
      <t>n</t>
    </r>
    <r>
      <rPr>
        <sz val="12"/>
        <color rgb="FFFFFFFF"/>
        <rFont val="MathJax_Main"/>
      </rPr>
      <t>=5</t>
    </r>
  </si>
  <si>
    <r>
      <t>WEIGHT OF HEAVIEST BOTTLE IN SAMPLE OF </t>
    </r>
    <r>
      <rPr>
        <sz val="12"/>
        <color rgb="FFFFFFFF"/>
        <rFont val="MathJax_Math-italic"/>
      </rPr>
      <t>n</t>
    </r>
    <r>
      <rPr>
        <sz val="12"/>
        <color rgb="FFFFFFFF"/>
        <rFont val="MathJax_Main"/>
      </rPr>
      <t>=5</t>
    </r>
  </si>
  <si>
    <t>UCL</t>
  </si>
  <si>
    <t>LCL</t>
  </si>
  <si>
    <t xml:space="preserve">Sample Size </t>
  </si>
  <si>
    <t>Sample Size (n)</t>
  </si>
  <si>
    <t xml:space="preserve">Mean Percent Defective </t>
  </si>
  <si>
    <t xml:space="preserve">Total # of Errors </t>
  </si>
  <si>
    <t>Std Dev of the sampling distribution</t>
  </si>
  <si>
    <t>UCLp</t>
  </si>
  <si>
    <t>LCLp</t>
  </si>
  <si>
    <t>Sample Fraction</t>
  </si>
  <si>
    <t>Sample Size n</t>
  </si>
  <si>
    <r>
      <t>Population Std Dev (</t>
    </r>
    <r>
      <rPr>
        <sz val="11"/>
        <color theme="1"/>
        <rFont val="Calibri"/>
        <family val="2"/>
      </rPr>
      <t>Ϭ)</t>
    </r>
  </si>
  <si>
    <t>Mean of the Sample Mean (    )</t>
  </si>
  <si>
    <t>Average Range (  )</t>
  </si>
  <si>
    <t>When Population Std Dev is Known</t>
  </si>
  <si>
    <r>
      <t>A</t>
    </r>
    <r>
      <rPr>
        <vertAlign val="subscript"/>
        <sz val="12"/>
        <color theme="1"/>
        <rFont val="Calibri"/>
        <family val="2"/>
        <scheme val="minor"/>
      </rPr>
      <t>2</t>
    </r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</si>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</sst>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2"/>
      <color rgb="FFFFFFFF"/>
      <name val="Inherit"/>
    </font>
    <font>
      <sz val="12"/>
      <color theme="1"/>
      <name val="Arial"/>
      <family val="2"/>
    </font>
    <font>
      <sz val="12"/>
      <color theme="1"/>
      <name val="MathJax_Main"/>
    </font>
    <font>
      <b/>
      <i/>
      <sz val="12"/>
      <color rgb="FFFFFFFF"/>
      <name val="Inherit"/>
    </font>
    <font>
      <sz val="12"/>
      <color rgb="FFFFFFFF"/>
      <name val="MathJax_Math-italic"/>
    </font>
    <font>
      <sz val="12"/>
      <color rgb="FFFFFFFF"/>
      <name val="MathJax_Main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6C6C6C"/>
      </right>
      <top/>
      <bottom style="medium">
        <color rgb="FF6C6C6C"/>
      </bottom>
      <diagonal/>
    </border>
    <border>
      <left style="medium">
        <color rgb="FF6C6C6C"/>
      </left>
      <right/>
      <top/>
      <bottom style="medium">
        <color rgb="FF6C6C6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2" fontId="0" fillId="0" borderId="0" xfId="0" applyNumberFormat="1"/>
    <xf numFmtId="0" fontId="7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7" fillId="0" borderId="1" xfId="0" applyFont="1" applyFill="1" applyBorder="1"/>
    <xf numFmtId="2" fontId="2" fillId="2" borderId="1" xfId="0" applyNumberFormat="1" applyFont="1" applyFill="1" applyBorder="1" applyAlignment="1">
      <alignment horizontal="center" vertical="top" wrapText="1"/>
    </xf>
    <xf numFmtId="2" fontId="2" fillId="4" borderId="1" xfId="0" applyNumberFormat="1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center" vertical="top" wrapText="1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ECECEC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p-Chart for Data Entry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51933498549357"/>
          <c:y val="8.9712496506981029E-2"/>
          <c:w val="0.85466431989713865"/>
          <c:h val="0.841864251859351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'P-Chart'!$C$1</c:f>
              <c:strCache>
                <c:ptCount val="1"/>
                <c:pt idx="0">
                  <c:v>FRACTION DEFECTIVE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'P-Chart'!$A$2:$A$21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'P-Chart'!$C$2:$C$21</c:f>
              <c:numCache>
                <c:formatCode>General</c:formatCode>
                <c:ptCount val="20"/>
                <c:pt idx="0">
                  <c:v>0.06</c:v>
                </c:pt>
                <c:pt idx="1">
                  <c:v>0.05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0.02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0.06</c:v>
                </c:pt>
                <c:pt idx="11">
                  <c:v>0.01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0.04</c:v>
                </c:pt>
                <c:pt idx="16">
                  <c:v>0.11</c:v>
                </c:pt>
                <c:pt idx="17">
                  <c:v>0.03</c:v>
                </c:pt>
                <c:pt idx="18">
                  <c:v>0</c:v>
                </c:pt>
                <c:pt idx="1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1-42DC-9476-85129C2E7123}"/>
            </c:ext>
          </c:extLst>
        </c:ser>
        <c:ser>
          <c:idx val="1"/>
          <c:order val="1"/>
          <c:tx>
            <c:strRef>
              <c:f>'P-Chart'!$D$1</c:f>
              <c:strCache>
                <c:ptCount val="1"/>
                <c:pt idx="0">
                  <c:v>Sample Fraction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'P-Chart'!$A$2:$A$21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'P-Chart'!$D$2:$D$21</c:f>
              <c:numCache>
                <c:formatCode>0.00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1-42DC-9476-85129C2E7123}"/>
            </c:ext>
          </c:extLst>
        </c:ser>
        <c:ser>
          <c:idx val="2"/>
          <c:order val="2"/>
          <c:tx>
            <c:strRef>
              <c:f>'P-Chart'!$E$1</c:f>
              <c:strCache>
                <c:ptCount val="1"/>
                <c:pt idx="0">
                  <c:v>UCLp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'P-Chart'!$A$2:$A$21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'P-Chart'!$E$2:$E$21</c:f>
              <c:numCache>
                <c:formatCode>0.00</c:formatCode>
                <c:ptCount val="20"/>
                <c:pt idx="0">
                  <c:v>9.8787753826796276E-2</c:v>
                </c:pt>
                <c:pt idx="1">
                  <c:v>9.8787753826796276E-2</c:v>
                </c:pt>
                <c:pt idx="2">
                  <c:v>9.8787753826796276E-2</c:v>
                </c:pt>
                <c:pt idx="3">
                  <c:v>9.8787753826796276E-2</c:v>
                </c:pt>
                <c:pt idx="4">
                  <c:v>9.8787753826796276E-2</c:v>
                </c:pt>
                <c:pt idx="5">
                  <c:v>9.8787753826796276E-2</c:v>
                </c:pt>
                <c:pt idx="6">
                  <c:v>9.8787753826796276E-2</c:v>
                </c:pt>
                <c:pt idx="7">
                  <c:v>9.8787753826796276E-2</c:v>
                </c:pt>
                <c:pt idx="8">
                  <c:v>9.8787753826796276E-2</c:v>
                </c:pt>
                <c:pt idx="9">
                  <c:v>9.8787753826796276E-2</c:v>
                </c:pt>
                <c:pt idx="10">
                  <c:v>9.8787753826796276E-2</c:v>
                </c:pt>
                <c:pt idx="11">
                  <c:v>9.8787753826796276E-2</c:v>
                </c:pt>
                <c:pt idx="12">
                  <c:v>9.8787753826796276E-2</c:v>
                </c:pt>
                <c:pt idx="13">
                  <c:v>9.8787753826796276E-2</c:v>
                </c:pt>
                <c:pt idx="14">
                  <c:v>9.8787753826796276E-2</c:v>
                </c:pt>
                <c:pt idx="15">
                  <c:v>9.8787753826796276E-2</c:v>
                </c:pt>
                <c:pt idx="16">
                  <c:v>9.8787753826796276E-2</c:v>
                </c:pt>
                <c:pt idx="17">
                  <c:v>9.8787753826796276E-2</c:v>
                </c:pt>
                <c:pt idx="18">
                  <c:v>9.8787753826796276E-2</c:v>
                </c:pt>
                <c:pt idx="19">
                  <c:v>9.8787753826796276E-2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A1-42DC-9476-85129C2E7123}"/>
            </c:ext>
          </c:extLst>
        </c:ser>
        <c:ser>
          <c:idx val="3"/>
          <c:order val="3"/>
          <c:tx>
            <c:strRef>
              <c:f>'P-Chart'!$F$1</c:f>
              <c:strCache>
                <c:ptCount val="1"/>
                <c:pt idx="0">
                  <c:v>LCLp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'P-Chart'!$A$2:$A$21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'P-Chart'!$F$2:$F$21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A1-42DC-9476-85129C2E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89920"/>
        <c:axId val="522490904"/>
      </c:scatterChart>
      <c:valAx>
        <c:axId val="5224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90904"/>
        <c:crosses val="autoZero"/>
        <c:crossBetween val="midCat"/>
      </c:valAx>
      <c:valAx>
        <c:axId val="5224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X-Bar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960746261625706E-2"/>
          <c:y val="8.5672761418176036E-2"/>
          <c:w val="0.90735752427206884"/>
          <c:h val="0.77439399599938985"/>
        </c:manualLayout>
      </c:layout>
      <c:scatterChart>
        <c:scatterStyle val="lineMarker"/>
        <c:varyColors val="0"/>
        <c:ser>
          <c:idx val="4"/>
          <c:order val="0"/>
          <c:tx>
            <c:strRef>
              <c:f>'X-bar'!$B$2</c:f>
              <c:strCache>
                <c:ptCount val="1"/>
                <c:pt idx="0">
                  <c:v>(AVG. of 9 Boxes)</c:v>
                </c:pt>
              </c:strCache>
            </c:strRef>
          </c:tx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'X-bar'!$B$3:$B$14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16.8</c:v>
                </c:pt>
                <c:pt idx="2">
                  <c:v>15.5</c:v>
                </c:pt>
                <c:pt idx="3">
                  <c:v>16.5</c:v>
                </c:pt>
                <c:pt idx="4">
                  <c:v>16.5</c:v>
                </c:pt>
                <c:pt idx="5">
                  <c:v>16.399999999999999</c:v>
                </c:pt>
                <c:pt idx="6">
                  <c:v>15.2</c:v>
                </c:pt>
                <c:pt idx="7">
                  <c:v>16.399999999999999</c:v>
                </c:pt>
                <c:pt idx="8">
                  <c:v>16.3</c:v>
                </c:pt>
                <c:pt idx="9">
                  <c:v>14.8</c:v>
                </c:pt>
                <c:pt idx="10">
                  <c:v>14.2</c:v>
                </c:pt>
                <c:pt idx="11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95-4948-86C2-8A8C50601AAD}"/>
            </c:ext>
          </c:extLst>
        </c:ser>
        <c:ser>
          <c:idx val="5"/>
          <c:order val="1"/>
          <c:tx>
            <c:strRef>
              <c:f>'X-bar'!$C$2</c:f>
              <c:strCache>
                <c:ptCount val="1"/>
                <c:pt idx="0">
                  <c:v>Mean of the Sample Mean (    )</c:v>
                </c:pt>
              </c:strCache>
            </c:strRef>
          </c:tx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'X-bar'!$C$3:$C$14</c:f>
              <c:numCache>
                <c:formatCode>0.0</c:formatCode>
                <c:ptCount val="12"/>
                <c:pt idx="0">
                  <c:v>16.000000000000004</c:v>
                </c:pt>
                <c:pt idx="1">
                  <c:v>16.000000000000004</c:v>
                </c:pt>
                <c:pt idx="2">
                  <c:v>16.000000000000004</c:v>
                </c:pt>
                <c:pt idx="3">
                  <c:v>16.000000000000004</c:v>
                </c:pt>
                <c:pt idx="4">
                  <c:v>16.000000000000004</c:v>
                </c:pt>
                <c:pt idx="5">
                  <c:v>16.000000000000004</c:v>
                </c:pt>
                <c:pt idx="6">
                  <c:v>16.000000000000004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16.000000000000004</c:v>
                </c:pt>
                <c:pt idx="10">
                  <c:v>16.000000000000004</c:v>
                </c:pt>
                <c:pt idx="11">
                  <c:v>16.000000000000004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95-4948-86C2-8A8C50601AAD}"/>
            </c:ext>
          </c:extLst>
        </c:ser>
        <c:ser>
          <c:idx val="6"/>
          <c:order val="2"/>
          <c:tx>
            <c:strRef>
              <c:f>'X-bar'!$D$2</c:f>
              <c:strCache>
                <c:ptCount val="1"/>
                <c:pt idx="0">
                  <c:v>UCL</c:v>
                </c:pt>
              </c:strCache>
            </c:strRef>
          </c:tx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'X-bar'!$D$3:$D$14</c:f>
              <c:numCache>
                <c:formatCode>General</c:formatCode>
                <c:ptCount val="12"/>
                <c:pt idx="0">
                  <c:v>17.000000000000004</c:v>
                </c:pt>
                <c:pt idx="1">
                  <c:v>17.000000000000004</c:v>
                </c:pt>
                <c:pt idx="2">
                  <c:v>17.000000000000004</c:v>
                </c:pt>
                <c:pt idx="3">
                  <c:v>17.000000000000004</c:v>
                </c:pt>
                <c:pt idx="4">
                  <c:v>17.000000000000004</c:v>
                </c:pt>
                <c:pt idx="5">
                  <c:v>17.000000000000004</c:v>
                </c:pt>
                <c:pt idx="6">
                  <c:v>17.000000000000004</c:v>
                </c:pt>
                <c:pt idx="7">
                  <c:v>17.000000000000004</c:v>
                </c:pt>
                <c:pt idx="8">
                  <c:v>17.000000000000004</c:v>
                </c:pt>
                <c:pt idx="9">
                  <c:v>17.000000000000004</c:v>
                </c:pt>
                <c:pt idx="10">
                  <c:v>17.000000000000004</c:v>
                </c:pt>
                <c:pt idx="11">
                  <c:v>17.000000000000004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895-4948-86C2-8A8C50601AAD}"/>
            </c:ext>
          </c:extLst>
        </c:ser>
        <c:ser>
          <c:idx val="7"/>
          <c:order val="3"/>
          <c:tx>
            <c:strRef>
              <c:f>'X-bar'!$E$2</c:f>
              <c:strCache>
                <c:ptCount val="1"/>
                <c:pt idx="0">
                  <c:v>LCL</c:v>
                </c:pt>
              </c:strCache>
            </c:strRef>
          </c:tx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'X-bar'!$E$3:$E$14</c:f>
              <c:numCache>
                <c:formatCode>General</c:formatCode>
                <c:ptCount val="12"/>
                <c:pt idx="0">
                  <c:v>15.000000000000004</c:v>
                </c:pt>
                <c:pt idx="1">
                  <c:v>15.000000000000004</c:v>
                </c:pt>
                <c:pt idx="2">
                  <c:v>15.000000000000004</c:v>
                </c:pt>
                <c:pt idx="3">
                  <c:v>15.000000000000004</c:v>
                </c:pt>
                <c:pt idx="4">
                  <c:v>15.000000000000004</c:v>
                </c:pt>
                <c:pt idx="5">
                  <c:v>15.000000000000004</c:v>
                </c:pt>
                <c:pt idx="6">
                  <c:v>15.000000000000004</c:v>
                </c:pt>
                <c:pt idx="7">
                  <c:v>15.000000000000004</c:v>
                </c:pt>
                <c:pt idx="8">
                  <c:v>15.000000000000004</c:v>
                </c:pt>
                <c:pt idx="9">
                  <c:v>15.000000000000004</c:v>
                </c:pt>
                <c:pt idx="10">
                  <c:v>15.000000000000004</c:v>
                </c:pt>
                <c:pt idx="11">
                  <c:v>15.000000000000004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95-4948-86C2-8A8C50601AAD}"/>
            </c:ext>
          </c:extLst>
        </c:ser>
        <c:ser>
          <c:idx val="0"/>
          <c:order val="4"/>
          <c:tx>
            <c:strRef>
              <c:f>'X-bar'!$B$2</c:f>
              <c:strCache>
                <c:ptCount val="1"/>
                <c:pt idx="0">
                  <c:v>(AVG. of 9 Boxes)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'X-bar'!$B$3:$B$14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16.8</c:v>
                </c:pt>
                <c:pt idx="2">
                  <c:v>15.5</c:v>
                </c:pt>
                <c:pt idx="3">
                  <c:v>16.5</c:v>
                </c:pt>
                <c:pt idx="4">
                  <c:v>16.5</c:v>
                </c:pt>
                <c:pt idx="5">
                  <c:v>16.399999999999999</c:v>
                </c:pt>
                <c:pt idx="6">
                  <c:v>15.2</c:v>
                </c:pt>
                <c:pt idx="7">
                  <c:v>16.399999999999999</c:v>
                </c:pt>
                <c:pt idx="8">
                  <c:v>16.3</c:v>
                </c:pt>
                <c:pt idx="9">
                  <c:v>14.8</c:v>
                </c:pt>
                <c:pt idx="10">
                  <c:v>14.2</c:v>
                </c:pt>
                <c:pt idx="11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5-4948-86C2-8A8C50601AAD}"/>
            </c:ext>
          </c:extLst>
        </c:ser>
        <c:ser>
          <c:idx val="1"/>
          <c:order val="5"/>
          <c:tx>
            <c:strRef>
              <c:f>'X-bar'!$C$2</c:f>
              <c:strCache>
                <c:ptCount val="1"/>
                <c:pt idx="0">
                  <c:v>Mean of the Sample Mean (   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'X-bar'!$C$3:$C$14</c:f>
              <c:numCache>
                <c:formatCode>0.0</c:formatCode>
                <c:ptCount val="12"/>
                <c:pt idx="0">
                  <c:v>16.000000000000004</c:v>
                </c:pt>
                <c:pt idx="1">
                  <c:v>16.000000000000004</c:v>
                </c:pt>
                <c:pt idx="2">
                  <c:v>16.000000000000004</c:v>
                </c:pt>
                <c:pt idx="3">
                  <c:v>16.000000000000004</c:v>
                </c:pt>
                <c:pt idx="4">
                  <c:v>16.000000000000004</c:v>
                </c:pt>
                <c:pt idx="5">
                  <c:v>16.000000000000004</c:v>
                </c:pt>
                <c:pt idx="6">
                  <c:v>16.000000000000004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16.000000000000004</c:v>
                </c:pt>
                <c:pt idx="10">
                  <c:v>16.000000000000004</c:v>
                </c:pt>
                <c:pt idx="11">
                  <c:v>16.000000000000004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95-4948-86C2-8A8C50601AAD}"/>
            </c:ext>
          </c:extLst>
        </c:ser>
        <c:ser>
          <c:idx val="2"/>
          <c:order val="6"/>
          <c:tx>
            <c:strRef>
              <c:f>'X-bar'!$D$2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'X-bar'!$D$3:$D$14</c:f>
              <c:numCache>
                <c:formatCode>General</c:formatCode>
                <c:ptCount val="12"/>
                <c:pt idx="0">
                  <c:v>17.000000000000004</c:v>
                </c:pt>
                <c:pt idx="1">
                  <c:v>17.000000000000004</c:v>
                </c:pt>
                <c:pt idx="2">
                  <c:v>17.000000000000004</c:v>
                </c:pt>
                <c:pt idx="3">
                  <c:v>17.000000000000004</c:v>
                </c:pt>
                <c:pt idx="4">
                  <c:v>17.000000000000004</c:v>
                </c:pt>
                <c:pt idx="5">
                  <c:v>17.000000000000004</c:v>
                </c:pt>
                <c:pt idx="6">
                  <c:v>17.000000000000004</c:v>
                </c:pt>
                <c:pt idx="7">
                  <c:v>17.000000000000004</c:v>
                </c:pt>
                <c:pt idx="8">
                  <c:v>17.000000000000004</c:v>
                </c:pt>
                <c:pt idx="9">
                  <c:v>17.000000000000004</c:v>
                </c:pt>
                <c:pt idx="10">
                  <c:v>17.000000000000004</c:v>
                </c:pt>
                <c:pt idx="11">
                  <c:v>17.000000000000004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95-4948-86C2-8A8C50601AAD}"/>
            </c:ext>
          </c:extLst>
        </c:ser>
        <c:ser>
          <c:idx val="3"/>
          <c:order val="7"/>
          <c:tx>
            <c:strRef>
              <c:f>'X-bar'!$E$2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'X-bar'!$A$3:$A$14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'X-bar'!$E$3:$E$14</c:f>
              <c:numCache>
                <c:formatCode>General</c:formatCode>
                <c:ptCount val="12"/>
                <c:pt idx="0">
                  <c:v>15.000000000000004</c:v>
                </c:pt>
                <c:pt idx="1">
                  <c:v>15.000000000000004</c:v>
                </c:pt>
                <c:pt idx="2">
                  <c:v>15.000000000000004</c:v>
                </c:pt>
                <c:pt idx="3">
                  <c:v>15.000000000000004</c:v>
                </c:pt>
                <c:pt idx="4">
                  <c:v>15.000000000000004</c:v>
                </c:pt>
                <c:pt idx="5">
                  <c:v>15.000000000000004</c:v>
                </c:pt>
                <c:pt idx="6">
                  <c:v>15.000000000000004</c:v>
                </c:pt>
                <c:pt idx="7">
                  <c:v>15.000000000000004</c:v>
                </c:pt>
                <c:pt idx="8">
                  <c:v>15.000000000000004</c:v>
                </c:pt>
                <c:pt idx="9">
                  <c:v>15.000000000000004</c:v>
                </c:pt>
                <c:pt idx="10">
                  <c:v>15.000000000000004</c:v>
                </c:pt>
                <c:pt idx="11">
                  <c:v>15.000000000000004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95-4948-86C2-8A8C5060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97792"/>
        <c:axId val="522499432"/>
      </c:scatterChart>
      <c:valAx>
        <c:axId val="52249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99432"/>
        <c:crosses val="autoZero"/>
        <c:crossBetween val="midCat"/>
      </c:valAx>
      <c:valAx>
        <c:axId val="522499432"/>
        <c:scaling>
          <c:orientation val="minMax"/>
          <c:max val="18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Weight of Sample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97792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0.80769</cdr:x>
      <cdr:y>0.16225</cdr:y>
    </cdr:from>
    <cdr:to>
      <cdr:x>0.90625</cdr:x>
      <cdr:y>0.23676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95410" y="1020164"/>
          <a:ext cx="853606" cy="468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UCLp</a:t>
          </a:r>
        </a:p>
      </cdr:txBody>
    </cdr:sp>
  </cdr:relSizeAnchor>
  <cdr:relSizeAnchor xmlns:cdr="http://schemas.openxmlformats.org/drawingml/2006/chartDrawing">
    <cdr:from>
      <cdr:x>0.80995</cdr:x>
      <cdr:y>0.79285</cdr:y>
    </cdr:from>
    <cdr:to>
      <cdr:x>0.90851</cdr:x>
      <cdr:y>0.86735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014980" y="4985062"/>
          <a:ext cx="853606" cy="468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LCLp</a:t>
          </a:r>
        </a:p>
      </cdr:txBody>
    </cdr:sp>
  </cdr:relSizeAnchor>
  <cdr:relSizeAnchor xmlns:cdr="http://schemas.openxmlformats.org/drawingml/2006/chartDrawing">
    <cdr:from>
      <cdr:x>0.01563</cdr:x>
      <cdr:y>0.34603</cdr:y>
    </cdr:from>
    <cdr:to>
      <cdr:x>0.02524</cdr:x>
      <cdr:y>0.63411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5328" y="2175656"/>
          <a:ext cx="83279" cy="1811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0.03486</cdr:x>
      <cdr:y>0.36589</cdr:y>
    </cdr:from>
    <cdr:to>
      <cdr:x>0.10096</cdr:x>
      <cdr:y>0.69371</cdr:y>
    </cdr:to>
    <cdr:sp macro="" textlink="">
      <cdr:nvSpPr>
        <cdr:cNvPr id="5" name="TextBox 4"/>
        <cdr:cNvSpPr txBox="1"/>
      </cdr:nvSpPr>
      <cdr:spPr>
        <a:xfrm xmlns:a="http://schemas.openxmlformats.org/drawingml/2006/main" rot="10800000">
          <a:off x="301885" y="2300574"/>
          <a:ext cx="572541" cy="2061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/>
            <a:t>Fraction Defective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1384300</xdr:colOff>
      <xdr:row>23</xdr:row>
      <xdr:rowOff>25401</xdr:rowOff>
    </xdr:from>
    <xdr:ext cx="215900" cy="1714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84300" y="4152901"/>
              <a:ext cx="21590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84300" y="4152901"/>
              <a:ext cx="215900" cy="1714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(𝑝 ̅)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177800</xdr:colOff>
      <xdr:row>0</xdr:row>
      <xdr:rowOff>196850</xdr:rowOff>
    </xdr:from>
    <xdr:ext cx="342900" cy="177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5734050" y="196850"/>
              <a:ext cx="3429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734050" y="196850"/>
              <a:ext cx="3429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𝑝 ̅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0.85577</cdr:x>
      <cdr:y>0.23841</cdr:y>
    </cdr:from>
    <cdr:to>
      <cdr:x>0.9387</cdr:x>
      <cdr:y>0.30795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11803" y="1499016"/>
          <a:ext cx="718280" cy="43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UCL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0.85577</cdr:x>
      <cdr:y>0.23841</cdr:y>
    </cdr:from>
    <cdr:to>
      <cdr:x>0.9387</cdr:x>
      <cdr:y>0.30795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7411803" y="1499016"/>
          <a:ext cx="718280" cy="43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UCL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0.84962</cdr:x>
      <cdr:y>0.68523</cdr:y>
    </cdr:from>
    <cdr:to>
      <cdr:x>0.93255</cdr:x>
      <cdr:y>0.75477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7358505" y="4308423"/>
          <a:ext cx="718256" cy="437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LCL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0.8412</cdr:x>
      <cdr:y>0.42695</cdr:y>
    </cdr:from>
    <cdr:to>
      <cdr:x>1</cdr:x>
      <cdr:y>0.49649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7285636" y="2684488"/>
          <a:ext cx="1375348" cy="437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Mean of the Sample Mean</a:t>
          </a:r>
        </a:p>
        <a:p xmlns:a="http://schemas.openxmlformats.org/drawingml/2006/main">
          <a:endParaRPr lang="en-US" sz="1400"/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107950</xdr:rowOff>
    </xdr:to>
    <xdr:sp macro="" textlink="">
      <xdr:nvSpPr>
        <xdr:cNvPr id="2049" name="AutoShape 1" descr="A table shows the average weight of 9 boxes in each hour, for 12 hours."/>
        <xdr:cNvSpPr>
          <a:spLocks noChangeAspect="1" noChangeArrowheads="1"/>
        </xdr:cNvSpPr>
      </xdr:nvSpPr>
      <xdr:spPr bwMode="auto">
        <a:xfrm>
          <a:off x="54864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1460500</xdr:colOff>
      <xdr:row>14</xdr:row>
      <xdr:rowOff>22225</xdr:rowOff>
    </xdr:from>
    <xdr:ext cx="3024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60500" y="2790825"/>
              <a:ext cx="302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14:m>
                <m:oMath xmlns:m="http://schemas.openxmlformats.org/officeDocument/2006/math">
                  <m:acc>
                    <m:accPr>
                      <m:chr m:val="̿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60500" y="2790825"/>
              <a:ext cx="302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:r>
                <a:rPr lang="en-US" sz="1100" b="0" i="0">
                  <a:latin typeface="Cambria Math" panose="02040503050406030204" pitchFamily="18" charset="0"/>
                </a:rPr>
                <a:t>𝑥 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1807405</xdr:colOff>
      <xdr:row>1</xdr:row>
      <xdr:rowOff>25400</xdr:rowOff>
    </xdr:from>
    <xdr:ext cx="3579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 flipH="1">
              <a:off x="5445955" y="222250"/>
              <a:ext cx="357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14:m>
                <m:oMath xmlns:m="http://schemas.openxmlformats.org/officeDocument/2006/math">
                  <m:acc>
                    <m:accPr>
                      <m:chr m:val="̿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 flipH="1">
              <a:off x="5445955" y="222250"/>
              <a:ext cx="357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:r>
                <a:rPr lang="en-US" sz="1100" b="0" i="0">
                  <a:latin typeface="Cambria Math" panose="02040503050406030204" pitchFamily="18" charset="0"/>
                </a:rPr>
                <a:t>𝑥 ̿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69122</xdr:colOff>
      <xdr:row>0</xdr:row>
      <xdr:rowOff>100337</xdr:rowOff>
    </xdr:from>
    <xdr:ext cx="532736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 rot="10800000" flipH="1" flipV="1">
              <a:off x="5574572" y="100337"/>
              <a:ext cx="53273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</m:acc>
                  </m:oMath>
                </m:oMathPara>
              </a14:m>
              <a:endParaRPr lang="en-US" sz="11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rot="10800000" flipH="1" flipV="1">
              <a:off x="5574572" y="100337"/>
              <a:ext cx="532736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𝑹 ̅</a:t>
              </a:r>
              <a:endParaRPr lang="en-US" sz="11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95250</xdr:colOff>
      <xdr:row>0</xdr:row>
      <xdr:rowOff>6350</xdr:rowOff>
    </xdr:from>
    <xdr:ext cx="5778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 flipH="1">
              <a:off x="7537450" y="6350"/>
              <a:ext cx="577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14:m>
                <m:oMath xmlns:m="http://schemas.openxmlformats.org/officeDocument/2006/math">
                  <m:acc>
                    <m:accPr>
                      <m:chr m:val="̿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 flipH="1">
              <a:off x="7537450" y="6350"/>
              <a:ext cx="5778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       </a:t>
              </a:r>
              <a:r>
                <a:rPr lang="en-US" sz="1100" b="0" i="0">
                  <a:latin typeface="Cambria Math" panose="02040503050406030204" pitchFamily="18" charset="0"/>
                </a:rPr>
                <a:t>𝑥 ̿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819150</xdr:colOff>
      <xdr:row>11</xdr:row>
      <xdr:rowOff>25401</xdr:rowOff>
    </xdr:from>
    <xdr:ext cx="368300" cy="203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536950" y="2413001"/>
              <a:ext cx="368300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    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536950" y="2413001"/>
              <a:ext cx="368300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      </a:t>
              </a:r>
              <a:r>
                <a:rPr lang="en-US" sz="1100" b="0" i="0">
                  <a:latin typeface="Cambria Math" panose="02040503050406030204" pitchFamily="18" charset="0"/>
                </a:rPr>
                <a:t>𝑅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819150</xdr:colOff>
      <xdr:row>11</xdr:row>
      <xdr:rowOff>25401</xdr:rowOff>
    </xdr:from>
    <xdr:ext cx="368300" cy="203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108450" y="2413001"/>
              <a:ext cx="368300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    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108450" y="2413001"/>
              <a:ext cx="368300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/>
                <a:t>      </a:t>
              </a:r>
              <a:r>
                <a:rPr lang="en-US" sz="1100" b="0" i="0">
                  <a:latin typeface="Cambria Math" panose="02040503050406030204" pitchFamily="18" charset="0"/>
                </a:rPr>
                <a:t>𝑅 ̅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A1:F21" totalsRowShown="0" tableBorderDxfId="5">
  <tableColumns count="6">
    <tableColumn id="1" name="SAMPLE NUMBER" dataDxfId="4"/>
    <tableColumn id="2" name="NUMBER OF ERRORS"/>
    <tableColumn id="3" name="FRACTION DEFECTIVE" dataDxfId="3">
      <calculatedColumnFormula>B2/100</calculatedColumnFormula>
    </tableColumn>
    <tableColumn id="4" name="Sample Fraction" dataDxfId="2">
      <calculatedColumnFormula>$B$24</calculatedColumnFormula>
    </tableColumn>
    <tableColumn id="5" name="UCLp" dataDxfId="1">
      <calculatedColumnFormula>D2+3*$B$25</calculatedColumnFormula>
    </tableColumn>
    <tableColumn id="6" name="LCLp" dataDxfId="0">
      <calculatedColumnFormula>MAX(D2-3*$B$25,0)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3" workbookViewId="0">
      <selection activeCell="B25" sqref="B25"/>
    </sheetView>
  </sheetViews>
  <sheetFormatPr defaultRowHeight="14.5"/>
  <cols>
    <col min="1" max="1" width="26.81640625" customWidth="1"/>
    <col min="2" max="2" width="25.81640625" customWidth="1"/>
    <col min="3" max="3" width="26.90625" customWidth="1"/>
    <col min="4" max="4" width="15.36328125" customWidth="1"/>
  </cols>
  <sheetData>
    <row r="1" spans="1:6" ht="32.5" customHeight="1">
      <c r="A1" s="9" t="s">
        <v>0</v>
      </c>
      <c r="B1" s="1" t="s">
        <v>1</v>
      </c>
      <c r="C1" s="1" t="s">
        <v>2</v>
      </c>
      <c r="D1" s="8" t="s">
        <v>19</v>
      </c>
      <c r="E1" s="7" t="s">
        <v>17</v>
      </c>
      <c r="F1" s="7" t="s">
        <v>18</v>
      </c>
    </row>
    <row r="2" spans="1:6" ht="15.5">
      <c r="A2" s="10">
        <v>1</v>
      </c>
      <c r="B2" s="2">
        <v>6</v>
      </c>
      <c r="C2" s="2">
        <f>B2/100</f>
        <v>0.06</v>
      </c>
      <c r="D2" s="5">
        <f>$B$24</f>
        <v>0.04</v>
      </c>
      <c r="E2" s="5">
        <f>D2+3*$B$25</f>
        <v>9.8787753826796276E-2</v>
      </c>
      <c r="F2" s="5">
        <f>MAX(D2-3*$B$25,0)</f>
        <v>0</v>
      </c>
    </row>
    <row r="3" spans="1:6" ht="15.5">
      <c r="A3" s="11">
        <v>2</v>
      </c>
      <c r="B3" s="3">
        <v>5</v>
      </c>
      <c r="C3" s="2">
        <f t="shared" ref="C3:C21" si="0">B3/100</f>
        <v>0.05</v>
      </c>
      <c r="D3" s="5">
        <f t="shared" ref="D3:D21" si="1">$B$24</f>
        <v>0.04</v>
      </c>
      <c r="E3" s="5">
        <f t="shared" ref="E3:E21" si="2">D3+3*$B$25</f>
        <v>9.8787753826796276E-2</v>
      </c>
      <c r="F3" s="5">
        <f t="shared" ref="F3:F21" si="3">MAX(D3-3*$B$25,0)</f>
        <v>0</v>
      </c>
    </row>
    <row r="4" spans="1:6" ht="15.5">
      <c r="A4" s="10">
        <v>3</v>
      </c>
      <c r="B4" s="2">
        <v>0</v>
      </c>
      <c r="C4" s="2">
        <f t="shared" si="0"/>
        <v>0</v>
      </c>
      <c r="D4" s="5">
        <f t="shared" si="1"/>
        <v>0.04</v>
      </c>
      <c r="E4" s="5">
        <f t="shared" si="2"/>
        <v>9.8787753826796276E-2</v>
      </c>
      <c r="F4" s="5">
        <f t="shared" si="3"/>
        <v>0</v>
      </c>
    </row>
    <row r="5" spans="1:6" ht="15.5">
      <c r="A5" s="11">
        <v>4</v>
      </c>
      <c r="B5" s="3">
        <v>1</v>
      </c>
      <c r="C5" s="2">
        <f t="shared" si="0"/>
        <v>0.01</v>
      </c>
      <c r="D5" s="5">
        <f t="shared" si="1"/>
        <v>0.04</v>
      </c>
      <c r="E5" s="5">
        <f t="shared" si="2"/>
        <v>9.8787753826796276E-2</v>
      </c>
      <c r="F5" s="5">
        <f t="shared" si="3"/>
        <v>0</v>
      </c>
    </row>
    <row r="6" spans="1:6" ht="15.5">
      <c r="A6" s="10">
        <v>5</v>
      </c>
      <c r="B6" s="2">
        <v>4</v>
      </c>
      <c r="C6" s="2">
        <f t="shared" si="0"/>
        <v>0.04</v>
      </c>
      <c r="D6" s="5">
        <f t="shared" si="1"/>
        <v>0.04</v>
      </c>
      <c r="E6" s="5">
        <f t="shared" si="2"/>
        <v>9.8787753826796276E-2</v>
      </c>
      <c r="F6" s="5">
        <f t="shared" si="3"/>
        <v>0</v>
      </c>
    </row>
    <row r="7" spans="1:6" ht="15.5">
      <c r="A7" s="11">
        <v>6</v>
      </c>
      <c r="B7" s="3">
        <v>2</v>
      </c>
      <c r="C7" s="2">
        <f t="shared" si="0"/>
        <v>0.02</v>
      </c>
      <c r="D7" s="5">
        <f t="shared" si="1"/>
        <v>0.04</v>
      </c>
      <c r="E7" s="5">
        <f t="shared" si="2"/>
        <v>9.8787753826796276E-2</v>
      </c>
      <c r="F7" s="5">
        <f t="shared" si="3"/>
        <v>0</v>
      </c>
    </row>
    <row r="8" spans="1:6" ht="15.5">
      <c r="A8" s="10">
        <v>7</v>
      </c>
      <c r="B8" s="2">
        <v>5</v>
      </c>
      <c r="C8" s="2">
        <f t="shared" si="0"/>
        <v>0.05</v>
      </c>
      <c r="D8" s="5">
        <f t="shared" si="1"/>
        <v>0.04</v>
      </c>
      <c r="E8" s="5">
        <f t="shared" si="2"/>
        <v>9.8787753826796276E-2</v>
      </c>
      <c r="F8" s="5">
        <f t="shared" si="3"/>
        <v>0</v>
      </c>
    </row>
    <row r="9" spans="1:6" ht="15.5">
      <c r="A9" s="11">
        <v>8</v>
      </c>
      <c r="B9" s="3">
        <v>3</v>
      </c>
      <c r="C9" s="2">
        <f t="shared" si="0"/>
        <v>0.03</v>
      </c>
      <c r="D9" s="5">
        <f t="shared" si="1"/>
        <v>0.04</v>
      </c>
      <c r="E9" s="5">
        <f t="shared" si="2"/>
        <v>9.8787753826796276E-2</v>
      </c>
      <c r="F9" s="5">
        <f t="shared" si="3"/>
        <v>0</v>
      </c>
    </row>
    <row r="10" spans="1:6" ht="15.5">
      <c r="A10" s="10">
        <v>9</v>
      </c>
      <c r="B10" s="2">
        <v>3</v>
      </c>
      <c r="C10" s="2">
        <f t="shared" si="0"/>
        <v>0.03</v>
      </c>
      <c r="D10" s="5">
        <f t="shared" si="1"/>
        <v>0.04</v>
      </c>
      <c r="E10" s="5">
        <f t="shared" si="2"/>
        <v>9.8787753826796276E-2</v>
      </c>
      <c r="F10" s="5">
        <f t="shared" si="3"/>
        <v>0</v>
      </c>
    </row>
    <row r="11" spans="1:6" ht="15.5">
      <c r="A11" s="11">
        <v>10</v>
      </c>
      <c r="B11" s="3">
        <v>2</v>
      </c>
      <c r="C11" s="2">
        <f t="shared" si="0"/>
        <v>0.02</v>
      </c>
      <c r="D11" s="5">
        <f t="shared" si="1"/>
        <v>0.04</v>
      </c>
      <c r="E11" s="5">
        <f t="shared" si="2"/>
        <v>9.8787753826796276E-2</v>
      </c>
      <c r="F11" s="5">
        <f t="shared" si="3"/>
        <v>0</v>
      </c>
    </row>
    <row r="12" spans="1:6" ht="15.5">
      <c r="A12" s="10">
        <v>11</v>
      </c>
      <c r="B12" s="2">
        <v>6</v>
      </c>
      <c r="C12" s="2">
        <f t="shared" si="0"/>
        <v>0.06</v>
      </c>
      <c r="D12" s="5">
        <f t="shared" si="1"/>
        <v>0.04</v>
      </c>
      <c r="E12" s="5">
        <f t="shared" si="2"/>
        <v>9.8787753826796276E-2</v>
      </c>
      <c r="F12" s="5">
        <f t="shared" si="3"/>
        <v>0</v>
      </c>
    </row>
    <row r="13" spans="1:6" ht="15.5">
      <c r="A13" s="11">
        <v>12</v>
      </c>
      <c r="B13" s="3">
        <v>1</v>
      </c>
      <c r="C13" s="2">
        <f t="shared" si="0"/>
        <v>0.01</v>
      </c>
      <c r="D13" s="5">
        <f t="shared" si="1"/>
        <v>0.04</v>
      </c>
      <c r="E13" s="5">
        <f t="shared" si="2"/>
        <v>9.8787753826796276E-2</v>
      </c>
      <c r="F13" s="5">
        <f t="shared" si="3"/>
        <v>0</v>
      </c>
    </row>
    <row r="14" spans="1:6" ht="15.5">
      <c r="A14" s="10">
        <v>13</v>
      </c>
      <c r="B14" s="2">
        <v>8</v>
      </c>
      <c r="C14" s="2">
        <f t="shared" si="0"/>
        <v>0.08</v>
      </c>
      <c r="D14" s="5">
        <f t="shared" si="1"/>
        <v>0.04</v>
      </c>
      <c r="E14" s="5">
        <f t="shared" si="2"/>
        <v>9.8787753826796276E-2</v>
      </c>
      <c r="F14" s="5">
        <f t="shared" si="3"/>
        <v>0</v>
      </c>
    </row>
    <row r="15" spans="1:6" ht="15.5">
      <c r="A15" s="11">
        <v>14</v>
      </c>
      <c r="B15" s="3">
        <v>7</v>
      </c>
      <c r="C15" s="2">
        <f t="shared" si="0"/>
        <v>7.0000000000000007E-2</v>
      </c>
      <c r="D15" s="5">
        <f t="shared" si="1"/>
        <v>0.04</v>
      </c>
      <c r="E15" s="5">
        <f t="shared" si="2"/>
        <v>9.8787753826796276E-2</v>
      </c>
      <c r="F15" s="5">
        <f t="shared" si="3"/>
        <v>0</v>
      </c>
    </row>
    <row r="16" spans="1:6" ht="15.5">
      <c r="A16" s="10">
        <v>15</v>
      </c>
      <c r="B16" s="2">
        <v>5</v>
      </c>
      <c r="C16" s="2">
        <f t="shared" si="0"/>
        <v>0.05</v>
      </c>
      <c r="D16" s="5">
        <f t="shared" si="1"/>
        <v>0.04</v>
      </c>
      <c r="E16" s="5">
        <f t="shared" si="2"/>
        <v>9.8787753826796276E-2</v>
      </c>
      <c r="F16" s="5">
        <f t="shared" si="3"/>
        <v>0</v>
      </c>
    </row>
    <row r="17" spans="1:6" ht="15.5">
      <c r="A17" s="11">
        <v>16</v>
      </c>
      <c r="B17" s="3">
        <v>4</v>
      </c>
      <c r="C17" s="2">
        <f t="shared" si="0"/>
        <v>0.04</v>
      </c>
      <c r="D17" s="5">
        <f t="shared" si="1"/>
        <v>0.04</v>
      </c>
      <c r="E17" s="5">
        <f t="shared" si="2"/>
        <v>9.8787753826796276E-2</v>
      </c>
      <c r="F17" s="5">
        <f t="shared" si="3"/>
        <v>0</v>
      </c>
    </row>
    <row r="18" spans="1:6" ht="15.5">
      <c r="A18" s="10">
        <v>17</v>
      </c>
      <c r="B18" s="2">
        <v>11</v>
      </c>
      <c r="C18" s="2">
        <f t="shared" si="0"/>
        <v>0.11</v>
      </c>
      <c r="D18" s="5">
        <f t="shared" si="1"/>
        <v>0.04</v>
      </c>
      <c r="E18" s="5">
        <f t="shared" si="2"/>
        <v>9.8787753826796276E-2</v>
      </c>
      <c r="F18" s="5">
        <f t="shared" si="3"/>
        <v>0</v>
      </c>
    </row>
    <row r="19" spans="1:6" ht="15.5">
      <c r="A19" s="11">
        <v>18</v>
      </c>
      <c r="B19" s="3">
        <v>3</v>
      </c>
      <c r="C19" s="2">
        <f t="shared" si="0"/>
        <v>0.03</v>
      </c>
      <c r="D19" s="5">
        <f t="shared" si="1"/>
        <v>0.04</v>
      </c>
      <c r="E19" s="5">
        <f t="shared" si="2"/>
        <v>9.8787753826796276E-2</v>
      </c>
      <c r="F19" s="5">
        <f t="shared" si="3"/>
        <v>0</v>
      </c>
    </row>
    <row r="20" spans="1:6" ht="15.5">
      <c r="A20" s="10">
        <v>19</v>
      </c>
      <c r="B20" s="2">
        <v>0</v>
      </c>
      <c r="C20" s="2">
        <f t="shared" si="0"/>
        <v>0</v>
      </c>
      <c r="D20" s="5">
        <f t="shared" si="1"/>
        <v>0.04</v>
      </c>
      <c r="E20" s="5">
        <f t="shared" si="2"/>
        <v>9.8787753826796276E-2</v>
      </c>
      <c r="F20" s="5">
        <f t="shared" si="3"/>
        <v>0</v>
      </c>
    </row>
    <row r="21" spans="1:6" ht="15.5">
      <c r="A21" s="11">
        <v>20</v>
      </c>
      <c r="B21" s="4">
        <v>4</v>
      </c>
      <c r="C21" s="2">
        <f t="shared" si="0"/>
        <v>0.04</v>
      </c>
      <c r="D21" s="5">
        <f t="shared" si="1"/>
        <v>0.04</v>
      </c>
      <c r="E21" s="5">
        <f t="shared" si="2"/>
        <v>9.8787753826796276E-2</v>
      </c>
      <c r="F21" s="5">
        <f t="shared" si="3"/>
        <v>0</v>
      </c>
    </row>
    <row r="22" spans="1:6">
      <c r="A22" t="s">
        <v>15</v>
      </c>
      <c r="B22">
        <f>SUM(B2:B21)</f>
        <v>80</v>
      </c>
    </row>
    <row r="23" spans="1:6">
      <c r="A23" t="s">
        <v>13</v>
      </c>
      <c r="B23">
        <v>100</v>
      </c>
    </row>
    <row r="24" spans="1:6">
      <c r="A24" t="s">
        <v>14</v>
      </c>
      <c r="B24">
        <f>B22/(20*100)</f>
        <v>0.04</v>
      </c>
    </row>
    <row r="25" spans="1:6">
      <c r="A25" t="s">
        <v>16</v>
      </c>
      <c r="B25" s="5">
        <f>SQRT(B24*(1-B24)/100)</f>
        <v>1.9595917942265423E-2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"/>
    </sheetView>
  </sheetViews>
  <sheetFormatPr defaultRowHeight="14.5"/>
  <cols>
    <col min="1" max="1" width="36.26953125" customWidth="1"/>
    <col min="2" max="2" width="15.81640625" customWidth="1"/>
    <col min="3" max="3" width="34.54296875" customWidth="1"/>
  </cols>
  <sheetData>
    <row r="1" spans="1:5" ht="15.5">
      <c r="A1" s="27" t="s">
        <v>7</v>
      </c>
      <c r="B1" s="28"/>
      <c r="C1" s="29" t="s">
        <v>24</v>
      </c>
      <c r="D1" s="30"/>
      <c r="E1" s="30"/>
    </row>
    <row r="2" spans="1:5" ht="15.5">
      <c r="A2" s="12" t="s">
        <v>5</v>
      </c>
      <c r="B2" s="13" t="s">
        <v>6</v>
      </c>
      <c r="C2" s="12" t="s">
        <v>22</v>
      </c>
      <c r="D2" s="13" t="s">
        <v>10</v>
      </c>
      <c r="E2" s="12" t="s">
        <v>11</v>
      </c>
    </row>
    <row r="3" spans="1:5" ht="15.5">
      <c r="A3" s="6">
        <v>1</v>
      </c>
      <c r="B3" s="6">
        <v>16.100000000000001</v>
      </c>
      <c r="C3" s="14">
        <f t="shared" ref="C3:C14" si="0">$B$15</f>
        <v>16.000000000000004</v>
      </c>
      <c r="D3" s="15">
        <f>C3+3*$B$16/SQRT($B$17)</f>
        <v>17.000000000000004</v>
      </c>
      <c r="E3" s="15">
        <f>C3-3*$B$16/SQRT($B$17)</f>
        <v>15.000000000000004</v>
      </c>
    </row>
    <row r="4" spans="1:5" ht="15.5">
      <c r="A4" s="6">
        <v>2</v>
      </c>
      <c r="B4" s="6">
        <v>16.8</v>
      </c>
      <c r="C4" s="14">
        <f t="shared" si="0"/>
        <v>16.000000000000004</v>
      </c>
      <c r="D4" s="15">
        <f t="shared" ref="D4:D14" si="1">C4+3*$B$16/SQRT($B$17)</f>
        <v>17.000000000000004</v>
      </c>
      <c r="E4" s="15">
        <f t="shared" ref="E4:E14" si="2">C4-3*$B$16/SQRT($B$17)</f>
        <v>15.000000000000004</v>
      </c>
    </row>
    <row r="5" spans="1:5" ht="15.5">
      <c r="A5" s="6">
        <v>3</v>
      </c>
      <c r="B5" s="6">
        <v>15.5</v>
      </c>
      <c r="C5" s="14">
        <f t="shared" si="0"/>
        <v>16.000000000000004</v>
      </c>
      <c r="D5" s="15">
        <f t="shared" si="1"/>
        <v>17.000000000000004</v>
      </c>
      <c r="E5" s="15">
        <f t="shared" si="2"/>
        <v>15.000000000000004</v>
      </c>
    </row>
    <row r="6" spans="1:5" ht="15.5">
      <c r="A6" s="6">
        <v>4</v>
      </c>
      <c r="B6" s="6">
        <v>16.5</v>
      </c>
      <c r="C6" s="14">
        <f t="shared" si="0"/>
        <v>16.000000000000004</v>
      </c>
      <c r="D6" s="15">
        <f t="shared" si="1"/>
        <v>17.000000000000004</v>
      </c>
      <c r="E6" s="15">
        <f t="shared" si="2"/>
        <v>15.000000000000004</v>
      </c>
    </row>
    <row r="7" spans="1:5" ht="15.5">
      <c r="A7" s="6">
        <v>5</v>
      </c>
      <c r="B7" s="6">
        <v>16.5</v>
      </c>
      <c r="C7" s="14">
        <f t="shared" si="0"/>
        <v>16.000000000000004</v>
      </c>
      <c r="D7" s="15">
        <f t="shared" si="1"/>
        <v>17.000000000000004</v>
      </c>
      <c r="E7" s="15">
        <f t="shared" si="2"/>
        <v>15.000000000000004</v>
      </c>
    </row>
    <row r="8" spans="1:5" ht="15.5">
      <c r="A8" s="6">
        <v>6</v>
      </c>
      <c r="B8" s="6">
        <v>16.399999999999999</v>
      </c>
      <c r="C8" s="14">
        <f t="shared" si="0"/>
        <v>16.000000000000004</v>
      </c>
      <c r="D8" s="15">
        <f t="shared" si="1"/>
        <v>17.000000000000004</v>
      </c>
      <c r="E8" s="15">
        <f t="shared" si="2"/>
        <v>15.000000000000004</v>
      </c>
    </row>
    <row r="9" spans="1:5" ht="15.5">
      <c r="A9" s="6">
        <v>7</v>
      </c>
      <c r="B9" s="6">
        <v>15.2</v>
      </c>
      <c r="C9" s="14">
        <f t="shared" si="0"/>
        <v>16.000000000000004</v>
      </c>
      <c r="D9" s="15">
        <f t="shared" si="1"/>
        <v>17.000000000000004</v>
      </c>
      <c r="E9" s="15">
        <f t="shared" si="2"/>
        <v>15.000000000000004</v>
      </c>
    </row>
    <row r="10" spans="1:5" ht="15.5">
      <c r="A10" s="6">
        <v>8</v>
      </c>
      <c r="B10" s="6">
        <v>16.399999999999999</v>
      </c>
      <c r="C10" s="14">
        <f t="shared" si="0"/>
        <v>16.000000000000004</v>
      </c>
      <c r="D10" s="15">
        <f t="shared" si="1"/>
        <v>17.000000000000004</v>
      </c>
      <c r="E10" s="15">
        <f t="shared" si="2"/>
        <v>15.000000000000004</v>
      </c>
    </row>
    <row r="11" spans="1:5" ht="15.5">
      <c r="A11" s="6">
        <v>9</v>
      </c>
      <c r="B11" s="6">
        <v>16.3</v>
      </c>
      <c r="C11" s="14">
        <f t="shared" si="0"/>
        <v>16.000000000000004</v>
      </c>
      <c r="D11" s="15">
        <f t="shared" si="1"/>
        <v>17.000000000000004</v>
      </c>
      <c r="E11" s="15">
        <f t="shared" si="2"/>
        <v>15.000000000000004</v>
      </c>
    </row>
    <row r="12" spans="1:5" ht="15.5">
      <c r="A12" s="6">
        <v>10</v>
      </c>
      <c r="B12" s="6">
        <v>14.8</v>
      </c>
      <c r="C12" s="14">
        <f t="shared" si="0"/>
        <v>16.000000000000004</v>
      </c>
      <c r="D12" s="15">
        <f t="shared" si="1"/>
        <v>17.000000000000004</v>
      </c>
      <c r="E12" s="15">
        <f t="shared" si="2"/>
        <v>15.000000000000004</v>
      </c>
    </row>
    <row r="13" spans="1:5" ht="15.5">
      <c r="A13" s="6">
        <v>11</v>
      </c>
      <c r="B13" s="6">
        <v>14.2</v>
      </c>
      <c r="C13" s="14">
        <f t="shared" si="0"/>
        <v>16.000000000000004</v>
      </c>
      <c r="D13" s="15">
        <f t="shared" si="1"/>
        <v>17.000000000000004</v>
      </c>
      <c r="E13" s="15">
        <f t="shared" si="2"/>
        <v>15.000000000000004</v>
      </c>
    </row>
    <row r="14" spans="1:5" ht="15.5">
      <c r="A14" s="6">
        <v>12</v>
      </c>
      <c r="B14" s="6">
        <v>17.3</v>
      </c>
      <c r="C14" s="14">
        <f t="shared" si="0"/>
        <v>16.000000000000004</v>
      </c>
      <c r="D14" s="15">
        <f t="shared" si="1"/>
        <v>17.000000000000004</v>
      </c>
      <c r="E14" s="15">
        <f t="shared" si="2"/>
        <v>15.000000000000004</v>
      </c>
    </row>
    <row r="15" spans="1:5">
      <c r="A15" s="16" t="s">
        <v>22</v>
      </c>
      <c r="B15" s="14">
        <f>AVERAGE(B3:B14)</f>
        <v>16.000000000000004</v>
      </c>
    </row>
    <row r="16" spans="1:5" ht="15.5">
      <c r="A16" s="16" t="s">
        <v>21</v>
      </c>
      <c r="B16" s="17">
        <v>1</v>
      </c>
    </row>
    <row r="17" spans="1:3" ht="15.5">
      <c r="A17" s="16" t="s">
        <v>20</v>
      </c>
      <c r="B17" s="17">
        <v>9</v>
      </c>
    </row>
    <row r="29" spans="1:3">
      <c r="C29" s="5"/>
    </row>
  </sheetData>
  <mergeCells count="2">
    <mergeCell ref="A1:B1"/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I1" sqref="I1"/>
    </sheetView>
  </sheetViews>
  <sheetFormatPr defaultRowHeight="14.5"/>
  <cols>
    <col min="1" max="1" width="11.90625" customWidth="1"/>
    <col min="2" max="2" width="27" customWidth="1"/>
    <col min="3" max="3" width="20.81640625" customWidth="1"/>
    <col min="4" max="4" width="19.08984375" customWidth="1"/>
    <col min="5" max="5" width="10.26953125" customWidth="1"/>
    <col min="8" max="8" width="12.453125" customWidth="1"/>
    <col min="9" max="9" width="12.6328125" customWidth="1"/>
    <col min="10" max="10" width="16.6328125" customWidth="1"/>
  </cols>
  <sheetData>
    <row r="1" spans="1:10" ht="33" customHeight="1">
      <c r="A1" s="1" t="s">
        <v>3</v>
      </c>
      <c r="B1" s="1" t="s">
        <v>8</v>
      </c>
      <c r="C1" s="1" t="s">
        <v>9</v>
      </c>
      <c r="D1" s="1" t="s">
        <v>4</v>
      </c>
      <c r="E1" s="1"/>
      <c r="F1" s="1" t="s">
        <v>10</v>
      </c>
      <c r="G1" s="1" t="s">
        <v>11</v>
      </c>
      <c r="H1" s="12"/>
      <c r="I1" s="13" t="s">
        <v>10</v>
      </c>
      <c r="J1" s="12" t="s">
        <v>11</v>
      </c>
    </row>
    <row r="2" spans="1:10" ht="15.5">
      <c r="A2" s="22">
        <v>1</v>
      </c>
      <c r="B2" s="22">
        <v>11.5</v>
      </c>
      <c r="C2" s="22">
        <v>11.72</v>
      </c>
      <c r="D2" s="22">
        <v>0.22</v>
      </c>
      <c r="E2" s="22">
        <f>$D$12</f>
        <v>0.25</v>
      </c>
      <c r="F2" s="25">
        <f>$D$16*E2</f>
        <v>0.52875000000000005</v>
      </c>
      <c r="G2" s="25">
        <f>$D$15*$E$2</f>
        <v>0</v>
      </c>
      <c r="H2" s="26">
        <v>12</v>
      </c>
      <c r="I2" s="26">
        <f>H2+$D$14*$D$12</f>
        <v>12.14425</v>
      </c>
      <c r="J2" s="26">
        <f>H2-$D$14*$D$12</f>
        <v>11.85575</v>
      </c>
    </row>
    <row r="3" spans="1:10" ht="15.5">
      <c r="A3" s="23">
        <v>2</v>
      </c>
      <c r="B3" s="23">
        <v>11.97</v>
      </c>
      <c r="C3" s="23">
        <v>12</v>
      </c>
      <c r="D3" s="23">
        <v>0.03</v>
      </c>
      <c r="E3" s="22">
        <f t="shared" ref="E3:E11" si="0">$D$12</f>
        <v>0.25</v>
      </c>
      <c r="F3" s="25">
        <f t="shared" ref="F3:F11" si="1">2.115*E3</f>
        <v>0.52875000000000005</v>
      </c>
      <c r="G3" s="25">
        <f t="shared" ref="G3:G11" si="2">0*E3</f>
        <v>0</v>
      </c>
      <c r="H3" s="26">
        <v>12</v>
      </c>
      <c r="I3" s="26">
        <f t="shared" ref="I3:I11" si="3">H3+$D$14*$D$12</f>
        <v>12.14425</v>
      </c>
      <c r="J3" s="26">
        <f t="shared" ref="J3:J11" si="4">H3-$D$14*$D$12</f>
        <v>11.85575</v>
      </c>
    </row>
    <row r="4" spans="1:10" ht="15.5">
      <c r="A4" s="22">
        <v>3</v>
      </c>
      <c r="B4" s="22">
        <v>11.55</v>
      </c>
      <c r="C4" s="22">
        <v>12.05</v>
      </c>
      <c r="D4" s="22">
        <v>0.5</v>
      </c>
      <c r="E4" s="22">
        <f t="shared" si="0"/>
        <v>0.25</v>
      </c>
      <c r="F4" s="25">
        <f t="shared" si="1"/>
        <v>0.52875000000000005</v>
      </c>
      <c r="G4" s="25">
        <f t="shared" si="2"/>
        <v>0</v>
      </c>
      <c r="H4" s="26">
        <v>12</v>
      </c>
      <c r="I4" s="26">
        <f t="shared" si="3"/>
        <v>12.14425</v>
      </c>
      <c r="J4" s="26">
        <f t="shared" si="4"/>
        <v>11.85575</v>
      </c>
    </row>
    <row r="5" spans="1:10" ht="15.5">
      <c r="A5" s="23">
        <v>4</v>
      </c>
      <c r="B5" s="23">
        <v>12</v>
      </c>
      <c r="C5" s="23">
        <v>12.2</v>
      </c>
      <c r="D5" s="23">
        <v>0.2</v>
      </c>
      <c r="E5" s="22">
        <f t="shared" si="0"/>
        <v>0.25</v>
      </c>
      <c r="F5" s="25">
        <f t="shared" si="1"/>
        <v>0.52875000000000005</v>
      </c>
      <c r="G5" s="25">
        <f t="shared" si="2"/>
        <v>0</v>
      </c>
      <c r="H5" s="26">
        <v>12</v>
      </c>
      <c r="I5" s="26">
        <f t="shared" si="3"/>
        <v>12.14425</v>
      </c>
      <c r="J5" s="26">
        <f t="shared" si="4"/>
        <v>11.85575</v>
      </c>
    </row>
    <row r="6" spans="1:10" ht="15.5">
      <c r="A6" s="22">
        <v>5</v>
      </c>
      <c r="B6" s="22">
        <v>11.95</v>
      </c>
      <c r="C6" s="22">
        <v>12</v>
      </c>
      <c r="D6" s="22">
        <v>0.05</v>
      </c>
      <c r="E6" s="22">
        <f t="shared" si="0"/>
        <v>0.25</v>
      </c>
      <c r="F6" s="25">
        <f t="shared" si="1"/>
        <v>0.52875000000000005</v>
      </c>
      <c r="G6" s="25">
        <f t="shared" si="2"/>
        <v>0</v>
      </c>
      <c r="H6" s="26">
        <v>12</v>
      </c>
      <c r="I6" s="26">
        <f t="shared" si="3"/>
        <v>12.14425</v>
      </c>
      <c r="J6" s="26">
        <f t="shared" si="4"/>
        <v>11.85575</v>
      </c>
    </row>
    <row r="7" spans="1:10" ht="15.5">
      <c r="A7" s="23">
        <v>6</v>
      </c>
      <c r="B7" s="23">
        <v>10.55</v>
      </c>
      <c r="C7" s="23">
        <v>10.75</v>
      </c>
      <c r="D7" s="23">
        <v>0.2</v>
      </c>
      <c r="E7" s="22">
        <f t="shared" si="0"/>
        <v>0.25</v>
      </c>
      <c r="F7" s="25">
        <f t="shared" si="1"/>
        <v>0.52875000000000005</v>
      </c>
      <c r="G7" s="25">
        <f t="shared" si="2"/>
        <v>0</v>
      </c>
      <c r="H7" s="26">
        <v>12</v>
      </c>
      <c r="I7" s="26">
        <f t="shared" si="3"/>
        <v>12.14425</v>
      </c>
      <c r="J7" s="26">
        <f t="shared" si="4"/>
        <v>11.85575</v>
      </c>
    </row>
    <row r="8" spans="1:10" ht="15.5">
      <c r="A8" s="22">
        <v>7</v>
      </c>
      <c r="B8" s="22">
        <v>12.5</v>
      </c>
      <c r="C8" s="22">
        <v>12.75</v>
      </c>
      <c r="D8" s="22">
        <v>0.25</v>
      </c>
      <c r="E8" s="22">
        <f t="shared" si="0"/>
        <v>0.25</v>
      </c>
      <c r="F8" s="25">
        <f t="shared" si="1"/>
        <v>0.52875000000000005</v>
      </c>
      <c r="G8" s="25">
        <f t="shared" si="2"/>
        <v>0</v>
      </c>
      <c r="H8" s="26">
        <v>12</v>
      </c>
      <c r="I8" s="26">
        <f t="shared" si="3"/>
        <v>12.14425</v>
      </c>
      <c r="J8" s="26">
        <f t="shared" si="4"/>
        <v>11.85575</v>
      </c>
    </row>
    <row r="9" spans="1:10" ht="15.5">
      <c r="A9" s="23">
        <v>8</v>
      </c>
      <c r="B9" s="23">
        <v>11</v>
      </c>
      <c r="C9" s="23">
        <v>11.25</v>
      </c>
      <c r="D9" s="23">
        <v>0.25</v>
      </c>
      <c r="E9" s="22">
        <f t="shared" si="0"/>
        <v>0.25</v>
      </c>
      <c r="F9" s="25">
        <f t="shared" si="1"/>
        <v>0.52875000000000005</v>
      </c>
      <c r="G9" s="25">
        <f t="shared" si="2"/>
        <v>0</v>
      </c>
      <c r="H9" s="26">
        <v>12</v>
      </c>
      <c r="I9" s="26">
        <f t="shared" si="3"/>
        <v>12.14425</v>
      </c>
      <c r="J9" s="26">
        <f t="shared" si="4"/>
        <v>11.85575</v>
      </c>
    </row>
    <row r="10" spans="1:10" ht="15.5">
      <c r="A10" s="22">
        <v>9</v>
      </c>
      <c r="B10" s="22">
        <v>10.6</v>
      </c>
      <c r="C10" s="22">
        <v>11</v>
      </c>
      <c r="D10" s="22">
        <v>0.4</v>
      </c>
      <c r="E10" s="22">
        <f t="shared" si="0"/>
        <v>0.25</v>
      </c>
      <c r="F10" s="25">
        <f t="shared" si="1"/>
        <v>0.52875000000000005</v>
      </c>
      <c r="G10" s="25">
        <f t="shared" si="2"/>
        <v>0</v>
      </c>
      <c r="H10" s="26">
        <v>12</v>
      </c>
      <c r="I10" s="26">
        <f t="shared" si="3"/>
        <v>12.14425</v>
      </c>
      <c r="J10" s="26">
        <f t="shared" si="4"/>
        <v>11.85575</v>
      </c>
    </row>
    <row r="11" spans="1:10" ht="15.5">
      <c r="A11" s="23">
        <v>10</v>
      </c>
      <c r="B11" s="23">
        <v>11.7</v>
      </c>
      <c r="C11" s="23">
        <v>12.1</v>
      </c>
      <c r="D11" s="24">
        <v>0.4</v>
      </c>
      <c r="E11" s="22">
        <f t="shared" si="0"/>
        <v>0.25</v>
      </c>
      <c r="F11" s="25">
        <f t="shared" si="1"/>
        <v>0.52875000000000005</v>
      </c>
      <c r="G11" s="25">
        <f t="shared" si="2"/>
        <v>0</v>
      </c>
      <c r="H11" s="26">
        <v>12</v>
      </c>
      <c r="I11" s="26">
        <f t="shared" si="3"/>
        <v>12.14425</v>
      </c>
      <c r="J11" s="26">
        <f t="shared" si="4"/>
        <v>11.85575</v>
      </c>
    </row>
    <row r="12" spans="1:10" ht="16" thickBot="1">
      <c r="A12" s="19"/>
      <c r="B12" s="20"/>
      <c r="C12" s="21" t="s">
        <v>23</v>
      </c>
      <c r="D12" s="2">
        <f>AVERAGE(D2:D11)</f>
        <v>0.25</v>
      </c>
      <c r="E12" s="18"/>
    </row>
    <row r="13" spans="1:10" ht="15.5">
      <c r="C13" s="21" t="s">
        <v>12</v>
      </c>
      <c r="D13" s="2">
        <v>5</v>
      </c>
    </row>
    <row r="14" spans="1:10" ht="17.5">
      <c r="C14" s="21" t="s">
        <v>25</v>
      </c>
      <c r="D14" s="2">
        <v>0.57699999999999996</v>
      </c>
    </row>
    <row r="15" spans="1:10" ht="15.5">
      <c r="C15" s="21" t="s">
        <v>26</v>
      </c>
      <c r="D15" s="2">
        <v>0</v>
      </c>
    </row>
    <row r="16" spans="1:10" ht="15.5">
      <c r="C16" s="21" t="s">
        <v>27</v>
      </c>
      <c r="D16" s="2">
        <v>2.1150000000000002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P-Chart</vt:lpstr>
      <vt:lpstr>X-bar</vt:lpstr>
      <vt:lpstr>R-Chart</vt:lpstr>
      <vt:lpstr>P-Chart-Graph</vt:lpstr>
      <vt:lpstr>X-Bar Chart</vt:lpstr>
    </vt:vector>
  </TitlesOfParts>
  <Company>Hofstra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Su</dc:creator>
  <cp:lastModifiedBy>Ping Su</cp:lastModifiedBy>
  <dcterms:created xsi:type="dcterms:W3CDTF">2020-09-29T15:51:05Z</dcterms:created>
  <dcterms:modified xsi:type="dcterms:W3CDTF">2020-10-07T14:58:55Z</dcterms:modified>
</cp:coreProperties>
</file>