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defaultThemeVersion="124226"/>
  <mc:AlternateContent xmlns:mc="http://schemas.openxmlformats.org/markup-compatibility/2006">
    <mc:Choice Requires="x15">
      <x15ac:absPath xmlns:x15ac="http://schemas.microsoft.com/office/spreadsheetml/2010/11/ac" url="C:\Users\Erik\Documents\GitHub\urbs_intertemporal\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Demand" sheetId="1" r:id="rId6"/>
    <sheet name="SupIm" sheetId="4" r:id="rId7"/>
    <sheet name="Buy-Sell-Price" sheetId="12" r:id="rId8"/>
  </sheets>
  <definedNames>
    <definedName name="_xlnm._FilterDatabase" localSheetId="2" hidden="1">Commodity!$B$1:$F$33</definedName>
    <definedName name="_xlnm._FilterDatabase" localSheetId="3">Process!$A$1:$N$26</definedName>
    <definedName name="_xlnm._FilterDatabase" localSheetId="4" hidden="1">'Process-Commodity'!$A$1:$E$27</definedName>
  </definedNames>
  <calcPr calcId="171027"/>
</workbook>
</file>

<file path=xl/calcChain.xml><?xml version="1.0" encoding="utf-8"?>
<calcChain xmlns="http://schemas.openxmlformats.org/spreadsheetml/2006/main">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<sst xmlns="http://schemas.openxmlformats.org/spreadsheetml/2006/main" count="348" uniqueCount="81">
  <si>
    <t>t</t>
  </si>
  <si>
    <t>Wind</t>
  </si>
  <si>
    <t>Solar</t>
  </si>
  <si>
    <t>Hydro</t>
  </si>
  <si>
    <t>Type</t>
  </si>
  <si>
    <t>SupIm</t>
  </si>
  <si>
    <t>Demand</t>
  </si>
  <si>
    <t>Stock</t>
  </si>
  <si>
    <t>Gas</t>
  </si>
  <si>
    <t>price</t>
  </si>
  <si>
    <t>max</t>
  </si>
  <si>
    <t>inst-cap</t>
  </si>
  <si>
    <t>cap-lo</t>
  </si>
  <si>
    <t>cap-up</t>
  </si>
  <si>
    <t>inv-cost</t>
  </si>
  <si>
    <t>fix-cost</t>
  </si>
  <si>
    <t>var-cost</t>
  </si>
  <si>
    <t>wacc</t>
  </si>
  <si>
    <t>depreciation</t>
  </si>
  <si>
    <t>CO2</t>
  </si>
  <si>
    <t>Env</t>
  </si>
  <si>
    <t>inf</t>
  </si>
  <si>
    <t>Slack</t>
  </si>
  <si>
    <t>Biomass</t>
  </si>
  <si>
    <t>Elec</t>
  </si>
  <si>
    <t>Coal</t>
  </si>
  <si>
    <t>Lignite</t>
  </si>
  <si>
    <t>South</t>
  </si>
  <si>
    <t>North</t>
  </si>
  <si>
    <t>Mid</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</si>
  <si>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</si>
  <si>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</si>
  <si>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</si>
  <si>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</si>
  <si>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</si>
  <si>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</si>
  <si>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</si>
  <si>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</si>
  <si>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</si>
  <si>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</si>
  <si>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</si>
  <si>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</si>
  <si>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</si>
  <si>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</si>
  <si>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</si>
  <si>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</si>
  <si>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</si>
  <si>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</si>
  <si>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</si>
  <si>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</si>
  <si>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</si>
  <si>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</si>
  <si>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</si>
  <si>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</si>
  <si>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</si>
  <si>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</si>
  <si>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</si>
  <si>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</si>
  <si>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Name</t>
  </si>
  <si>
    <t>Elec buy</t>
  </si>
  <si>
    <t>Elec sell</t>
  </si>
  <si>
    <t>Sell</t>
  </si>
  <si>
    <t>Buy</t>
  </si>
  <si>
    <t>Feed-in</t>
  </si>
  <si>
    <t>Purchase</t>
  </si>
  <si>
    <t>max-grad</t>
  </si>
  <si>
    <t>startup-cost</t>
  </si>
  <si>
    <t>ratio-min</t>
  </si>
  <si>
    <t>min-fraction</t>
  </si>
  <si>
    <t>area</t>
  </si>
  <si>
    <t>area-per-cap</t>
  </si>
  <si>
    <t>Property</t>
  </si>
  <si>
    <t>CO2 limit</t>
  </si>
  <si>
    <t>Limits the sum of all created (as calculated by commodity_balance) CO2 in all sites</t>
  </si>
  <si>
    <t>value</t>
  </si>
  <si>
    <t>description</t>
  </si>
  <si>
    <t>Modelled year for intertemporal planning</t>
  </si>
  <si>
    <t>lifetime</t>
  </si>
  <si>
    <t>Support timeframe</t>
  </si>
  <si>
    <t>Discount rate</t>
  </si>
  <si>
    <t>Discount utility factor for intertemporal planning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</si>
</sst>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5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5"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4" fillId="28" borderId="0" xfId="0" applyNumberFormat="1" applyFont="1" applyFill="1" applyAlignment="1">
      <alignment horizontal="right"/>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tabSelected="1" workbookViewId="0">
      <selection activeCell="C12" sqref="C12"/>
    </sheetView>
  </sheetViews>
  <sheetFormatPr baseColWidth="10" defaultColWidth="11.42578125" defaultRowHeight="15"/>
  <cols>
    <col min="1" max="1" width="18" style="38" bestFit="1" customWidth="1"/>
    <col min="2" max="2" width="10.7109375" style="38" customWidth="1"/>
    <col min="3" max="3" width="74.85546875" style="38" bestFit="1" customWidth="1"/>
    <col min="4" max="16384" width="11.42578125" style="38"/>
  </cols>
  <sheetData>
    <row r="1" spans="1:3">
      <c r="A1" s="36" t="s">
        <v>71</v>
      </c>
      <c r="B1" s="37" t="s">
        <v>74</v>
      </c>
      <c r="C1" s="37" t="s">
        <v>75</v>
      </c>
    </row>
    <row r="2" spans="1:3">
      <c r="A2" s="39" t="s">
        <v>78</v>
      </c>
      <c r="B2" s="34">
        <v>2020</v>
      </c>
      <c r="C2" s="35" t="s">
        <v>76</v>
      </c>
    </row>
    <row r="3" spans="1:3">
      <c r="A3" s="39" t="s">
        <v>79</v>
      </c>
      <c r="B3" s="34">
        <v>0.03</v>
      </c>
      <c r="C3" s="35" t="s">
        <v>80</v>
      </c>
    </row>
    <row r="4" spans="1:3">
      <c r="A4" s="39" t="s">
        <v>72</v>
      </c>
      <c r="B4" s="34" t="s">
        <v>21</v>
      </c>
      <c r="C4" s="35" t="s">
        <v>73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48" t="s">
        <v>58</v>
      </c>
      <c r="B1" s="51" t="s">
        <v>69</v>
      </c>
    </row>
    <row r="2" spans="1:2">
      <c r="A2" s="49" t="s">
        <v>29</v>
      </c>
      <c r="B2" s="50">
        <v>280000000</v>
      </c>
    </row>
    <row r="3" spans="1:2">
      <c r="A3" s="49" t="s">
        <v>27</v>
      </c>
      <c r="B3" s="53">
        <v>5000000000</v>
      </c>
    </row>
    <row r="4" spans="1:2">
      <c r="A4" s="49" t="s">
        <v>28</v>
      </c>
      <c r="B4" s="55"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32" sqref="D32"/>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0" customWidth="1"/>
    <col min="6" max="6" width="13.85546875" style="11" bestFit="1" customWidth="1"/>
    <col min="7" max="16384" width="11.42578125" style="3"/>
  </cols>
  <sheetData>
    <row r="1" spans="1:6" s="12" customFormat="1">
      <c r="A1" s="12" t="s">
        <v>57</v>
      </c>
      <c r="B1" s="12" t="s">
        <v>44</v>
      </c>
      <c r="C1" s="12" t="s">
        <v>4</v>
      </c>
      <c r="D1" s="14" t="s">
        <v>9</v>
      </c>
      <c r="E1" s="14" t="s">
        <v>10</v>
      </c>
      <c r="F1" s="13" t="s">
        <v>42</v>
      </c>
    </row>
    <row r="2" spans="1:6">
      <c r="A2" s="4" t="s">
        <v>29</v>
      </c>
      <c r="B2" s="4" t="s">
        <v>2</v>
      </c>
      <c r="C2" s="4" t="s">
        <v>5</v>
      </c>
      <c r="D2" s="33" t="e">
        <f>NA()</f>
        <v>#N/A</v>
      </c>
      <c r="E2" s="33" t="e">
        <f>NA()</f>
        <v>#N/A</v>
      </c>
      <c r="F2" s="33" t="e">
        <f>NA()</f>
        <v>#N/A</v>
      </c>
    </row>
    <row r="3" spans="1:6">
      <c r="A3" s="4" t="s">
        <v>29</v>
      </c>
      <c r="B3" s="4" t="s">
        <v>1</v>
      </c>
      <c r="C3" s="4" t="s">
        <v>5</v>
      </c>
      <c r="D3" s="33" t="e">
        <f>NA()</f>
        <v>#N/A</v>
      </c>
      <c r="E3" s="33" t="e">
        <f>NA()</f>
        <v>#N/A</v>
      </c>
      <c r="F3" s="33" t="e">
        <f>NA()</f>
        <v>#N/A</v>
      </c>
    </row>
    <row r="4" spans="1:6">
      <c r="A4" s="4" t="s">
        <v>29</v>
      </c>
      <c r="B4" s="4" t="s">
        <v>3</v>
      </c>
      <c r="C4" s="4" t="s">
        <v>5</v>
      </c>
      <c r="D4" s="33" t="e">
        <f>NA()</f>
        <v>#N/A</v>
      </c>
      <c r="E4" s="33" t="e">
        <f>NA()</f>
        <v>#N/A</v>
      </c>
      <c r="F4" s="33" t="e">
        <f>NA()</f>
        <v>#N/A</v>
      </c>
    </row>
    <row r="5" spans="1:6">
      <c r="A5" s="4" t="s">
        <v>29</v>
      </c>
      <c r="B5" s="4" t="s">
        <v>24</v>
      </c>
      <c r="C5" s="4" t="s">
        <v>6</v>
      </c>
      <c r="D5" s="33" t="e">
        <f>NA()</f>
        <v>#N/A</v>
      </c>
      <c r="E5" s="33" t="e">
        <f>NA()</f>
        <v>#N/A</v>
      </c>
      <c r="F5" s="33" t="e">
        <f>NA()</f>
        <v>#N/A</v>
      </c>
    </row>
    <row r="6" spans="1:6">
      <c r="A6" s="4" t="s">
        <v>29</v>
      </c>
      <c r="B6" s="4" t="s">
        <v>25</v>
      </c>
      <c r="C6" s="4" t="s">
        <v>7</v>
      </c>
      <c r="D6" s="8">
        <v>7</v>
      </c>
      <c r="E6" s="8" t="s">
        <v>21</v>
      </c>
      <c r="F6" s="9" t="s">
        <v>21</v>
      </c>
    </row>
    <row r="7" spans="1:6">
      <c r="A7" s="4" t="s">
        <v>29</v>
      </c>
      <c r="B7" s="4" t="s">
        <v>26</v>
      </c>
      <c r="C7" s="4" t="s">
        <v>7</v>
      </c>
      <c r="D7" s="8">
        <v>4</v>
      </c>
      <c r="E7" s="8" t="s">
        <v>21</v>
      </c>
      <c r="F7" s="9" t="s">
        <v>21</v>
      </c>
    </row>
    <row r="8" spans="1:6">
      <c r="A8" s="4" t="s">
        <v>29</v>
      </c>
      <c r="B8" s="4" t="s">
        <v>8</v>
      </c>
      <c r="C8" s="4" t="s">
        <v>7</v>
      </c>
      <c r="D8" s="8">
        <v>27</v>
      </c>
      <c r="E8" s="8" t="s">
        <v>21</v>
      </c>
      <c r="F8" s="9" t="s">
        <v>21</v>
      </c>
    </row>
    <row r="9" spans="1:6">
      <c r="A9" s="4" t="s">
        <v>29</v>
      </c>
      <c r="B9" s="4" t="s">
        <v>22</v>
      </c>
      <c r="C9" s="4" t="s">
        <v>7</v>
      </c>
      <c r="D9" s="8">
        <v>9999</v>
      </c>
      <c r="E9" s="8" t="s">
        <v>21</v>
      </c>
      <c r="F9" s="9" t="s">
        <v>21</v>
      </c>
    </row>
    <row r="10" spans="1:6">
      <c r="A10" s="4" t="s">
        <v>29</v>
      </c>
      <c r="B10" s="4" t="s">
        <v>23</v>
      </c>
      <c r="C10" s="4" t="s">
        <v>7</v>
      </c>
      <c r="D10" s="8">
        <v>6</v>
      </c>
      <c r="E10" s="8" t="s">
        <v>21</v>
      </c>
      <c r="F10" s="9" t="s">
        <v>21</v>
      </c>
    </row>
    <row r="11" spans="1:6">
      <c r="A11" s="4" t="s">
        <v>29</v>
      </c>
      <c r="B11" s="4" t="s">
        <v>19</v>
      </c>
      <c r="C11" s="4" t="s">
        <v>20</v>
      </c>
      <c r="D11" s="47">
        <v>0</v>
      </c>
      <c r="E11" s="8" t="s">
        <v>21</v>
      </c>
      <c r="F11" s="8" t="s">
        <v>21</v>
      </c>
    </row>
    <row r="12" spans="1:6">
      <c r="A12" s="4" t="s">
        <v>27</v>
      </c>
      <c r="B12" s="4" t="s">
        <v>2</v>
      </c>
      <c r="C12" s="4" t="s">
        <v>5</v>
      </c>
      <c r="D12" s="33" t="e">
        <f>NA()</f>
        <v>#N/A</v>
      </c>
      <c r="E12" s="33" t="e">
        <f>NA()</f>
        <v>#N/A</v>
      </c>
      <c r="F12" s="33" t="e">
        <f>NA()</f>
        <v>#N/A</v>
      </c>
    </row>
    <row r="13" spans="1:6">
      <c r="A13" s="4" t="s">
        <v>27</v>
      </c>
      <c r="B13" s="4" t="s">
        <v>1</v>
      </c>
      <c r="C13" s="4" t="s">
        <v>5</v>
      </c>
      <c r="D13" s="33" t="e">
        <f>NA()</f>
        <v>#N/A</v>
      </c>
      <c r="E13" s="33" t="e">
        <f>NA()</f>
        <v>#N/A</v>
      </c>
      <c r="F13" s="33" t="e">
        <f>NA()</f>
        <v>#N/A</v>
      </c>
    </row>
    <row r="14" spans="1:6">
      <c r="A14" s="4" t="s">
        <v>27</v>
      </c>
      <c r="B14" s="4" t="s">
        <v>3</v>
      </c>
      <c r="C14" s="4" t="s">
        <v>5</v>
      </c>
      <c r="D14" s="33" t="e">
        <f>NA()</f>
        <v>#N/A</v>
      </c>
      <c r="E14" s="33" t="e">
        <f>NA()</f>
        <v>#N/A</v>
      </c>
      <c r="F14" s="33" t="e">
        <f>NA()</f>
        <v>#N/A</v>
      </c>
    </row>
    <row r="15" spans="1:6">
      <c r="A15" s="4" t="s">
        <v>27</v>
      </c>
      <c r="B15" s="4" t="s">
        <v>24</v>
      </c>
      <c r="C15" s="4" t="s">
        <v>6</v>
      </c>
      <c r="D15" s="33" t="e">
        <f>NA()</f>
        <v>#N/A</v>
      </c>
      <c r="E15" s="33" t="e">
        <f>NA()</f>
        <v>#N/A</v>
      </c>
      <c r="F15" s="33" t="e">
        <f>NA()</f>
        <v>#N/A</v>
      </c>
    </row>
    <row r="16" spans="1:6">
      <c r="A16" s="4" t="s">
        <v>27</v>
      </c>
      <c r="B16" s="4" t="s">
        <v>25</v>
      </c>
      <c r="C16" s="4" t="s">
        <v>7</v>
      </c>
      <c r="D16" s="8">
        <v>7</v>
      </c>
      <c r="E16" s="8" t="s">
        <v>21</v>
      </c>
      <c r="F16" s="9" t="s">
        <v>21</v>
      </c>
    </row>
    <row r="17" spans="1:6">
      <c r="A17" s="4" t="s">
        <v>27</v>
      </c>
      <c r="B17" s="4" t="s">
        <v>26</v>
      </c>
      <c r="C17" s="4" t="s">
        <v>7</v>
      </c>
      <c r="D17" s="8">
        <v>4</v>
      </c>
      <c r="E17" s="8" t="s">
        <v>21</v>
      </c>
      <c r="F17" s="9" t="s">
        <v>21</v>
      </c>
    </row>
    <row r="18" spans="1:6">
      <c r="A18" s="4" t="s">
        <v>27</v>
      </c>
      <c r="B18" s="4" t="s">
        <v>8</v>
      </c>
      <c r="C18" s="4" t="s">
        <v>7</v>
      </c>
      <c r="D18" s="8">
        <v>27</v>
      </c>
      <c r="E18" s="8" t="s">
        <v>21</v>
      </c>
      <c r="F18" s="9" t="s">
        <v>21</v>
      </c>
    </row>
    <row r="19" spans="1:6">
      <c r="A19" s="4" t="s">
        <v>27</v>
      </c>
      <c r="B19" s="4" t="s">
        <v>22</v>
      </c>
      <c r="C19" s="4" t="s">
        <v>7</v>
      </c>
      <c r="D19" s="8">
        <v>9999</v>
      </c>
      <c r="E19" s="8" t="s">
        <v>21</v>
      </c>
      <c r="F19" s="9" t="s">
        <v>21</v>
      </c>
    </row>
    <row r="20" spans="1:6">
      <c r="A20" s="4" t="s">
        <v>27</v>
      </c>
      <c r="B20" s="4" t="s">
        <v>23</v>
      </c>
      <c r="C20" s="4" t="s">
        <v>7</v>
      </c>
      <c r="D20" s="8">
        <v>6</v>
      </c>
      <c r="E20" s="8" t="s">
        <v>21</v>
      </c>
      <c r="F20" s="9" t="s">
        <v>21</v>
      </c>
    </row>
    <row r="21" spans="1:6">
      <c r="A21" s="4" t="s">
        <v>27</v>
      </c>
      <c r="B21" s="4" t="s">
        <v>19</v>
      </c>
      <c r="C21" s="4" t="s">
        <v>20</v>
      </c>
      <c r="D21" s="47">
        <v>0</v>
      </c>
      <c r="E21" s="8" t="s">
        <v>21</v>
      </c>
      <c r="F21" s="8" t="s">
        <v>21</v>
      </c>
    </row>
    <row r="22" spans="1:6">
      <c r="A22" s="4" t="s">
        <v>27</v>
      </c>
      <c r="B22" s="4" t="s">
        <v>60</v>
      </c>
      <c r="C22" s="4" t="s">
        <v>61</v>
      </c>
      <c r="D22" s="40">
        <v>3</v>
      </c>
      <c r="E22" s="8" t="s">
        <v>21</v>
      </c>
      <c r="F22" s="9" t="s">
        <v>21</v>
      </c>
    </row>
    <row r="23" spans="1:6">
      <c r="A23" s="4" t="s">
        <v>27</v>
      </c>
      <c r="B23" s="4" t="s">
        <v>59</v>
      </c>
      <c r="C23" s="4" t="s">
        <v>62</v>
      </c>
      <c r="D23" s="40">
        <v>1</v>
      </c>
      <c r="E23" s="8" t="s">
        <v>21</v>
      </c>
      <c r="F23" s="9" t="s">
        <v>21</v>
      </c>
    </row>
    <row r="24" spans="1:6">
      <c r="A24" s="4" t="s">
        <v>28</v>
      </c>
      <c r="B24" s="4" t="s">
        <v>2</v>
      </c>
      <c r="C24" s="4" t="s">
        <v>5</v>
      </c>
      <c r="D24" s="33" t="e">
        <f>NA()</f>
        <v>#N/A</v>
      </c>
      <c r="E24" s="33" t="e">
        <f>NA()</f>
        <v>#N/A</v>
      </c>
      <c r="F24" s="33" t="e">
        <f>NA()</f>
        <v>#N/A</v>
      </c>
    </row>
    <row r="25" spans="1:6">
      <c r="A25" s="4" t="s">
        <v>28</v>
      </c>
      <c r="B25" s="4" t="s">
        <v>1</v>
      </c>
      <c r="C25" s="4" t="s">
        <v>5</v>
      </c>
      <c r="D25" s="33" t="e">
        <f>NA()</f>
        <v>#N/A</v>
      </c>
      <c r="E25" s="33" t="e">
        <f>NA()</f>
        <v>#N/A</v>
      </c>
      <c r="F25" s="33" t="e">
        <f>NA()</f>
        <v>#N/A</v>
      </c>
    </row>
    <row r="26" spans="1:6">
      <c r="A26" s="4" t="s">
        <v>28</v>
      </c>
      <c r="B26" s="4" t="s">
        <v>3</v>
      </c>
      <c r="C26" s="4" t="s">
        <v>5</v>
      </c>
      <c r="D26" s="33" t="e">
        <f>NA()</f>
        <v>#N/A</v>
      </c>
      <c r="E26" s="33" t="e">
        <f>NA()</f>
        <v>#N/A</v>
      </c>
      <c r="F26" s="33" t="e">
        <f>NA()</f>
        <v>#N/A</v>
      </c>
    </row>
    <row r="27" spans="1:6">
      <c r="A27" s="4" t="s">
        <v>28</v>
      </c>
      <c r="B27" s="4" t="s">
        <v>24</v>
      </c>
      <c r="C27" s="4" t="s">
        <v>6</v>
      </c>
      <c r="D27" s="33" t="e">
        <f>NA()</f>
        <v>#N/A</v>
      </c>
      <c r="E27" s="33" t="e">
        <f>NA()</f>
        <v>#N/A</v>
      </c>
      <c r="F27" s="33" t="e">
        <f>NA()</f>
        <v>#N/A</v>
      </c>
    </row>
    <row r="28" spans="1:6">
      <c r="A28" s="4" t="s">
        <v>28</v>
      </c>
      <c r="B28" s="4" t="s">
        <v>25</v>
      </c>
      <c r="C28" s="4" t="s">
        <v>7</v>
      </c>
      <c r="D28" s="8">
        <v>7</v>
      </c>
      <c r="E28" s="8" t="s">
        <v>21</v>
      </c>
      <c r="F28" s="9" t="s">
        <v>21</v>
      </c>
    </row>
    <row r="29" spans="1:6">
      <c r="A29" s="4" t="s">
        <v>28</v>
      </c>
      <c r="B29" s="4" t="s">
        <v>26</v>
      </c>
      <c r="C29" s="4" t="s">
        <v>7</v>
      </c>
      <c r="D29" s="8">
        <v>4</v>
      </c>
      <c r="E29" s="8" t="s">
        <v>21</v>
      </c>
      <c r="F29" s="9" t="s">
        <v>21</v>
      </c>
    </row>
    <row r="30" spans="1:6">
      <c r="A30" s="4" t="s">
        <v>28</v>
      </c>
      <c r="B30" s="4" t="s">
        <v>8</v>
      </c>
      <c r="C30" s="4" t="s">
        <v>7</v>
      </c>
      <c r="D30" s="8">
        <v>27</v>
      </c>
      <c r="E30" s="8" t="s">
        <v>21</v>
      </c>
      <c r="F30" s="9" t="s">
        <v>21</v>
      </c>
    </row>
    <row r="31" spans="1:6">
      <c r="A31" s="4" t="s">
        <v>28</v>
      </c>
      <c r="B31" s="4" t="s">
        <v>22</v>
      </c>
      <c r="C31" s="4" t="s">
        <v>7</v>
      </c>
      <c r="D31" s="8">
        <v>9999</v>
      </c>
      <c r="E31" s="8" t="s">
        <v>21</v>
      </c>
      <c r="F31" s="9" t="s">
        <v>21</v>
      </c>
    </row>
    <row r="32" spans="1:6">
      <c r="A32" s="4" t="s">
        <v>28</v>
      </c>
      <c r="B32" s="4" t="s">
        <v>23</v>
      </c>
      <c r="C32" s="4" t="s">
        <v>7</v>
      </c>
      <c r="D32" s="8">
        <v>6</v>
      </c>
      <c r="E32" s="8" t="s">
        <v>21</v>
      </c>
      <c r="F32" s="9" t="s">
        <v>21</v>
      </c>
    </row>
    <row r="33" spans="1:6">
      <c r="A33" s="4" t="s">
        <v>28</v>
      </c>
      <c r="B33" s="4" t="s">
        <v>19</v>
      </c>
      <c r="C33" s="4" t="s">
        <v>20</v>
      </c>
      <c r="D33" s="47">
        <v>0</v>
      </c>
      <c r="E33" s="8" t="s">
        <v>21</v>
      </c>
      <c r="F33" s="8" t="s">
        <v>21</v>
      </c>
    </row>
    <row r="34" spans="1:6">
      <c r="A34" s="4" t="s">
        <v>28</v>
      </c>
      <c r="B34" s="4" t="s">
        <v>60</v>
      </c>
      <c r="C34" s="4" t="s">
        <v>61</v>
      </c>
      <c r="D34" s="40">
        <v>0.25</v>
      </c>
      <c r="E34" s="8" t="s">
        <v>21</v>
      </c>
      <c r="F34" s="9" t="s">
        <v>21</v>
      </c>
    </row>
    <row r="35" spans="1:6">
      <c r="A35" s="4" t="s">
        <v>28</v>
      </c>
      <c r="B35" s="4" t="s">
        <v>59</v>
      </c>
      <c r="C35" s="4" t="s">
        <v>62</v>
      </c>
      <c r="D35" s="40">
        <v>1.25</v>
      </c>
      <c r="E35" s="8" t="s">
        <v>21</v>
      </c>
      <c r="F35" s="9" t="s">
        <v>21</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K8" sqref="K8"/>
    </sheetView>
  </sheetViews>
  <sheetFormatPr baseColWidth="10" defaultColWidth="11.42578125" defaultRowHeight="15"/>
  <cols>
    <col min="1" max="1" width="10.7109375" style="3" customWidth="1"/>
    <col min="2" max="2" width="16.28515625" style="3" bestFit="1" customWidth="1"/>
    <col min="3" max="6" width="10.7109375" style="23" customWidth="1"/>
    <col min="7" max="7" width="15.140625" style="23" customWidth="1"/>
    <col min="8" max="8" width="10.7109375" style="46" customWidth="1"/>
    <col min="9" max="9" width="24" style="23" customWidth="1"/>
    <col min="10" max="10" width="10.7109375" style="23" customWidth="1"/>
    <col min="11" max="11" width="10.7109375" style="25" customWidth="1"/>
    <col min="12" max="13" width="10.5703125" style="3" customWidth="1"/>
    <col min="14" max="14" width="14.85546875" style="26" bestFit="1" customWidth="1"/>
    <col min="15" max="15" width="14.85546875" style="3" bestFit="1" customWidth="1"/>
    <col min="16" max="16384" width="11.42578125" style="3"/>
  </cols>
  <sheetData>
    <row r="1" spans="1:15" s="12" customFormat="1">
      <c r="A1" s="12" t="s">
        <v>57</v>
      </c>
      <c r="B1" s="12" t="s">
        <v>56</v>
      </c>
      <c r="C1" s="20" t="s">
        <v>11</v>
      </c>
      <c r="D1" s="20" t="s">
        <v>77</v>
      </c>
      <c r="E1" s="20" t="s">
        <v>12</v>
      </c>
      <c r="F1" s="20" t="s">
        <v>13</v>
      </c>
      <c r="G1" s="20" t="s">
        <v>65</v>
      </c>
      <c r="H1" s="44" t="s">
        <v>68</v>
      </c>
      <c r="I1" s="20" t="s">
        <v>14</v>
      </c>
      <c r="J1" s="20" t="s">
        <v>15</v>
      </c>
      <c r="K1" s="22" t="s">
        <v>16</v>
      </c>
      <c r="L1" s="43" t="s">
        <v>66</v>
      </c>
      <c r="M1" s="52" t="s">
        <v>17</v>
      </c>
      <c r="N1" s="19" t="s">
        <v>18</v>
      </c>
      <c r="O1" s="52" t="s">
        <v>70</v>
      </c>
    </row>
    <row r="2" spans="1:15">
      <c r="A2" s="4" t="s">
        <v>29</v>
      </c>
      <c r="B2" s="4" t="s">
        <v>51</v>
      </c>
      <c r="C2" s="27">
        <v>1000</v>
      </c>
      <c r="D2" s="27">
        <v>20</v>
      </c>
      <c r="E2" s="27">
        <v>0</v>
      </c>
      <c r="F2" s="27">
        <v>1400</v>
      </c>
      <c r="G2" s="42" t="s">
        <v>21</v>
      </c>
      <c r="H2" s="45">
        <v>0</v>
      </c>
      <c r="I2" s="27">
        <v>1600000</v>
      </c>
      <c r="J2" s="27">
        <v>20000</v>
      </c>
      <c r="K2" s="29">
        <v>0</v>
      </c>
      <c r="L2" s="30">
        <v>0</v>
      </c>
      <c r="M2" s="54">
        <v>7.0000000000000007E-2</v>
      </c>
      <c r="N2" s="30">
        <v>50</v>
      </c>
      <c r="O2" s="55" t="e">
        <v>#N/A</v>
      </c>
    </row>
    <row r="3" spans="1:15">
      <c r="A3" s="4" t="s">
        <v>29</v>
      </c>
      <c r="B3" s="4" t="s">
        <v>52</v>
      </c>
      <c r="C3" s="27">
        <v>0</v>
      </c>
      <c r="D3" s="27">
        <v>0</v>
      </c>
      <c r="E3" s="27">
        <v>0</v>
      </c>
      <c r="F3" s="27">
        <v>13000</v>
      </c>
      <c r="G3" s="42" t="s">
        <v>21</v>
      </c>
      <c r="H3" s="45">
        <v>0</v>
      </c>
      <c r="I3" s="27">
        <v>1500000</v>
      </c>
      <c r="J3" s="27">
        <v>30000</v>
      </c>
      <c r="K3" s="29">
        <v>0</v>
      </c>
      <c r="L3" s="30">
        <v>0</v>
      </c>
      <c r="M3" s="54">
        <v>7.0000000000000007E-2</v>
      </c>
      <c r="N3" s="30">
        <v>25</v>
      </c>
      <c r="O3" s="55" t="e">
        <v>#N/A</v>
      </c>
    </row>
    <row r="4" spans="1:15">
      <c r="A4" s="4" t="s">
        <v>29</v>
      </c>
      <c r="B4" s="4" t="s">
        <v>48</v>
      </c>
      <c r="C4" s="27">
        <v>0</v>
      </c>
      <c r="D4" s="27">
        <v>0</v>
      </c>
      <c r="E4" s="27">
        <v>15000</v>
      </c>
      <c r="F4" s="27">
        <v>160000</v>
      </c>
      <c r="G4" s="42" t="s">
        <v>21</v>
      </c>
      <c r="H4" s="45">
        <v>0</v>
      </c>
      <c r="I4" s="27">
        <v>600000</v>
      </c>
      <c r="J4" s="27">
        <v>12000</v>
      </c>
      <c r="K4" s="29">
        <v>0</v>
      </c>
      <c r="L4" s="30">
        <v>0</v>
      </c>
      <c r="M4" s="54">
        <v>7.0000000000000007E-2</v>
      </c>
      <c r="N4" s="30">
        <v>25</v>
      </c>
      <c r="O4" s="54">
        <v>14000</v>
      </c>
    </row>
    <row r="5" spans="1:15">
      <c r="A5" s="4" t="s">
        <v>29</v>
      </c>
      <c r="B5" s="4" t="s">
        <v>54</v>
      </c>
      <c r="C5" s="27">
        <v>0</v>
      </c>
      <c r="D5" s="27">
        <v>0</v>
      </c>
      <c r="E5" s="27">
        <v>0</v>
      </c>
      <c r="F5" s="27">
        <v>80000</v>
      </c>
      <c r="G5" s="42">
        <f>8/100*60</f>
        <v>4.8</v>
      </c>
      <c r="H5" s="45">
        <v>0.25</v>
      </c>
      <c r="I5" s="27">
        <f>0.6*750000</f>
        <v>450000</v>
      </c>
      <c r="J5" s="27">
        <f>0.6*10000</f>
        <v>6000</v>
      </c>
      <c r="K5" s="29">
        <f>0.6*2.7</f>
        <v>1.62</v>
      </c>
      <c r="L5" s="30">
        <v>6</v>
      </c>
      <c r="M5" s="54">
        <v>7.0000000000000007E-2</v>
      </c>
      <c r="N5" s="30">
        <v>30</v>
      </c>
      <c r="O5" s="55" t="e">
        <v>#N/A</v>
      </c>
    </row>
    <row r="6" spans="1:15">
      <c r="A6" s="4" t="s">
        <v>29</v>
      </c>
      <c r="B6" s="4" t="s">
        <v>49</v>
      </c>
      <c r="C6" s="27">
        <v>999999</v>
      </c>
      <c r="D6" s="27">
        <v>100</v>
      </c>
      <c r="E6" s="27">
        <v>999999</v>
      </c>
      <c r="F6" s="27">
        <v>999999</v>
      </c>
      <c r="G6" s="42" t="s">
        <v>21</v>
      </c>
      <c r="H6" s="45">
        <v>0</v>
      </c>
      <c r="I6" s="27">
        <v>0</v>
      </c>
      <c r="J6" s="27">
        <v>0</v>
      </c>
      <c r="K6" s="29">
        <v>100</v>
      </c>
      <c r="L6" s="30">
        <v>0</v>
      </c>
      <c r="M6" s="54">
        <v>7.0000000000000007E-2</v>
      </c>
      <c r="N6" s="30">
        <v>100</v>
      </c>
      <c r="O6" s="55" t="e">
        <v>#N/A</v>
      </c>
    </row>
    <row r="7" spans="1:15">
      <c r="A7" s="4" t="s">
        <v>29</v>
      </c>
      <c r="B7" s="4" t="s">
        <v>55</v>
      </c>
      <c r="C7" s="27">
        <v>0</v>
      </c>
      <c r="D7" s="27">
        <v>0</v>
      </c>
      <c r="E7" s="27">
        <v>0</v>
      </c>
      <c r="F7" s="27">
        <v>60000</v>
      </c>
      <c r="G7" s="42">
        <f>1.5/100*60</f>
        <v>0.89999999999999991</v>
      </c>
      <c r="H7" s="45">
        <v>0.65</v>
      </c>
      <c r="I7" s="27">
        <f>0.4*1500000</f>
        <v>600000</v>
      </c>
      <c r="J7" s="27">
        <f>0.4*45000</f>
        <v>18000</v>
      </c>
      <c r="K7" s="29">
        <f>0.4*1.5</f>
        <v>0.60000000000000009</v>
      </c>
      <c r="L7" s="30">
        <v>20</v>
      </c>
      <c r="M7" s="54">
        <v>7.0000000000000007E-2</v>
      </c>
      <c r="N7" s="30">
        <v>40</v>
      </c>
      <c r="O7" s="55" t="e">
        <v>#N/A</v>
      </c>
    </row>
    <row r="8" spans="1:15">
      <c r="A8" s="4" t="s">
        <v>29</v>
      </c>
      <c r="B8" s="4" t="s">
        <v>50</v>
      </c>
      <c r="C8" s="27">
        <v>0</v>
      </c>
      <c r="D8" s="27">
        <v>0</v>
      </c>
      <c r="E8" s="27">
        <v>0</v>
      </c>
      <c r="F8" s="27">
        <v>5000</v>
      </c>
      <c r="G8" s="42">
        <f>2/100*60</f>
        <v>1.2</v>
      </c>
      <c r="H8" s="45">
        <v>0</v>
      </c>
      <c r="I8" s="27">
        <f>0.35*2500000</f>
        <v>875000</v>
      </c>
      <c r="J8" s="27">
        <f>0.35*80000</f>
        <v>28000</v>
      </c>
      <c r="K8" s="29">
        <f>0.35*4</f>
        <v>1.4</v>
      </c>
      <c r="L8" s="30">
        <v>0</v>
      </c>
      <c r="M8" s="54">
        <v>7.0000000000000007E-2</v>
      </c>
      <c r="N8" s="30">
        <v>25</v>
      </c>
      <c r="O8" s="55" t="e">
        <v>#N/A</v>
      </c>
    </row>
    <row r="9" spans="1:15">
      <c r="A9" s="4" t="s">
        <v>27</v>
      </c>
      <c r="B9" s="4" t="s">
        <v>51</v>
      </c>
      <c r="C9" s="27">
        <v>0</v>
      </c>
      <c r="D9" s="27">
        <v>0</v>
      </c>
      <c r="E9" s="27">
        <v>0</v>
      </c>
      <c r="F9" s="27">
        <v>0</v>
      </c>
      <c r="G9" s="42" t="s">
        <v>21</v>
      </c>
      <c r="H9" s="45">
        <v>0</v>
      </c>
      <c r="I9" s="27">
        <v>1600000</v>
      </c>
      <c r="J9" s="27">
        <v>20000</v>
      </c>
      <c r="K9" s="29">
        <v>0</v>
      </c>
      <c r="L9" s="30">
        <v>0</v>
      </c>
      <c r="M9" s="54">
        <v>7.0000000000000007E-2</v>
      </c>
      <c r="N9" s="30">
        <v>50</v>
      </c>
      <c r="O9" s="55" t="e">
        <v>#N/A</v>
      </c>
    </row>
    <row r="10" spans="1:15">
      <c r="A10" s="4" t="s">
        <v>27</v>
      </c>
      <c r="B10" s="4" t="s">
        <v>52</v>
      </c>
      <c r="C10" s="27">
        <v>0</v>
      </c>
      <c r="D10" s="27">
        <v>0</v>
      </c>
      <c r="E10" s="27">
        <v>0</v>
      </c>
      <c r="F10" s="27">
        <v>200000</v>
      </c>
      <c r="G10" s="42" t="s">
        <v>21</v>
      </c>
      <c r="H10" s="45">
        <v>0</v>
      </c>
      <c r="I10" s="27">
        <v>1500000</v>
      </c>
      <c r="J10" s="27">
        <v>30000</v>
      </c>
      <c r="K10" s="29">
        <v>0</v>
      </c>
      <c r="L10" s="30">
        <v>0</v>
      </c>
      <c r="M10" s="54">
        <v>7.0000000000000007E-2</v>
      </c>
      <c r="N10" s="30">
        <v>25</v>
      </c>
      <c r="O10" s="55" t="e">
        <v>#N/A</v>
      </c>
    </row>
    <row r="11" spans="1:15">
      <c r="A11" s="4" t="s">
        <v>27</v>
      </c>
      <c r="B11" s="4" t="s">
        <v>48</v>
      </c>
      <c r="C11" s="27">
        <v>0</v>
      </c>
      <c r="D11" s="27">
        <v>0</v>
      </c>
      <c r="E11" s="27">
        <v>20000</v>
      </c>
      <c r="F11" s="27">
        <v>600000</v>
      </c>
      <c r="G11" s="42" t="s">
        <v>21</v>
      </c>
      <c r="H11" s="45">
        <v>0</v>
      </c>
      <c r="I11" s="27">
        <v>600000</v>
      </c>
      <c r="J11" s="27">
        <v>12000</v>
      </c>
      <c r="K11" s="29">
        <v>0</v>
      </c>
      <c r="L11" s="30">
        <v>0</v>
      </c>
      <c r="M11" s="54">
        <v>7.0000000000000007E-2</v>
      </c>
      <c r="N11" s="30">
        <v>25</v>
      </c>
      <c r="O11" s="54">
        <v>14000</v>
      </c>
    </row>
    <row r="12" spans="1:15">
      <c r="A12" s="4" t="s">
        <v>27</v>
      </c>
      <c r="B12" s="4" t="s">
        <v>53</v>
      </c>
      <c r="C12" s="27">
        <v>0</v>
      </c>
      <c r="D12" s="27">
        <v>0</v>
      </c>
      <c r="E12" s="27">
        <v>0</v>
      </c>
      <c r="F12" s="27">
        <v>100000</v>
      </c>
      <c r="G12" s="42">
        <f>1/100*60</f>
        <v>0.6</v>
      </c>
      <c r="H12" s="45">
        <v>0.5</v>
      </c>
      <c r="I12" s="27">
        <f>0.4*1500000</f>
        <v>600000</v>
      </c>
      <c r="J12" s="27">
        <f>0.4*45000</f>
        <v>18000</v>
      </c>
      <c r="K12" s="29">
        <f>0.4*1.5</f>
        <v>0.60000000000000009</v>
      </c>
      <c r="L12" s="30">
        <v>10</v>
      </c>
      <c r="M12" s="54">
        <v>7.0000000000000007E-2</v>
      </c>
      <c r="N12" s="30">
        <v>40</v>
      </c>
      <c r="O12" s="55" t="e">
        <v>#N/A</v>
      </c>
    </row>
    <row r="13" spans="1:15">
      <c r="A13" s="4" t="s">
        <v>27</v>
      </c>
      <c r="B13" s="4" t="s">
        <v>54</v>
      </c>
      <c r="C13" s="27">
        <v>0</v>
      </c>
      <c r="D13" s="27">
        <v>0</v>
      </c>
      <c r="E13" s="27">
        <v>0</v>
      </c>
      <c r="F13" s="27">
        <v>100000</v>
      </c>
      <c r="G13" s="42">
        <f>8/100*60</f>
        <v>4.8</v>
      </c>
      <c r="H13" s="45">
        <v>0.25</v>
      </c>
      <c r="I13" s="27">
        <f>0.6*750000</f>
        <v>450000</v>
      </c>
      <c r="J13" s="27">
        <f>0.6*10000</f>
        <v>6000</v>
      </c>
      <c r="K13" s="29">
        <f>0.6*2.7</f>
        <v>1.62</v>
      </c>
      <c r="L13" s="30">
        <v>4</v>
      </c>
      <c r="M13" s="54">
        <v>7.0000000000000007E-2</v>
      </c>
      <c r="N13" s="30">
        <v>30</v>
      </c>
      <c r="O13" s="55" t="e">
        <v>#N/A</v>
      </c>
    </row>
    <row r="14" spans="1:15">
      <c r="A14" s="4" t="s">
        <v>27</v>
      </c>
      <c r="B14" s="4" t="s">
        <v>49</v>
      </c>
      <c r="C14" s="27">
        <v>999999</v>
      </c>
      <c r="D14" s="27">
        <v>100</v>
      </c>
      <c r="E14" s="27">
        <v>999999</v>
      </c>
      <c r="F14" s="27">
        <v>999999</v>
      </c>
      <c r="G14" s="42" t="s">
        <v>21</v>
      </c>
      <c r="H14" s="45">
        <v>0</v>
      </c>
      <c r="I14" s="27">
        <v>0</v>
      </c>
      <c r="J14" s="27">
        <v>0</v>
      </c>
      <c r="K14" s="29">
        <v>999</v>
      </c>
      <c r="L14" s="30">
        <v>0</v>
      </c>
      <c r="M14" s="54">
        <v>7.0000000000000007E-2</v>
      </c>
      <c r="N14" s="54">
        <v>100</v>
      </c>
      <c r="O14" s="55" t="e">
        <v>#N/A</v>
      </c>
    </row>
    <row r="15" spans="1:15">
      <c r="A15" s="4" t="s">
        <v>27</v>
      </c>
      <c r="B15" s="4" t="s">
        <v>50</v>
      </c>
      <c r="C15" s="27">
        <v>0</v>
      </c>
      <c r="D15" s="27">
        <v>0</v>
      </c>
      <c r="E15" s="27">
        <v>0</v>
      </c>
      <c r="F15" s="27">
        <v>2000</v>
      </c>
      <c r="G15" s="42">
        <f>2/100*60</f>
        <v>1.2</v>
      </c>
      <c r="H15" s="45">
        <v>0</v>
      </c>
      <c r="I15" s="27">
        <f>0.35*2500000</f>
        <v>875000</v>
      </c>
      <c r="J15" s="27">
        <f>0.35*80000</f>
        <v>28000</v>
      </c>
      <c r="K15" s="29">
        <f>0.35*4</f>
        <v>1.4</v>
      </c>
      <c r="L15" s="30">
        <v>0</v>
      </c>
      <c r="M15" s="54">
        <v>7.0000000000000007E-2</v>
      </c>
      <c r="N15" s="30">
        <v>25</v>
      </c>
      <c r="O15" s="55" t="e">
        <v>#N/A</v>
      </c>
    </row>
    <row r="16" spans="1:15">
      <c r="A16" s="4" t="s">
        <v>27</v>
      </c>
      <c r="B16" s="4" t="s">
        <v>63</v>
      </c>
      <c r="C16" s="27">
        <v>0</v>
      </c>
      <c r="D16" s="27">
        <v>0</v>
      </c>
      <c r="E16" s="27">
        <v>0</v>
      </c>
      <c r="F16" s="27">
        <v>1500</v>
      </c>
      <c r="G16" s="42" t="s">
        <v>21</v>
      </c>
      <c r="H16" s="45">
        <v>0</v>
      </c>
      <c r="I16" s="27">
        <v>0</v>
      </c>
      <c r="J16" s="27">
        <v>0</v>
      </c>
      <c r="K16" s="41">
        <v>0</v>
      </c>
      <c r="L16" s="30">
        <v>0</v>
      </c>
      <c r="M16" s="54">
        <v>7.0000000000000007E-2</v>
      </c>
      <c r="N16" s="54">
        <v>100</v>
      </c>
      <c r="O16" s="55" t="e">
        <v>#N/A</v>
      </c>
    </row>
    <row r="17" spans="1:15">
      <c r="A17" s="4" t="s">
        <v>27</v>
      </c>
      <c r="B17" s="4" t="s">
        <v>64</v>
      </c>
      <c r="C17" s="27">
        <v>0</v>
      </c>
      <c r="D17" s="27">
        <v>0</v>
      </c>
      <c r="E17" s="27">
        <v>0</v>
      </c>
      <c r="F17" s="27">
        <v>1500</v>
      </c>
      <c r="G17" s="42" t="s">
        <v>21</v>
      </c>
      <c r="H17" s="45">
        <v>0</v>
      </c>
      <c r="I17" s="27">
        <v>0</v>
      </c>
      <c r="J17" s="27">
        <v>80</v>
      </c>
      <c r="K17" s="41">
        <v>0</v>
      </c>
      <c r="L17" s="30">
        <v>0</v>
      </c>
      <c r="M17" s="54">
        <v>7.0000000000000007E-2</v>
      </c>
      <c r="N17" s="54">
        <v>100</v>
      </c>
      <c r="O17" s="55" t="e">
        <v>#N/A</v>
      </c>
    </row>
    <row r="18" spans="1:15">
      <c r="A18" s="4" t="s">
        <v>28</v>
      </c>
      <c r="B18" s="4" t="s">
        <v>51</v>
      </c>
      <c r="C18" s="27">
        <v>0</v>
      </c>
      <c r="D18" s="27">
        <v>0</v>
      </c>
      <c r="E18" s="27">
        <v>0</v>
      </c>
      <c r="F18" s="27">
        <v>20000</v>
      </c>
      <c r="G18" s="42" t="s">
        <v>21</v>
      </c>
      <c r="H18" s="45">
        <v>0</v>
      </c>
      <c r="I18" s="27">
        <v>1600000</v>
      </c>
      <c r="J18" s="27">
        <v>20000</v>
      </c>
      <c r="K18" s="29">
        <v>0</v>
      </c>
      <c r="L18" s="30">
        <v>0</v>
      </c>
      <c r="M18" s="54">
        <v>7.0000000000000007E-2</v>
      </c>
      <c r="N18" s="30">
        <v>50</v>
      </c>
      <c r="O18" s="55" t="e">
        <v>#N/A</v>
      </c>
    </row>
    <row r="19" spans="1:15">
      <c r="A19" s="4" t="s">
        <v>28</v>
      </c>
      <c r="B19" s="4" t="s">
        <v>52</v>
      </c>
      <c r="C19" s="27">
        <v>0</v>
      </c>
      <c r="D19" s="27">
        <v>0</v>
      </c>
      <c r="E19" s="27">
        <v>0</v>
      </c>
      <c r="F19" s="27">
        <v>60000</v>
      </c>
      <c r="G19" s="42" t="s">
        <v>21</v>
      </c>
      <c r="H19" s="45">
        <v>0</v>
      </c>
      <c r="I19" s="27">
        <v>1500000</v>
      </c>
      <c r="J19" s="27">
        <v>30000</v>
      </c>
      <c r="K19" s="29">
        <v>0</v>
      </c>
      <c r="L19" s="30">
        <v>0</v>
      </c>
      <c r="M19" s="54">
        <v>7.0000000000000007E-2</v>
      </c>
      <c r="N19" s="30">
        <v>25</v>
      </c>
      <c r="O19" s="55" t="e">
        <v>#N/A</v>
      </c>
    </row>
    <row r="20" spans="1:15">
      <c r="A20" s="4" t="s">
        <v>28</v>
      </c>
      <c r="B20" s="4" t="s">
        <v>48</v>
      </c>
      <c r="C20" s="27">
        <v>0</v>
      </c>
      <c r="D20" s="27">
        <v>0</v>
      </c>
      <c r="E20" s="27">
        <v>0</v>
      </c>
      <c r="F20" s="27">
        <v>3000</v>
      </c>
      <c r="G20" s="42" t="s">
        <v>21</v>
      </c>
      <c r="H20" s="45">
        <v>0</v>
      </c>
      <c r="I20" s="27">
        <v>600000</v>
      </c>
      <c r="J20" s="27">
        <v>12000</v>
      </c>
      <c r="K20" s="29">
        <v>0</v>
      </c>
      <c r="L20" s="30">
        <v>0</v>
      </c>
      <c r="M20" s="54">
        <v>7.0000000000000007E-2</v>
      </c>
      <c r="N20" s="30">
        <v>25</v>
      </c>
      <c r="O20" s="54">
        <v>14000</v>
      </c>
    </row>
    <row r="21" spans="1:15">
      <c r="A21" s="4" t="s">
        <v>28</v>
      </c>
      <c r="B21" s="4" t="s">
        <v>53</v>
      </c>
      <c r="C21" s="27">
        <v>0</v>
      </c>
      <c r="D21" s="27">
        <v>0</v>
      </c>
      <c r="E21" s="27">
        <v>0</v>
      </c>
      <c r="F21" s="27">
        <v>100000</v>
      </c>
      <c r="G21" s="42">
        <f>1/100*60</f>
        <v>0.6</v>
      </c>
      <c r="H21" s="45">
        <v>0.5</v>
      </c>
      <c r="I21" s="27">
        <f>0.4*1500000</f>
        <v>600000</v>
      </c>
      <c r="J21" s="27">
        <f>0.4*45000</f>
        <v>18000</v>
      </c>
      <c r="K21" s="29">
        <f>0.4*1.5</f>
        <v>0.60000000000000009</v>
      </c>
      <c r="L21" s="30">
        <v>15</v>
      </c>
      <c r="M21" s="54">
        <v>7.0000000000000007E-2</v>
      </c>
      <c r="N21" s="30">
        <v>40</v>
      </c>
      <c r="O21" s="55" t="e">
        <v>#N/A</v>
      </c>
    </row>
    <row r="22" spans="1:15">
      <c r="A22" s="4" t="s">
        <v>28</v>
      </c>
      <c r="B22" s="4" t="s">
        <v>54</v>
      </c>
      <c r="C22" s="27">
        <v>0</v>
      </c>
      <c r="D22" s="27">
        <v>0</v>
      </c>
      <c r="E22" s="27">
        <v>0</v>
      </c>
      <c r="F22" s="27">
        <v>100000</v>
      </c>
      <c r="G22" s="42">
        <f>8/100*60</f>
        <v>4.8</v>
      </c>
      <c r="H22" s="45">
        <v>0.25</v>
      </c>
      <c r="I22" s="27">
        <f>0.6*750000</f>
        <v>450000</v>
      </c>
      <c r="J22" s="27">
        <f>0.6*10000</f>
        <v>6000</v>
      </c>
      <c r="K22" s="29">
        <f>0.6*2.7</f>
        <v>1.62</v>
      </c>
      <c r="L22" s="30">
        <v>5</v>
      </c>
      <c r="M22" s="54">
        <v>7.0000000000000007E-2</v>
      </c>
      <c r="N22" s="30">
        <v>30</v>
      </c>
      <c r="O22" s="55" t="e">
        <v>#N/A</v>
      </c>
    </row>
    <row r="23" spans="1:15">
      <c r="A23" s="4" t="s">
        <v>28</v>
      </c>
      <c r="B23" s="4" t="s">
        <v>49</v>
      </c>
      <c r="C23" s="27">
        <v>999999</v>
      </c>
      <c r="D23" s="27">
        <v>100</v>
      </c>
      <c r="E23" s="27">
        <v>999999</v>
      </c>
      <c r="F23" s="27">
        <v>999999</v>
      </c>
      <c r="G23" s="42" t="s">
        <v>21</v>
      </c>
      <c r="H23" s="45">
        <v>0</v>
      </c>
      <c r="I23" s="27">
        <v>0</v>
      </c>
      <c r="J23" s="27">
        <v>0</v>
      </c>
      <c r="K23" s="29">
        <v>100</v>
      </c>
      <c r="L23" s="30">
        <v>0</v>
      </c>
      <c r="M23" s="54">
        <v>7.0000000000000007E-2</v>
      </c>
      <c r="N23" s="54">
        <v>100</v>
      </c>
      <c r="O23" s="55" t="e">
        <v>#N/A</v>
      </c>
    </row>
    <row r="24" spans="1:15">
      <c r="A24" s="4" t="s">
        <v>28</v>
      </c>
      <c r="B24" s="4" t="s">
        <v>50</v>
      </c>
      <c r="C24" s="27">
        <v>0</v>
      </c>
      <c r="D24" s="27">
        <v>0</v>
      </c>
      <c r="E24" s="27">
        <v>0</v>
      </c>
      <c r="F24" s="27">
        <v>6000</v>
      </c>
      <c r="G24" s="42">
        <f>2/100*60</f>
        <v>1.2</v>
      </c>
      <c r="H24" s="45">
        <v>0</v>
      </c>
      <c r="I24" s="27">
        <f>0.35*2500000</f>
        <v>875000</v>
      </c>
      <c r="J24" s="27">
        <f>0.35*80000</f>
        <v>28000</v>
      </c>
      <c r="K24" s="29">
        <f>0.35*4</f>
        <v>1.4</v>
      </c>
      <c r="L24" s="30">
        <v>0</v>
      </c>
      <c r="M24" s="54">
        <v>7.0000000000000007E-2</v>
      </c>
      <c r="N24" s="30">
        <v>25</v>
      </c>
      <c r="O24" s="55" t="e">
        <v>#N/A</v>
      </c>
    </row>
    <row r="25" spans="1:15">
      <c r="A25" s="4" t="s">
        <v>28</v>
      </c>
      <c r="B25" s="4" t="s">
        <v>63</v>
      </c>
      <c r="C25" s="27">
        <v>0</v>
      </c>
      <c r="D25" s="27">
        <v>0</v>
      </c>
      <c r="E25" s="27">
        <v>0</v>
      </c>
      <c r="F25" s="27">
        <v>2500</v>
      </c>
      <c r="G25" s="42" t="s">
        <v>21</v>
      </c>
      <c r="H25" s="45">
        <v>0</v>
      </c>
      <c r="I25" s="27">
        <v>0</v>
      </c>
      <c r="J25" s="27">
        <v>0</v>
      </c>
      <c r="K25" s="41">
        <v>0</v>
      </c>
      <c r="L25" s="30">
        <v>0</v>
      </c>
      <c r="M25" s="54">
        <v>7.0000000000000007E-2</v>
      </c>
      <c r="N25" s="54">
        <v>100</v>
      </c>
      <c r="O25" s="55" t="e">
        <v>#N/A</v>
      </c>
    </row>
    <row r="26" spans="1:15">
      <c r="A26" s="4" t="s">
        <v>28</v>
      </c>
      <c r="B26" s="4" t="s">
        <v>64</v>
      </c>
      <c r="C26" s="27">
        <v>0</v>
      </c>
      <c r="D26" s="27">
        <v>0</v>
      </c>
      <c r="E26" s="27">
        <v>0</v>
      </c>
      <c r="F26" s="27">
        <v>2500</v>
      </c>
      <c r="G26" s="42" t="s">
        <v>21</v>
      </c>
      <c r="H26" s="45">
        <v>0</v>
      </c>
      <c r="I26" s="27">
        <v>0</v>
      </c>
      <c r="J26" s="27">
        <v>80</v>
      </c>
      <c r="K26" s="41">
        <v>0</v>
      </c>
      <c r="L26" s="30">
        <v>0</v>
      </c>
      <c r="M26" s="54">
        <v>7.0000000000000007E-2</v>
      </c>
      <c r="N26" s="54">
        <v>100</v>
      </c>
      <c r="O26" s="55" t="e">
        <v>#N/A</v>
      </c>
    </row>
  </sheetData>
  <autoFilter ref="A1:N26"/>
  <phoneticPr fontId="0" type="noConversion"/>
  <conditionalFormatting sqref="A23 C23 A14 A6 A24:C24 A18:C22 C6 A7:C13 C14 A15:C15 A1:G2 H1:H26 A27:K1048576 P1:XFD1048576 O2:O26 I1:K15 I18:K24 N27:O1048576 N1:O2 L1:M1048576 A3:C5 E3:G15 E18:G24 D3:D26 N3:N16 N18:N25">
    <cfRule type="expression" dxfId="20" priority="19">
      <formula>NOT(EXACT(INDIRECT("Z"&amp;ROW()-1&amp;"S1",FALSE()), INDIRECT("Z"&amp;ROW()&amp;"S1",FALSE())))</formula>
    </cfRule>
  </conditionalFormatting>
  <conditionalFormatting sqref="B23">
    <cfRule type="expression" dxfId="19" priority="18">
      <formula>NOT(EXACT(INDIRECT("Z"&amp;ROW()-1&amp;"S1",FALSE()), INDIRECT("Z"&amp;ROW()&amp;"S1",FALSE())))</formula>
    </cfRule>
  </conditionalFormatting>
  <conditionalFormatting sqref="B14">
    <cfRule type="expression" dxfId="18" priority="17">
      <formula>NOT(EXACT(INDIRECT("Z"&amp;ROW()-1&amp;"S1",FALSE()), INDIRECT("Z"&amp;ROW()&amp;"S1",FALSE())))</formula>
    </cfRule>
  </conditionalFormatting>
  <conditionalFormatting sqref="B6">
    <cfRule type="expression" dxfId="17" priority="16">
      <formula>NOT(EXACT(INDIRECT("Z"&amp;ROW()-1&amp;"S1",FALSE()), INDIRECT("Z"&amp;ROW()&amp;"S1",FALSE())))</formula>
    </cfRule>
  </conditionalFormatting>
  <conditionalFormatting sqref="A25:A26">
    <cfRule type="expression" dxfId="16" priority="15">
      <formula>NOT(EXACT(INDIRECT("Z"&amp;ROW()-1&amp;"S1",FALSE()), INDIRECT("Z"&amp;ROW()&amp;"S1",FALSE())))</formula>
    </cfRule>
  </conditionalFormatting>
  <conditionalFormatting sqref="C25 I25:K25 E25:G25">
    <cfRule type="expression" dxfId="15" priority="14">
      <formula>NOT(EXACT(INDIRECT("Z"&amp;ROW()-1&amp;"S1",FALSE()), INDIRECT("Z"&amp;ROW()&amp;"S1",FALSE())))</formula>
    </cfRule>
  </conditionalFormatting>
  <conditionalFormatting sqref="B25">
    <cfRule type="expression" dxfId="14" priority="13">
      <formula>NOT(EXACT(INDIRECT("Z"&amp;ROW()-1&amp;"S1",FALSE()), INDIRECT("Z"&amp;ROW()&amp;"S1",FALSE())))</formula>
    </cfRule>
  </conditionalFormatting>
  <conditionalFormatting sqref="C26 I26:K26 E26:G26">
    <cfRule type="expression" dxfId="13" priority="12">
      <formula>NOT(EXACT(INDIRECT("Z"&amp;ROW()-1&amp;"S1",FALSE()), INDIRECT("Z"&amp;ROW()&amp;"S1",FALSE())))</formula>
    </cfRule>
  </conditionalFormatting>
  <conditionalFormatting sqref="B26">
    <cfRule type="expression" dxfId="12" priority="11">
      <formula>NOT(EXACT(INDIRECT("Z"&amp;ROW()-1&amp;"S1",FALSE()), INDIRECT("Z"&amp;ROW()&amp;"S1",FALSE())))</formula>
    </cfRule>
  </conditionalFormatting>
  <conditionalFormatting sqref="A16:A17">
    <cfRule type="expression" dxfId="11" priority="9">
      <formula>NOT(EXACT(INDIRECT("Z"&amp;ROW()-1&amp;"S1",FALSE()), INDIRECT("Z"&amp;ROW()&amp;"S1",FALSE())))</formula>
    </cfRule>
  </conditionalFormatting>
  <conditionalFormatting sqref="C16 I16:K16 E16:G16">
    <cfRule type="expression" dxfId="10" priority="8">
      <formula>NOT(EXACT(INDIRECT("Z"&amp;ROW()-1&amp;"S1",FALSE()), INDIRECT("Z"&amp;ROW()&amp;"S1",FALSE())))</formula>
    </cfRule>
  </conditionalFormatting>
  <conditionalFormatting sqref="B16">
    <cfRule type="expression" dxfId="9" priority="7">
      <formula>NOT(EXACT(INDIRECT("Z"&amp;ROW()-1&amp;"S1",FALSE()), INDIRECT("Z"&amp;ROW()&amp;"S1",FALSE())))</formula>
    </cfRule>
  </conditionalFormatting>
  <conditionalFormatting sqref="C17 I17:K17 E17:G17">
    <cfRule type="expression" dxfId="8" priority="6">
      <formula>NOT(EXACT(INDIRECT("Z"&amp;ROW()-1&amp;"S1",FALSE()), INDIRECT("Z"&amp;ROW()&amp;"S1",FALSE())))</formula>
    </cfRule>
  </conditionalFormatting>
  <conditionalFormatting sqref="B17">
    <cfRule type="expression" dxfId="7" priority="5">
      <formula>NOT(EXACT(INDIRECT("Z"&amp;ROW()-1&amp;"S1",FALSE()), INDIRECT("Z"&amp;ROW()&amp;"S1",FALSE())))</formula>
    </cfRule>
  </conditionalFormatting>
  <conditionalFormatting sqref="O3:O26">
    <cfRule type="expression" dxfId="6" priority="3">
      <formula>NOT(EXACT(INDIRECT("Z"&amp;ROW()-1&amp;"S1",FALSE()), INDIRECT("Z"&amp;ROW()&amp;"S1",FALSE())))</formula>
    </cfRule>
  </conditionalFormatting>
  <conditionalFormatting sqref="N17">
    <cfRule type="expression" dxfId="5" priority="2">
      <formula>NOT(EXACT(INDIRECT("Z"&amp;ROW()-1&amp;"S1",FALSE()), INDIRECT("Z"&amp;ROW()&amp;"S1",FALSE())))</formula>
    </cfRule>
  </conditionalFormatting>
  <conditionalFormatting sqref="N26">
    <cfRule type="expression" dxfId="4"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4" customWidth="1"/>
    <col min="5" max="5" width="18.5703125" style="24" customWidth="1"/>
    <col min="6" max="16384" width="11.42578125" style="3"/>
  </cols>
  <sheetData>
    <row r="1" spans="1:5" s="12" customFormat="1">
      <c r="A1" s="12" t="s">
        <v>56</v>
      </c>
      <c r="B1" s="12" t="s">
        <v>44</v>
      </c>
      <c r="C1" s="12" t="s">
        <v>43</v>
      </c>
      <c r="D1" s="21" t="s">
        <v>47</v>
      </c>
      <c r="E1" s="21" t="s">
        <v>67</v>
      </c>
    </row>
    <row r="2" spans="1:5">
      <c r="A2" s="4" t="s">
        <v>51</v>
      </c>
      <c r="B2" s="4" t="s">
        <v>3</v>
      </c>
      <c r="C2" s="4" t="s">
        <v>45</v>
      </c>
      <c r="D2" s="28">
        <v>1</v>
      </c>
      <c r="E2" s="28" t="e">
        <f>NA()</f>
        <v>#N/A</v>
      </c>
    </row>
    <row r="3" spans="1:5">
      <c r="A3" s="4" t="s">
        <v>51</v>
      </c>
      <c r="B3" s="4" t="s">
        <v>24</v>
      </c>
      <c r="C3" s="4" t="s">
        <v>46</v>
      </c>
      <c r="D3" s="28">
        <v>1</v>
      </c>
      <c r="E3" s="28" t="e">
        <f>NA()</f>
        <v>#N/A</v>
      </c>
    </row>
    <row r="4" spans="1:5">
      <c r="A4" s="4" t="s">
        <v>52</v>
      </c>
      <c r="B4" s="4" t="s">
        <v>1</v>
      </c>
      <c r="C4" s="4" t="s">
        <v>45</v>
      </c>
      <c r="D4" s="28">
        <v>1</v>
      </c>
      <c r="E4" s="28" t="e">
        <f>NA()</f>
        <v>#N/A</v>
      </c>
    </row>
    <row r="5" spans="1:5">
      <c r="A5" s="4" t="s">
        <v>52</v>
      </c>
      <c r="B5" s="4" t="s">
        <v>24</v>
      </c>
      <c r="C5" s="4" t="s">
        <v>46</v>
      </c>
      <c r="D5" s="28">
        <v>1</v>
      </c>
      <c r="E5" s="28" t="e">
        <f>NA()</f>
        <v>#N/A</v>
      </c>
    </row>
    <row r="6" spans="1:5">
      <c r="A6" s="4" t="s">
        <v>48</v>
      </c>
      <c r="B6" s="4" t="s">
        <v>2</v>
      </c>
      <c r="C6" s="4" t="s">
        <v>45</v>
      </c>
      <c r="D6" s="28">
        <v>1</v>
      </c>
      <c r="E6" s="28" t="e">
        <f>NA()</f>
        <v>#N/A</v>
      </c>
    </row>
    <row r="7" spans="1:5">
      <c r="A7" s="4" t="s">
        <v>48</v>
      </c>
      <c r="B7" s="4" t="s">
        <v>24</v>
      </c>
      <c r="C7" s="4" t="s">
        <v>46</v>
      </c>
      <c r="D7" s="28">
        <v>1</v>
      </c>
      <c r="E7" s="28" t="e">
        <f>NA()</f>
        <v>#N/A</v>
      </c>
    </row>
    <row r="8" spans="1:5">
      <c r="A8" s="4" t="s">
        <v>54</v>
      </c>
      <c r="B8" s="4" t="s">
        <v>8</v>
      </c>
      <c r="C8" s="4" t="s">
        <v>45</v>
      </c>
      <c r="D8" s="28">
        <v>1</v>
      </c>
      <c r="E8" s="28">
        <v>1.2</v>
      </c>
    </row>
    <row r="9" spans="1:5">
      <c r="A9" s="4" t="s">
        <v>54</v>
      </c>
      <c r="B9" s="4" t="s">
        <v>24</v>
      </c>
      <c r="C9" s="4" t="s">
        <v>46</v>
      </c>
      <c r="D9" s="28">
        <v>0.6</v>
      </c>
      <c r="E9" s="28" t="e">
        <f>NA()</f>
        <v>#N/A</v>
      </c>
    </row>
    <row r="10" spans="1:5">
      <c r="A10" s="4" t="s">
        <v>54</v>
      </c>
      <c r="B10" s="4" t="s">
        <v>19</v>
      </c>
      <c r="C10" s="4" t="s">
        <v>46</v>
      </c>
      <c r="D10" s="28">
        <v>0.2</v>
      </c>
      <c r="E10" s="28" t="e">
        <f>NA()</f>
        <v>#N/A</v>
      </c>
    </row>
    <row r="11" spans="1:5">
      <c r="A11" s="4" t="s">
        <v>53</v>
      </c>
      <c r="B11" s="4" t="s">
        <v>25</v>
      </c>
      <c r="C11" s="4" t="s">
        <v>45</v>
      </c>
      <c r="D11" s="28">
        <v>1</v>
      </c>
      <c r="E11" s="28">
        <v>1.4</v>
      </c>
    </row>
    <row r="12" spans="1:5">
      <c r="A12" s="4" t="s">
        <v>53</v>
      </c>
      <c r="B12" s="4" t="s">
        <v>24</v>
      </c>
      <c r="C12" s="4" t="s">
        <v>46</v>
      </c>
      <c r="D12" s="28">
        <v>0.4</v>
      </c>
      <c r="E12" s="28" t="e">
        <f>NA()</f>
        <v>#N/A</v>
      </c>
    </row>
    <row r="13" spans="1:5">
      <c r="A13" s="4" t="s">
        <v>53</v>
      </c>
      <c r="B13" s="4" t="s">
        <v>19</v>
      </c>
      <c r="C13" s="4" t="s">
        <v>46</v>
      </c>
      <c r="D13" s="28">
        <v>0.3</v>
      </c>
      <c r="E13" s="28" t="e">
        <f>NA()</f>
        <v>#N/A</v>
      </c>
    </row>
    <row r="14" spans="1:5">
      <c r="A14" s="4" t="s">
        <v>55</v>
      </c>
      <c r="B14" s="4" t="s">
        <v>26</v>
      </c>
      <c r="C14" s="4" t="s">
        <v>45</v>
      </c>
      <c r="D14" s="28">
        <v>1</v>
      </c>
      <c r="E14" s="28">
        <v>2</v>
      </c>
    </row>
    <row r="15" spans="1:5">
      <c r="A15" s="4" t="s">
        <v>55</v>
      </c>
      <c r="B15" s="4" t="s">
        <v>24</v>
      </c>
      <c r="C15" s="4" t="s">
        <v>46</v>
      </c>
      <c r="D15" s="28">
        <v>0.4</v>
      </c>
      <c r="E15" s="28" t="e">
        <f>NA()</f>
        <v>#N/A</v>
      </c>
    </row>
    <row r="16" spans="1:5">
      <c r="A16" s="4" t="s">
        <v>55</v>
      </c>
      <c r="B16" s="4" t="s">
        <v>19</v>
      </c>
      <c r="C16" s="4" t="s">
        <v>46</v>
      </c>
      <c r="D16" s="28">
        <v>0.4</v>
      </c>
      <c r="E16" s="28" t="e">
        <f>NA()</f>
        <v>#N/A</v>
      </c>
    </row>
    <row r="17" spans="1:5">
      <c r="A17" s="4" t="s">
        <v>50</v>
      </c>
      <c r="B17" s="4" t="s">
        <v>23</v>
      </c>
      <c r="C17" s="4" t="s">
        <v>45</v>
      </c>
      <c r="D17" s="28">
        <v>1</v>
      </c>
      <c r="E17" s="28" t="e">
        <f>NA()</f>
        <v>#N/A</v>
      </c>
    </row>
    <row r="18" spans="1:5">
      <c r="A18" s="4" t="s">
        <v>50</v>
      </c>
      <c r="B18" s="4" t="s">
        <v>24</v>
      </c>
      <c r="C18" s="4" t="s">
        <v>46</v>
      </c>
      <c r="D18" s="28">
        <v>0.35</v>
      </c>
      <c r="E18" s="28" t="e">
        <f>NA()</f>
        <v>#N/A</v>
      </c>
    </row>
    <row r="19" spans="1:5">
      <c r="A19" s="4" t="s">
        <v>50</v>
      </c>
      <c r="B19" s="4" t="s">
        <v>19</v>
      </c>
      <c r="C19" s="4" t="s">
        <v>46</v>
      </c>
      <c r="D19" s="28">
        <v>0</v>
      </c>
      <c r="E19" s="28" t="e">
        <f>NA()</f>
        <v>#N/A</v>
      </c>
    </row>
    <row r="20" spans="1:5">
      <c r="A20" s="4" t="s">
        <v>49</v>
      </c>
      <c r="B20" s="4" t="s">
        <v>22</v>
      </c>
      <c r="C20" s="4" t="s">
        <v>45</v>
      </c>
      <c r="D20" s="28">
        <v>1</v>
      </c>
      <c r="E20" s="28" t="e">
        <f>NA()</f>
        <v>#N/A</v>
      </c>
    </row>
    <row r="21" spans="1:5">
      <c r="A21" s="4" t="s">
        <v>49</v>
      </c>
      <c r="B21" s="4" t="s">
        <v>24</v>
      </c>
      <c r="C21" s="4" t="s">
        <v>46</v>
      </c>
      <c r="D21" s="28">
        <v>1</v>
      </c>
      <c r="E21" s="28" t="e">
        <f>NA()</f>
        <v>#N/A</v>
      </c>
    </row>
    <row r="22" spans="1:5">
      <c r="A22" s="4" t="s">
        <v>49</v>
      </c>
      <c r="B22" s="4" t="s">
        <v>19</v>
      </c>
      <c r="C22" s="4" t="s">
        <v>46</v>
      </c>
      <c r="D22" s="28">
        <v>0</v>
      </c>
      <c r="E22" s="28" t="e">
        <f>NA()</f>
        <v>#N/A</v>
      </c>
    </row>
    <row r="23" spans="1:5">
      <c r="A23" s="4" t="s">
        <v>63</v>
      </c>
      <c r="B23" s="4" t="s">
        <v>24</v>
      </c>
      <c r="C23" s="4" t="s">
        <v>45</v>
      </c>
      <c r="D23" s="28">
        <v>1</v>
      </c>
      <c r="E23" s="28" t="e">
        <f>NA()</f>
        <v>#N/A</v>
      </c>
    </row>
    <row r="24" spans="1:5">
      <c r="A24" s="4" t="s">
        <v>63</v>
      </c>
      <c r="B24" s="4" t="s">
        <v>60</v>
      </c>
      <c r="C24" s="4" t="s">
        <v>46</v>
      </c>
      <c r="D24" s="28">
        <v>1</v>
      </c>
      <c r="E24" s="28" t="e">
        <f>NA()</f>
        <v>#N/A</v>
      </c>
    </row>
    <row r="25" spans="1:5">
      <c r="A25" s="4" t="s">
        <v>64</v>
      </c>
      <c r="B25" s="4" t="s">
        <v>59</v>
      </c>
      <c r="C25" s="4" t="s">
        <v>45</v>
      </c>
      <c r="D25" s="28">
        <v>1</v>
      </c>
      <c r="E25" s="28" t="e">
        <f>NA()</f>
        <v>#N/A</v>
      </c>
    </row>
    <row r="26" spans="1:5">
      <c r="A26" s="4" t="s">
        <v>64</v>
      </c>
      <c r="B26" s="4" t="s">
        <v>24</v>
      </c>
      <c r="C26" s="4" t="s">
        <v>46</v>
      </c>
      <c r="D26" s="28">
        <v>1</v>
      </c>
      <c r="E26" s="28" t="e">
        <f>NA()</f>
        <v>#N/A</v>
      </c>
    </row>
    <row r="27" spans="1:5">
      <c r="A27" s="4" t="s">
        <v>64</v>
      </c>
      <c r="B27" s="4" t="s">
        <v>19</v>
      </c>
      <c r="C27" s="4" t="s">
        <v>46</v>
      </c>
      <c r="D27" s="28">
        <v>5.0000000000000001E-4</v>
      </c>
      <c r="E27" s="28"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30</v>
      </c>
      <c r="C1" s="6" t="s">
        <v>31</v>
      </c>
      <c r="D1" s="6" t="s">
        <v>32</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5" customWidth="1"/>
    <col min="5" max="5" width="11.42578125" style="15" bestFit="1" customWidth="1"/>
    <col min="6" max="6" width="11.140625" style="15" bestFit="1" customWidth="1"/>
    <col min="7" max="7" width="12" style="15" bestFit="1" customWidth="1"/>
    <col min="8" max="8" width="11.42578125" style="15" bestFit="1" customWidth="1"/>
    <col min="9" max="9" width="11.140625" style="15" bestFit="1" customWidth="1"/>
    <col min="10" max="10" width="12" style="15" bestFit="1" customWidth="1"/>
    <col min="11" max="16384" width="11.42578125" style="2"/>
  </cols>
  <sheetData>
    <row r="1" spans="1:10" s="18" customFormat="1">
      <c r="A1" s="16" t="s">
        <v>0</v>
      </c>
      <c r="B1" s="17" t="s">
        <v>33</v>
      </c>
      <c r="C1" s="17" t="s">
        <v>34</v>
      </c>
      <c r="D1" s="17" t="s">
        <v>35</v>
      </c>
      <c r="E1" s="17" t="s">
        <v>36</v>
      </c>
      <c r="F1" s="17" t="s">
        <v>37</v>
      </c>
      <c r="G1" s="17" t="s">
        <v>38</v>
      </c>
      <c r="H1" s="17" t="s">
        <v>39</v>
      </c>
      <c r="I1" s="17" t="s">
        <v>40</v>
      </c>
      <c r="J1" s="17" t="s">
        <v>41</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5" customWidth="1"/>
    <col min="4" max="16384" width="11.42578125" style="2"/>
  </cols>
  <sheetData>
    <row r="1" spans="1:3" s="18" customFormat="1">
      <c r="A1" s="16" t="s">
        <v>0</v>
      </c>
      <c r="B1" s="17" t="s">
        <v>59</v>
      </c>
      <c r="C1" s="17" t="s">
        <v>60</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1</vt:i4>
      </vt:variant>
    </vt:vector>
  </HeadingPairs>
  <TitlesOfParts>
    <vt:vector size="9" baseType="lpstr">
      <vt:lpstr>Global</vt:lpstr>
      <vt:lpstr>Site</vt:lpstr>
      <vt:lpstr>Commodity</vt:lpstr>
      <vt:lpstr>Process</vt:lpstr>
      <vt:lpstr>Process-Commodity</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2018-06-12T13:16:37Z</dcterms:modified>
</cp:coreProperties>
</file>