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b6bb4f777028a843/Python/MeuProjeto/Projetos/dash_investimentos/Resumo_Investimentos/"/>
    </mc:Choice>
  </mc:AlternateContent>
  <xr:revisionPtr revIDLastSave="1" documentId="11_5E155710F301C74F8E6A82C51A9E03DD337E8AF5" xr6:coauthVersionLast="47" xr6:coauthVersionMax="47" xr10:uidLastSave="{7E7858C4-FEFF-4B52-86C4-C9D864AFE6D3}"/>
  <bookViews>
    <workbookView xWindow="4500" yWindow="4185" windowWidth="21600" windowHeight="11295" xr2:uid="{00000000-000D-0000-FFFF-FFFF00000000}"/>
  </bookViews>
  <sheets>
    <sheet name="Planilha2" sheetId="1" r:id="rId1"/>
    <sheet name="Planilha1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J2" i="1" s="1"/>
  <c r="H3" i="2"/>
  <c r="I2" i="1" s="1"/>
  <c r="G2" i="2"/>
  <c r="G3" i="2" s="1"/>
  <c r="H2" i="1" s="1"/>
  <c r="F2" i="2"/>
  <c r="F3" i="2" s="1"/>
  <c r="G2" i="1" s="1"/>
  <c r="E2" i="2"/>
  <c r="E3" i="2" s="1"/>
  <c r="F2" i="1" s="1"/>
  <c r="D2" i="2"/>
  <c r="D3" i="2" s="1"/>
  <c r="E2" i="1" s="1"/>
  <c r="C2" i="2"/>
  <c r="C3" i="2" s="1"/>
  <c r="D2" i="1" s="1"/>
  <c r="B2" i="2"/>
  <c r="B3" i="2" s="1"/>
  <c r="A2" i="2"/>
  <c r="A3" i="2" s="1"/>
  <c r="B2" i="1" s="1"/>
  <c r="J3" i="2" l="1"/>
  <c r="C2" i="1"/>
  <c r="K2" i="1" s="1"/>
</calcChain>
</file>

<file path=xl/sharedStrings.xml><?xml version="1.0" encoding="utf-8"?>
<sst xmlns="http://schemas.openxmlformats.org/spreadsheetml/2006/main" count="20" uniqueCount="10">
  <si>
    <t>Data</t>
  </si>
  <si>
    <t>Fundos de Investimentos</t>
  </si>
  <si>
    <t>Fundos Imobiliários</t>
  </si>
  <si>
    <t>Ações</t>
  </si>
  <si>
    <t>COE</t>
  </si>
  <si>
    <t>Renda Fixa</t>
  </si>
  <si>
    <t>Disponível</t>
  </si>
  <si>
    <t>Cripto</t>
  </si>
  <si>
    <t>Dow Jones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</si>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</sst>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/>
    <xf numFmtId="43" fontId="1" fillId="0" borderId="0"/>
  </cellStyleXfs>
  <cellXfs count="9">
    <xf numFmtId="0" fontId="0" fillId="0" borderId="0" xfId="0"/>
    <xf numFmtId="8" fontId="0" fillId="0" borderId="0" xfId="0" applyNumberFormat="1"/>
    <xf numFmtId="14" fontId="0" fillId="0" borderId="0" xfId="0" applyNumberFormat="1"/>
    <xf numFmtId="44" fontId="0" fillId="0" borderId="0" xfId="1" applyFont="1"/>
    <xf numFmtId="2" fontId="0" fillId="0" borderId="0" xfId="0" applyNumberFormat="1"/>
    <xf numFmtId="2" fontId="0" fillId="0" borderId="0" xfId="1" applyNumberFormat="1" applyFont="1"/>
    <xf numFmtId="43" fontId="0" fillId="0" borderId="0" xfId="2" applyFont="1"/>
    <xf numFmtId="164" fontId="0" fillId="0" borderId="0" xfId="1" applyNumberFormat="1" applyFont="1"/>
    <xf numFmtId="165" fontId="0" fillId="0" borderId="0" xfId="0" applyNumberFormat="1"/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Subdivisão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Fundos de Investimentos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Planilha1!$A$3:$A$25</c:f>
              <c:strCache>
                <c:ptCount val="1"/>
                <c:pt idx="0">
                  <c:v>31/10/2022</c:v>
                </c:pt>
              </c:strCache>
            </c:strRef>
          </c:cat>
          <c:val>
            <c:numRef>
              <c:f>Planilha1!$B$4:$B$25</c:f>
              <c:numCache>
                <c:formatCode>General</c:formatCode>
                <c:ptCount val="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A-4E42-BFBB-379DB7CE06BC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Fundos Imobiliários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Planilha1!$A$3:$A$25</c:f>
              <c:strCache>
                <c:ptCount val="1"/>
                <c:pt idx="0">
                  <c:v>31/10/2022</c:v>
                </c:pt>
              </c:strCache>
            </c:strRef>
          </c:cat>
          <c:val>
            <c:numRef>
              <c:f>Planilha1!$C$3:$C$25</c:f>
              <c:numCache>
                <c:formatCode>_("R$"* #,##0.00_);_("R$"* \(#,##0.00\);_("R$"* "-"??_);_(@_)</c:formatCode>
                <c:ptCount val="23"/>
                <c:pt idx="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5A-4E42-BFBB-379DB7CE06BC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Ações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Planilha1!$A$3:$A$25</c:f>
              <c:strCache>
                <c:ptCount val="1"/>
                <c:pt idx="0">
                  <c:v>31/10/2022</c:v>
                </c:pt>
              </c:strCache>
            </c:strRef>
          </c:cat>
          <c:val>
            <c:numRef>
              <c:f>Planilha1!$D$3:$D$25</c:f>
              <c:numCache>
                <c:formatCode>_("R$"* #,##0.00_);_("R$"* \(#,##0.00\);_("R$"* "-"??_);_(@_)</c:formatCode>
                <c:ptCount val="23"/>
                <c:pt idx="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5A-4E42-BFBB-379DB7CE06BC}"/>
            </c:ext>
          </c:extLst>
        </c:ser>
        <c:ser>
          <c:idx val="3"/>
          <c:order val="3"/>
          <c:tx>
            <c:strRef>
              <c:f>Planilha1!$E$1</c:f>
              <c:strCache>
                <c:ptCount val="1"/>
                <c:pt idx="0">
                  <c:v>COE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Planilha1!$A$3:$A$25</c:f>
              <c:strCache>
                <c:ptCount val="1"/>
                <c:pt idx="0">
                  <c:v>31/10/2022</c:v>
                </c:pt>
              </c:strCache>
            </c:strRef>
          </c:cat>
          <c:val>
            <c:numRef>
              <c:f>Planilha1!$E$3:$E$25</c:f>
              <c:numCache>
                <c:formatCode>_("R$"* #,##0.00_);_("R$"* \(#,##0.00\);_("R$"* "-"??_);_(@_)</c:formatCode>
                <c:ptCount val="23"/>
                <c:pt idx="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5A-4E42-BFBB-379DB7CE06BC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Renda Fixa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Planilha1!$A$3:$A$25</c:f>
              <c:strCache>
                <c:ptCount val="1"/>
                <c:pt idx="0">
                  <c:v>31/10/2022</c:v>
                </c:pt>
              </c:strCache>
            </c:strRef>
          </c:cat>
          <c:val>
            <c:numRef>
              <c:f>Planilha1!$F$3:$F$25</c:f>
              <c:numCache>
                <c:formatCode>_("R$"* #,##0.00_);_("R$"* \(#,##0.00\);_("R$"* "-"??_);_(@_)</c:formatCode>
                <c:ptCount val="23"/>
                <c:pt idx="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5A-4E42-BFBB-379DB7CE06BC}"/>
            </c:ext>
          </c:extLst>
        </c:ser>
        <c:ser>
          <c:idx val="5"/>
          <c:order val="5"/>
          <c:tx>
            <c:strRef>
              <c:f>Planilha1!$G$1</c:f>
              <c:strCache>
                <c:ptCount val="1"/>
                <c:pt idx="0">
                  <c:v>Disponível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Planilha1!$A$3:$A$25</c:f>
              <c:strCache>
                <c:ptCount val="1"/>
                <c:pt idx="0">
                  <c:v>31/10/2022</c:v>
                </c:pt>
              </c:strCache>
            </c:strRef>
          </c:cat>
          <c:val>
            <c:numRef>
              <c:f>Planilha1!$G$3:$G$25</c:f>
              <c:numCache>
                <c:formatCode>_("R$"* #,##0.00_);_("R$"* \(#,##0.00\);_("R$"* "-"??_);_(@_)</c:formatCode>
                <c:ptCount val="23"/>
                <c:pt idx="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5A-4E42-BFBB-379DB7CE06BC}"/>
            </c:ext>
          </c:extLst>
        </c:ser>
        <c:ser>
          <c:idx val="6"/>
          <c:order val="6"/>
          <c:tx>
            <c:strRef>
              <c:f>Planilha1!$H$1</c:f>
              <c:strCache>
                <c:ptCount val="1"/>
                <c:pt idx="0">
                  <c:v>Cripto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Planilha1!$A$3:$A$25</c:f>
              <c:strCache>
                <c:ptCount val="1"/>
                <c:pt idx="0">
                  <c:v>31/10/2022</c:v>
                </c:pt>
              </c:strCache>
            </c:strRef>
          </c:cat>
          <c:val>
            <c:numRef>
              <c:f>Planilha1!$H$3:$H$25</c:f>
              <c:numCache>
                <c:formatCode>_("R$"* #,##0.00_);_("R$"* \(#,##0.00\);_("R$"* "-"??_);_(@_)</c:formatCode>
                <c:ptCount val="23"/>
                <c:pt idx="0" formatCode="_(* #,##0.00_);_(* \(#,##0.00\);_(* &quot;-&quot;??_);_(@_)">
                  <c:v>4591.6263576542906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5A-4E42-BFBB-379DB7CE06BC}"/>
            </c:ext>
          </c:extLst>
        </c:ser>
        <c:ser>
          <c:idx val="7"/>
          <c:order val="7"/>
          <c:tx>
            <c:strRef>
              <c:f>Planilha1!$I$1</c:f>
              <c:strCache>
                <c:ptCount val="1"/>
                <c:pt idx="0">
                  <c:v>Dow Jones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Planilha1!$A$3:$A$25</c:f>
              <c:strCache>
                <c:ptCount val="1"/>
                <c:pt idx="0">
                  <c:v>31/10/2022</c:v>
                </c:pt>
              </c:strCache>
            </c:strRef>
          </c:cat>
          <c:val>
            <c:numRef>
              <c:f>Planilha1!$I$3:$I$25</c:f>
              <c:numCache>
                <c:formatCode>_("R$"* #,##0.00_);_("R$"* \(#,##0.00\);_("R$"* "-"??_);_(@_)</c:formatCode>
                <c:ptCount val="23"/>
                <c:pt idx="0" formatCode="_(* #,##0.00_);_(* \(#,##0.00\);_(* &quot;-&quot;??_);_(@_)">
                  <c:v>84043.155925309882</c:v>
                </c:pt>
                <c:pt idx="1">
                  <c:v>5.1204000000000001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5A-4E42-BFBB-379DB7CE0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116432"/>
        <c:axId val="581137808"/>
      </c:lineChart>
      <c:catAx>
        <c:axId val="69211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1137808"/>
        <c:crosses val="autoZero"/>
        <c:auto val="1"/>
        <c:lblAlgn val="ctr"/>
        <c:lblOffset val="100"/>
        <c:noMultiLvlLbl val="1"/>
      </c:catAx>
      <c:valAx>
        <c:axId val="58113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21164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</xdr:colOff>
      <xdr:row>41</xdr:row>
      <xdr:rowOff>61912</xdr:rowOff>
    </xdr:from>
    <xdr:to>
      <xdr:col>9</xdr:col>
      <xdr:colOff>19050</xdr:colOff>
      <xdr:row>55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sicaoDetalha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a carteira"/>
    </sheetNames>
    <sheetDataSet>
      <sheetData sheetId="0">
        <row r="1">
          <cell r="F1" t="str">
            <v>Conta: 2563257 | 31/10/2022 18:08</v>
          </cell>
        </row>
        <row r="4">
          <cell r="C4" t="str">
            <v>R$ 0,00</v>
          </cell>
        </row>
        <row r="6">
          <cell r="A6" t="str">
            <v>Fundos de Investimentos</v>
          </cell>
          <cell r="B6"/>
          <cell r="C6"/>
          <cell r="D6"/>
          <cell r="E6"/>
          <cell r="F6"/>
          <cell r="G6" t="str">
            <v>R$ 134.390,28</v>
          </cell>
        </row>
        <row r="7">
          <cell r="A7" t="str">
            <v xml:space="preserve"> </v>
          </cell>
          <cell r="B7" t="str">
            <v xml:space="preserve"> </v>
          </cell>
          <cell r="C7" t="str">
            <v xml:space="preserve"> </v>
          </cell>
          <cell r="D7" t="str">
            <v xml:space="preserve"> </v>
          </cell>
          <cell r="E7" t="str">
            <v xml:space="preserve"> </v>
          </cell>
          <cell r="F7" t="str">
            <v xml:space="preserve"> </v>
          </cell>
          <cell r="G7" t="str">
            <v xml:space="preserve"> </v>
          </cell>
        </row>
        <row r="8">
          <cell r="A8" t="str">
            <v>18,9% | Pós-Fixado</v>
          </cell>
          <cell r="B8" t="str">
            <v>Posição</v>
          </cell>
          <cell r="C8" t="str">
            <v>% Alocação</v>
          </cell>
          <cell r="D8" t="str">
            <v>Rentabilidade</v>
          </cell>
          <cell r="E8" t="str">
            <v>Valor aplicado</v>
          </cell>
          <cell r="F8" t="str">
            <v>Valor líquido</v>
          </cell>
          <cell r="G8" t="str">
            <v>Data da cota</v>
          </cell>
        </row>
        <row r="9">
          <cell r="A9" t="str">
            <v>Trend DI Simples FIRF</v>
          </cell>
          <cell r="B9" t="str">
            <v>R$ 133.529,94</v>
          </cell>
          <cell r="C9" t="str">
            <v>18,81%</v>
          </cell>
          <cell r="D9" t="str">
            <v>5,2%</v>
          </cell>
          <cell r="E9" t="str">
            <v>R$ 126.927,18</v>
          </cell>
          <cell r="F9" t="str">
            <v>R$ 132.042,18</v>
          </cell>
          <cell r="G9" t="str">
            <v>31/10/2022</v>
          </cell>
        </row>
        <row r="10">
          <cell r="A10" t="str">
            <v>Trend Investback FIC FIRF Simples</v>
          </cell>
          <cell r="B10" t="str">
            <v>R$ 860,34</v>
          </cell>
          <cell r="C10" t="str">
            <v>0,12%</v>
          </cell>
          <cell r="D10" t="str">
            <v>7,59%</v>
          </cell>
          <cell r="E10" t="str">
            <v>R$ 799,62</v>
          </cell>
          <cell r="F10" t="str">
            <v>R$ 852,57</v>
          </cell>
          <cell r="G10" t="str">
            <v>31/10/2022</v>
          </cell>
        </row>
        <row r="11">
          <cell r="A11" t="str">
            <v xml:space="preserve"> </v>
          </cell>
          <cell r="B11" t="str">
            <v xml:space="preserve"> </v>
          </cell>
          <cell r="C11" t="str">
            <v xml:space="preserve"> </v>
          </cell>
          <cell r="D11" t="str">
            <v xml:space="preserve"> </v>
          </cell>
          <cell r="E11" t="str">
            <v xml:space="preserve"> </v>
          </cell>
          <cell r="F11" t="str">
            <v xml:space="preserve"> </v>
          </cell>
          <cell r="G11" t="str">
            <v xml:space="preserve"> </v>
          </cell>
        </row>
        <row r="12">
          <cell r="A12" t="str">
            <v xml:space="preserve"> </v>
          </cell>
          <cell r="B12" t="str">
            <v xml:space="preserve"> </v>
          </cell>
          <cell r="C12" t="str">
            <v xml:space="preserve"> </v>
          </cell>
          <cell r="D12" t="str">
            <v xml:space="preserve"> </v>
          </cell>
          <cell r="E12" t="str">
            <v xml:space="preserve"> </v>
          </cell>
          <cell r="F12" t="str">
            <v xml:space="preserve"> </v>
          </cell>
          <cell r="G12" t="str">
            <v xml:space="preserve"> </v>
          </cell>
        </row>
        <row r="13">
          <cell r="A13" t="str">
            <v>COE</v>
          </cell>
          <cell r="B13"/>
          <cell r="C13"/>
          <cell r="D13"/>
          <cell r="E13"/>
          <cell r="F13"/>
          <cell r="G13" t="str">
            <v>R$ 5.000,00</v>
          </cell>
        </row>
        <row r="14">
          <cell r="A14" t="str">
            <v xml:space="preserve"> </v>
          </cell>
          <cell r="B14" t="str">
            <v xml:space="preserve"> </v>
          </cell>
          <cell r="C14" t="str">
            <v xml:space="preserve"> </v>
          </cell>
          <cell r="D14" t="str">
            <v xml:space="preserve"> </v>
          </cell>
          <cell r="E14" t="str">
            <v xml:space="preserve"> </v>
          </cell>
          <cell r="F14" t="str">
            <v xml:space="preserve"> </v>
          </cell>
          <cell r="G14" t="str">
            <v xml:space="preserve"> </v>
          </cell>
        </row>
        <row r="15">
          <cell r="A15" t="str">
            <v>0,7% | Alternativos</v>
          </cell>
          <cell r="B15" t="str">
            <v>Posição</v>
          </cell>
          <cell r="C15" t="str">
            <v>% Alocação</v>
          </cell>
          <cell r="D15" t="str">
            <v>Rendimento bruto</v>
          </cell>
          <cell r="E15" t="str">
            <v>Rentabilidade</v>
          </cell>
          <cell r="F15" t="str">
            <v>Valor aplicado</v>
          </cell>
          <cell r="G15" t="str">
            <v>Vencimento</v>
          </cell>
        </row>
        <row r="16">
          <cell r="A16" t="str">
            <v>MS Morgan Stanley Global Opportunity: Alta Ilimitada - 3,5 anos - 30.09.2020</v>
          </cell>
          <cell r="B16" t="str">
            <v>R$ 5.000,00</v>
          </cell>
          <cell r="C16" t="str">
            <v>0,7%</v>
          </cell>
          <cell r="D16" t="str">
            <v>R$ 0,00</v>
          </cell>
          <cell r="E16" t="str">
            <v>0%</v>
          </cell>
          <cell r="F16" t="str">
            <v>R$ 5.000,00</v>
          </cell>
          <cell r="G16" t="str">
            <v>04/04/2024</v>
          </cell>
        </row>
        <row r="17">
          <cell r="A17" t="str">
            <v xml:space="preserve"> </v>
          </cell>
          <cell r="B17" t="str">
            <v xml:space="preserve"> </v>
          </cell>
          <cell r="C17" t="str">
            <v xml:space="preserve"> </v>
          </cell>
          <cell r="D17" t="str">
            <v xml:space="preserve"> </v>
          </cell>
          <cell r="E17" t="str">
            <v xml:space="preserve"> </v>
          </cell>
          <cell r="F17" t="str">
            <v xml:space="preserve"> </v>
          </cell>
          <cell r="G17" t="str">
            <v xml:space="preserve"> </v>
          </cell>
        </row>
        <row r="18">
          <cell r="A18" t="str">
            <v xml:space="preserve"> </v>
          </cell>
          <cell r="B18" t="str">
            <v xml:space="preserve"> </v>
          </cell>
          <cell r="C18" t="str">
            <v xml:space="preserve"> </v>
          </cell>
          <cell r="D18" t="str">
            <v xml:space="preserve"> </v>
          </cell>
          <cell r="E18" t="str">
            <v xml:space="preserve"> </v>
          </cell>
          <cell r="F18" t="str">
            <v xml:space="preserve"> </v>
          </cell>
          <cell r="G18" t="str">
            <v xml:space="preserve"> </v>
          </cell>
        </row>
        <row r="19">
          <cell r="A19" t="str">
            <v>Fundos Imobiliários</v>
          </cell>
          <cell r="B19"/>
          <cell r="C19"/>
          <cell r="D19"/>
          <cell r="E19"/>
          <cell r="F19"/>
          <cell r="G19" t="str">
            <v>R$ 545.032,14</v>
          </cell>
        </row>
        <row r="20">
          <cell r="A20" t="str">
            <v xml:space="preserve"> </v>
          </cell>
          <cell r="B20" t="str">
            <v xml:space="preserve"> </v>
          </cell>
          <cell r="C20" t="str">
            <v xml:space="preserve"> </v>
          </cell>
          <cell r="D20" t="str">
            <v xml:space="preserve"> </v>
          </cell>
          <cell r="E20" t="str">
            <v xml:space="preserve"> </v>
          </cell>
          <cell r="F20" t="str">
            <v xml:space="preserve"> </v>
          </cell>
          <cell r="G20" t="str">
            <v xml:space="preserve"> </v>
          </cell>
        </row>
        <row r="21">
          <cell r="A21" t="str">
            <v>76,8% | Renda Variável</v>
          </cell>
          <cell r="B21" t="str">
            <v>Posição</v>
          </cell>
          <cell r="C21" t="str">
            <v>% Alocação</v>
          </cell>
          <cell r="D21" t="str">
            <v>Rentabilidade c/ proventos</v>
          </cell>
          <cell r="E21" t="str">
            <v>Preço médio (abertura)</v>
          </cell>
          <cell r="F21" t="str">
            <v>Última cotação</v>
          </cell>
          <cell r="G21" t="str">
            <v>Qtd. total</v>
          </cell>
        </row>
        <row r="22">
          <cell r="A22" t="str">
            <v>VGIA11</v>
          </cell>
          <cell r="B22" t="str">
            <v>R$ 76.419,20</v>
          </cell>
          <cell r="C22" t="str">
            <v>10,77%</v>
          </cell>
          <cell r="D22" t="str">
            <v>9,26%</v>
          </cell>
          <cell r="E22" t="str">
            <v>R$ 10,26</v>
          </cell>
          <cell r="F22" t="str">
            <v>R$ 10,40</v>
          </cell>
          <cell r="G22" t="str">
            <v>7.348</v>
          </cell>
        </row>
        <row r="23">
          <cell r="A23" t="str">
            <v>BLMR11</v>
          </cell>
          <cell r="B23" t="str">
            <v>R$ 75.500,00</v>
          </cell>
          <cell r="C23" t="str">
            <v>10,64%</v>
          </cell>
          <cell r="D23" t="str">
            <v>6,5%</v>
          </cell>
          <cell r="E23" t="str">
            <v>R$ 7,51</v>
          </cell>
          <cell r="F23" t="str">
            <v>R$ 7,55</v>
          </cell>
          <cell r="G23" t="str">
            <v>10.000</v>
          </cell>
        </row>
        <row r="24">
          <cell r="A24" t="str">
            <v>RZTR11</v>
          </cell>
          <cell r="B24" t="str">
            <v>R$ 65.853,90</v>
          </cell>
          <cell r="C24" t="str">
            <v>9,28%</v>
          </cell>
          <cell r="D24" t="str">
            <v>7,58%</v>
          </cell>
          <cell r="E24" t="str">
            <v>R$ 102,97</v>
          </cell>
          <cell r="F24" t="str">
            <v>R$ 104,53</v>
          </cell>
          <cell r="G24" t="str">
            <v>630</v>
          </cell>
        </row>
        <row r="25">
          <cell r="A25" t="str">
            <v>RBRR11</v>
          </cell>
          <cell r="B25" t="str">
            <v>R$ 60.289,81</v>
          </cell>
          <cell r="C25" t="str">
            <v>8,49%</v>
          </cell>
          <cell r="D25" t="str">
            <v>-2,69%</v>
          </cell>
          <cell r="E25" t="str">
            <v>R$ 100,38</v>
          </cell>
          <cell r="F25" t="str">
            <v>R$ 91,21</v>
          </cell>
          <cell r="G25" t="str">
            <v>661</v>
          </cell>
        </row>
        <row r="26">
          <cell r="A26" t="str">
            <v>LVBI11</v>
          </cell>
          <cell r="B26" t="str">
            <v>R$ 59.278,00</v>
          </cell>
          <cell r="C26" t="str">
            <v>8,35%</v>
          </cell>
          <cell r="D26" t="str">
            <v>17,01%</v>
          </cell>
          <cell r="E26" t="str">
            <v>R$ 98,50</v>
          </cell>
          <cell r="F26" t="str">
            <v>R$ 110,80</v>
          </cell>
          <cell r="G26" t="str">
            <v>535</v>
          </cell>
        </row>
        <row r="27">
          <cell r="A27" t="str">
            <v>BRCO11</v>
          </cell>
          <cell r="B27" t="str">
            <v>R$ 55.947,00</v>
          </cell>
          <cell r="C27" t="str">
            <v>7,88%</v>
          </cell>
          <cell r="D27" t="str">
            <v>13,99%</v>
          </cell>
          <cell r="E27" t="str">
            <v>R$ 99,28</v>
          </cell>
          <cell r="F27" t="str">
            <v>R$ 109,70</v>
          </cell>
          <cell r="G27" t="str">
            <v>510</v>
          </cell>
        </row>
        <row r="28">
          <cell r="A28" t="str">
            <v>PVBI11</v>
          </cell>
          <cell r="B28" t="str">
            <v>R$ 53.568,00</v>
          </cell>
          <cell r="C28" t="str">
            <v>7,55%</v>
          </cell>
          <cell r="D28" t="str">
            <v>6,08%</v>
          </cell>
          <cell r="E28" t="str">
            <v>R$ 93,67</v>
          </cell>
          <cell r="F28" t="str">
            <v>R$ 96,00</v>
          </cell>
          <cell r="G28" t="str">
            <v>558</v>
          </cell>
        </row>
        <row r="29">
          <cell r="A29" t="str">
            <v>WHGR11</v>
          </cell>
          <cell r="B29" t="str">
            <v>R$ 53.100,08</v>
          </cell>
          <cell r="C29" t="str">
            <v>7,48%</v>
          </cell>
          <cell r="D29" t="str">
            <v>-7,5%</v>
          </cell>
          <cell r="E29" t="str">
            <v>R$ 10,31</v>
          </cell>
          <cell r="F29" t="str">
            <v>R$ 9,13</v>
          </cell>
          <cell r="G29" t="str">
            <v>5.816</v>
          </cell>
        </row>
        <row r="30">
          <cell r="A30" t="str">
            <v>FGAA11</v>
          </cell>
          <cell r="B30" t="str">
            <v>R$ 45.076,15</v>
          </cell>
          <cell r="C30" t="str">
            <v>6,35%</v>
          </cell>
          <cell r="D30" t="str">
            <v>7,23%</v>
          </cell>
          <cell r="E30" t="str">
            <v>R$ 10,31</v>
          </cell>
          <cell r="F30" t="str">
            <v>R$ 10,15</v>
          </cell>
          <cell r="G30" t="str">
            <v>4.441</v>
          </cell>
        </row>
        <row r="31">
          <cell r="A31" t="str">
            <v xml:space="preserve"> </v>
          </cell>
          <cell r="B31" t="str">
            <v xml:space="preserve"> </v>
          </cell>
          <cell r="C31" t="str">
            <v xml:space="preserve"> </v>
          </cell>
          <cell r="D31" t="str">
            <v xml:space="preserve"> </v>
          </cell>
          <cell r="E31" t="str">
            <v xml:space="preserve"> </v>
          </cell>
          <cell r="F31" t="str">
            <v xml:space="preserve"> </v>
          </cell>
          <cell r="G31" t="str">
            <v xml:space="preserve"> </v>
          </cell>
        </row>
        <row r="32">
          <cell r="A32" t="str">
            <v xml:space="preserve"> </v>
          </cell>
          <cell r="B32" t="str">
            <v xml:space="preserve"> </v>
          </cell>
          <cell r="C32" t="str">
            <v xml:space="preserve"> </v>
          </cell>
          <cell r="D32" t="str">
            <v xml:space="preserve"> </v>
          </cell>
          <cell r="E32" t="str">
            <v xml:space="preserve"> </v>
          </cell>
          <cell r="F32" t="str">
            <v xml:space="preserve"> </v>
          </cell>
          <cell r="G32" t="str">
            <v xml:space="preserve"> </v>
          </cell>
        </row>
        <row r="33">
          <cell r="A33" t="str">
            <v>Renda Fixa</v>
          </cell>
          <cell r="B33"/>
          <cell r="C33"/>
          <cell r="D33"/>
          <cell r="E33"/>
          <cell r="F33"/>
          <cell r="G33" t="str">
            <v>R$ 13.413,30</v>
          </cell>
        </row>
        <row r="34">
          <cell r="A34" t="str">
            <v xml:space="preserve"> </v>
          </cell>
          <cell r="B34" t="str">
            <v xml:space="preserve"> </v>
          </cell>
          <cell r="C34" t="str">
            <v xml:space="preserve"> </v>
          </cell>
          <cell r="D34" t="str">
            <v xml:space="preserve"> </v>
          </cell>
          <cell r="E34" t="str">
            <v xml:space="preserve"> </v>
          </cell>
          <cell r="F34" t="str">
            <v xml:space="preserve"> </v>
          </cell>
          <cell r="G34" t="str">
            <v xml:space="preserve"> </v>
          </cell>
        </row>
        <row r="35">
          <cell r="A35" t="str">
            <v>1,9% | Inflação</v>
          </cell>
          <cell r="B35" t="str">
            <v>Posição</v>
          </cell>
          <cell r="C35" t="str">
            <v>% Alocação</v>
          </cell>
          <cell r="D35" t="str">
            <v>Valor aplicado</v>
          </cell>
          <cell r="E35" t="str">
            <v>Taxa</v>
          </cell>
          <cell r="F35" t="str">
            <v>Data aplicação</v>
          </cell>
          <cell r="G35" t="str">
            <v>Data vencimento</v>
          </cell>
        </row>
        <row r="36">
          <cell r="A36" t="str">
            <v>CDB BMG - JUL/2023</v>
          </cell>
          <cell r="B36" t="str">
            <v>R$ 7.000,05</v>
          </cell>
          <cell r="C36" t="str">
            <v>0,99%</v>
          </cell>
          <cell r="D36" t="str">
            <v>R$ 6.000,00</v>
          </cell>
          <cell r="E36" t="str">
            <v>IPC-A + 4,15%</v>
          </cell>
          <cell r="F36" t="str">
            <v>15/07/2021</v>
          </cell>
          <cell r="G36" t="str">
            <v>15/07/2023</v>
          </cell>
        </row>
        <row r="37">
          <cell r="A37" t="str">
            <v>CDB BMG - SET/2024</v>
          </cell>
          <cell r="B37" t="str">
            <v>R$ 6.413,25</v>
          </cell>
          <cell r="C37" t="str">
            <v>0,9%</v>
          </cell>
          <cell r="D37" t="str">
            <v>R$ 5.000,00</v>
          </cell>
          <cell r="E37" t="str">
            <v>IPC-A + 3,65%</v>
          </cell>
          <cell r="F37" t="str">
            <v>24/09/2020</v>
          </cell>
          <cell r="G37" t="str">
            <v>23/09/2024</v>
          </cell>
        </row>
        <row r="38">
          <cell r="A38" t="str">
            <v xml:space="preserve"> </v>
          </cell>
          <cell r="B38" t="str">
            <v xml:space="preserve"> </v>
          </cell>
          <cell r="C38" t="str">
            <v xml:space="preserve"> </v>
          </cell>
          <cell r="D38" t="str">
            <v xml:space="preserve"> </v>
          </cell>
          <cell r="E38" t="str">
            <v xml:space="preserve"> </v>
          </cell>
          <cell r="F38" t="str">
            <v xml:space="preserve"> </v>
          </cell>
          <cell r="G38" t="str">
            <v xml:space="preserve"> </v>
          </cell>
        </row>
        <row r="39">
          <cell r="A39" t="str">
            <v xml:space="preserve"> </v>
          </cell>
          <cell r="B39" t="str">
            <v xml:space="preserve"> </v>
          </cell>
          <cell r="C39" t="str">
            <v xml:space="preserve"> </v>
          </cell>
          <cell r="D39" t="str">
            <v xml:space="preserve"> </v>
          </cell>
          <cell r="E39" t="str">
            <v xml:space="preserve"> </v>
          </cell>
          <cell r="F39" t="str">
            <v xml:space="preserve"> </v>
          </cell>
          <cell r="G39" t="str">
            <v xml:space="preserve"> </v>
          </cell>
        </row>
        <row r="40">
          <cell r="A40" t="str">
            <v>Ações</v>
          </cell>
          <cell r="B40"/>
          <cell r="C40"/>
          <cell r="D40"/>
          <cell r="E40"/>
          <cell r="F40"/>
          <cell r="G40" t="str">
            <v>R$ 11.959,95</v>
          </cell>
        </row>
        <row r="41">
          <cell r="A41" t="str">
            <v xml:space="preserve"> </v>
          </cell>
          <cell r="B41" t="str">
            <v xml:space="preserve"> </v>
          </cell>
          <cell r="C41" t="str">
            <v xml:space="preserve"> </v>
          </cell>
          <cell r="D41" t="str">
            <v xml:space="preserve"> </v>
          </cell>
          <cell r="E41" t="str">
            <v xml:space="preserve"> </v>
          </cell>
          <cell r="F41" t="str">
            <v xml:space="preserve"> </v>
          </cell>
          <cell r="G41" t="str">
            <v xml:space="preserve"> </v>
          </cell>
        </row>
        <row r="42">
          <cell r="A42" t="str">
            <v>1,7% | Renda Variável</v>
          </cell>
          <cell r="B42" t="str">
            <v>Posição</v>
          </cell>
          <cell r="C42" t="str">
            <v>% Alocação</v>
          </cell>
          <cell r="D42" t="str">
            <v>Rentabilidade (%)</v>
          </cell>
          <cell r="E42" t="str">
            <v>Preço médio</v>
          </cell>
          <cell r="F42" t="str">
            <v>Último preço (R$)</v>
          </cell>
          <cell r="G42" t="str">
            <v>Qtd. total</v>
          </cell>
        </row>
        <row r="43">
          <cell r="A43" t="str">
            <v>AAPL34</v>
          </cell>
          <cell r="B43" t="str">
            <v>R$ 3.254,17</v>
          </cell>
          <cell r="C43" t="str">
            <v>0,46%</v>
          </cell>
          <cell r="D43" t="str">
            <v>-18,57%</v>
          </cell>
          <cell r="E43" t="str">
            <v>R$ 97,47</v>
          </cell>
          <cell r="F43" t="str">
            <v>R$ 79,37</v>
          </cell>
          <cell r="G43" t="str">
            <v>41</v>
          </cell>
        </row>
        <row r="44">
          <cell r="A44" t="str">
            <v>XPBR31</v>
          </cell>
          <cell r="B44" t="str">
            <v>R$ 3.019,52</v>
          </cell>
          <cell r="C44" t="str">
            <v>0,43%</v>
          </cell>
          <cell r="D44" t="str">
            <v>-39,72%</v>
          </cell>
          <cell r="E44" t="str">
            <v>R$ 156,54</v>
          </cell>
          <cell r="F44" t="str">
            <v>R$ 94,36</v>
          </cell>
          <cell r="G44" t="str">
            <v>32</v>
          </cell>
        </row>
        <row r="45">
          <cell r="A45" t="str">
            <v>GOGL34</v>
          </cell>
          <cell r="B45" t="str">
            <v>R$ 2.460,00</v>
          </cell>
          <cell r="C45" t="str">
            <v>0,35%</v>
          </cell>
          <cell r="D45" t="str">
            <v>-37,46%</v>
          </cell>
          <cell r="E45" t="str">
            <v>R$ 65,56</v>
          </cell>
          <cell r="F45" t="str">
            <v>R$ 41,00</v>
          </cell>
          <cell r="G45" t="str">
            <v>60</v>
          </cell>
        </row>
        <row r="46">
          <cell r="A46" t="str">
            <v>HASH11</v>
          </cell>
          <cell r="B46" t="str">
            <v>R$ 2.187,66</v>
          </cell>
          <cell r="C46" t="str">
            <v>0,31%</v>
          </cell>
          <cell r="D46" t="str">
            <v>-56,28%</v>
          </cell>
          <cell r="E46" t="str">
            <v>R$ 43,89</v>
          </cell>
          <cell r="F46" t="str">
            <v>R$ 19,19</v>
          </cell>
          <cell r="G46" t="str">
            <v>114</v>
          </cell>
        </row>
        <row r="47">
          <cell r="A47" t="str">
            <v>M1TA34</v>
          </cell>
          <cell r="B47" t="str">
            <v>R$ 1.038,60</v>
          </cell>
          <cell r="C47" t="str">
            <v>0,15%</v>
          </cell>
          <cell r="D47" t="str">
            <v>-73,89%</v>
          </cell>
          <cell r="E47" t="str">
            <v>R$ 66,29</v>
          </cell>
          <cell r="F47" t="str">
            <v>R$ 17,31</v>
          </cell>
          <cell r="G47" t="str">
            <v>60</v>
          </cell>
        </row>
        <row r="48">
          <cell r="A48" t="str">
            <v xml:space="preserve"> </v>
          </cell>
          <cell r="B48" t="str">
            <v xml:space="preserve"> </v>
          </cell>
          <cell r="C48" t="str">
            <v xml:space="preserve"> </v>
          </cell>
          <cell r="D48" t="str">
            <v xml:space="preserve"> </v>
          </cell>
          <cell r="E48" t="str">
            <v xml:space="preserve"> </v>
          </cell>
          <cell r="F48" t="str">
            <v xml:space="preserve"> </v>
          </cell>
          <cell r="G48" t="str">
            <v xml:space="preserve"> </v>
          </cell>
        </row>
        <row r="49">
          <cell r="A49" t="str">
            <v xml:space="preserve"> </v>
          </cell>
          <cell r="B49" t="str">
            <v xml:space="preserve"> </v>
          </cell>
          <cell r="C49" t="str">
            <v xml:space="preserve"> </v>
          </cell>
          <cell r="D49" t="str">
            <v xml:space="preserve"> </v>
          </cell>
          <cell r="E49" t="str">
            <v xml:space="preserve"> </v>
          </cell>
          <cell r="F49" t="str">
            <v xml:space="preserve"> </v>
          </cell>
          <cell r="G49" t="str">
            <v xml:space="preserve">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"/>
  <sheetViews>
    <sheetView tabSelected="1" topLeftCell="B1" workbookViewId="0">
      <selection activeCell="I2" sqref="I2"/>
    </sheetView>
  </sheetViews>
  <sheetFormatPr defaultRowHeight="15" x14ac:dyDescent="0.25"/>
  <cols>
    <col min="1" max="1" width="7.5703125" customWidth="1"/>
    <col min="2" max="2" width="12.85546875" customWidth="1"/>
    <col min="3" max="3" width="23.7109375" bestFit="1" customWidth="1"/>
    <col min="4" max="4" width="18.7109375" bestFit="1" customWidth="1"/>
    <col min="5" max="5" width="13.28515625" bestFit="1" customWidth="1"/>
    <col min="6" max="6" width="12.140625" bestFit="1" customWidth="1"/>
    <col min="7" max="7" width="13.28515625" bestFit="1" customWidth="1"/>
    <col min="8" max="9" width="12.140625" bestFit="1" customWidth="1"/>
    <col min="10" max="10" width="13.28515625" bestFit="1" customWidth="1"/>
    <col min="11" max="11" width="14.28515625" bestFit="1" customWidth="1"/>
  </cols>
  <sheetData>
    <row r="1" spans="2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2:11" x14ac:dyDescent="0.25">
      <c r="B2" s="2" t="str">
        <f>Planilha1!A3</f>
        <v>31/10/2022</v>
      </c>
      <c r="C2" s="3">
        <f>VALUE(Planilha1!B3)</f>
        <v>134390.28</v>
      </c>
      <c r="D2" s="3">
        <f>VALUE(Planilha1!C3)</f>
        <v>545032.14</v>
      </c>
      <c r="E2" s="3">
        <f>VALUE(Planilha1!D3)</f>
        <v>11959.95</v>
      </c>
      <c r="F2" s="3">
        <f>VALUE(Planilha1!E3)</f>
        <v>5000</v>
      </c>
      <c r="G2" s="3">
        <f>VALUE(Planilha1!F3)</f>
        <v>13413.3</v>
      </c>
      <c r="H2" s="7">
        <f>VALUE(Planilha1!G3)</f>
        <v>0</v>
      </c>
      <c r="I2" s="3">
        <f>Planilha1!H3</f>
        <v>4591.6263576542906</v>
      </c>
      <c r="J2" s="3">
        <f>Planilha1!I3</f>
        <v>84043.155925309882</v>
      </c>
      <c r="K2" s="3">
        <f>SUM(C2:J2)</f>
        <v>798430.45228296425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workbookViewId="0">
      <selection activeCell="G9" sqref="G9"/>
    </sheetView>
  </sheetViews>
  <sheetFormatPr defaultRowHeight="15" x14ac:dyDescent="0.25"/>
  <cols>
    <col min="1" max="1" width="19.140625" customWidth="1"/>
    <col min="2" max="2" width="23.85546875" bestFit="1" customWidth="1"/>
    <col min="3" max="3" width="18.85546875" bestFit="1" customWidth="1"/>
    <col min="4" max="7" width="13.28515625" bestFit="1" customWidth="1"/>
    <col min="8" max="8" width="12.140625" bestFit="1" customWidth="1"/>
    <col min="9" max="9" width="13.28515625" bestFit="1" customWidth="1"/>
    <col min="10" max="10" width="14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tr">
        <f>RIGHT('[1]Sua carteira'!$F$1,16)</f>
        <v>31/10/2022 18:08</v>
      </c>
      <c r="B2" s="1" t="str">
        <f>VLOOKUP(B1,'[1]Sua carteira'!$A$6:$G$100,7,0)</f>
        <v>R$ 134.390,28</v>
      </c>
      <c r="C2" s="1" t="str">
        <f>VLOOKUP(C1,'[1]Sua carteira'!$A$6:$G$100,7,0)</f>
        <v>R$ 545.032,14</v>
      </c>
      <c r="D2" s="1" t="str">
        <f>VLOOKUP(D1,'[1]Sua carteira'!$A$6:$G$100,7,0)</f>
        <v>R$ 11.959,95</v>
      </c>
      <c r="E2" s="1" t="str">
        <f>VLOOKUP(E1,'[1]Sua carteira'!$A$6:$G$100,7,0)</f>
        <v>R$ 5.000,00</v>
      </c>
      <c r="F2" s="1" t="str">
        <f>VLOOKUP(F1,'[1]Sua carteira'!$A$6:$G$100,7,0)</f>
        <v>R$ 13.413,30</v>
      </c>
      <c r="G2" s="4" t="str">
        <f>'[1]Sua carteira'!$C$4</f>
        <v>R$ 0,00</v>
      </c>
      <c r="H2">
        <v>4591.6263576542906</v>
      </c>
      <c r="I2">
        <v>16413.396595053098</v>
      </c>
    </row>
    <row r="3" spans="1:10" x14ac:dyDescent="0.25">
      <c r="A3" s="2" t="str">
        <f>LEFT(A2,10)</f>
        <v>31/10/2022</v>
      </c>
      <c r="B3" t="str">
        <f t="shared" ref="B3:G3" si="0">MID(B2,4,10)</f>
        <v>134.390,28</v>
      </c>
      <c r="C3" t="str">
        <f t="shared" si="0"/>
        <v>545.032,14</v>
      </c>
      <c r="D3" t="str">
        <f t="shared" si="0"/>
        <v>11.959,95</v>
      </c>
      <c r="E3" t="str">
        <f t="shared" si="0"/>
        <v>5.000,00</v>
      </c>
      <c r="F3" t="str">
        <f t="shared" si="0"/>
        <v>13.413,30</v>
      </c>
      <c r="G3" t="str">
        <f t="shared" si="0"/>
        <v>0,00</v>
      </c>
      <c r="H3" s="6">
        <f>H2</f>
        <v>4591.6263576542906</v>
      </c>
      <c r="I3" s="6">
        <f>I2*I4</f>
        <v>84043.155925309882</v>
      </c>
      <c r="J3" s="3">
        <f>SUM(B3:I3)</f>
        <v>88634.782282964166</v>
      </c>
    </row>
    <row r="4" spans="1:10" x14ac:dyDescent="0.25">
      <c r="A4" s="2"/>
      <c r="B4" s="5"/>
      <c r="C4" s="3"/>
      <c r="D4" s="3"/>
      <c r="E4" s="3"/>
      <c r="F4" s="3"/>
      <c r="G4" s="3"/>
      <c r="H4" s="3"/>
      <c r="I4" s="3">
        <v>5.1204000000000001</v>
      </c>
      <c r="J4" s="3"/>
    </row>
    <row r="5" spans="1:10" x14ac:dyDescent="0.25">
      <c r="A5" s="2"/>
    </row>
    <row r="6" spans="1:10" x14ac:dyDescent="0.25">
      <c r="A6" s="2"/>
      <c r="I6" s="8"/>
    </row>
    <row r="7" spans="1:10" x14ac:dyDescent="0.25">
      <c r="A7" s="2"/>
    </row>
    <row r="8" spans="1:10" x14ac:dyDescent="0.25">
      <c r="A8" s="2"/>
    </row>
    <row r="9" spans="1:10" x14ac:dyDescent="0.25">
      <c r="A9" s="2"/>
    </row>
    <row r="10" spans="1:10" x14ac:dyDescent="0.25">
      <c r="A10" s="2"/>
    </row>
    <row r="11" spans="1:10" x14ac:dyDescent="0.25">
      <c r="A11" s="2"/>
    </row>
    <row r="12" spans="1:10" x14ac:dyDescent="0.25">
      <c r="A12" s="2"/>
    </row>
    <row r="13" spans="1:10" x14ac:dyDescent="0.25">
      <c r="A13" s="2"/>
    </row>
    <row r="14" spans="1:10" x14ac:dyDescent="0.25">
      <c r="A14" s="2"/>
    </row>
    <row r="15" spans="1:10" x14ac:dyDescent="0.25">
      <c r="A15" s="2"/>
    </row>
    <row r="16" spans="1:10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Gabriel Beligolli</cp:lastModifiedBy>
  <dcterms:created xsi:type="dcterms:W3CDTF">2022-07-27T12:32:47Z</dcterms:created>
  <dcterms:modified xsi:type="dcterms:W3CDTF">2022-11-01T16:39:17Z</dcterms:modified>
</cp:coreProperties>
</file>