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38" documentId="13_ncr:1_{7C223220-2F7E-439F-9B1A-CC07E55F4F0D}" xr6:coauthVersionLast="47" xr6:coauthVersionMax="47" xr10:uidLastSave="{140D3F63-70EA-4E8B-A680-855DB30CA7C9}"/>
  <bookViews>
    <workbookView xWindow="-108" yWindow="-108" windowWidth="23256" windowHeight="12456" xr2:uid="{00000000-000D-0000-FFFF-FFFF00000000}"/>
  </bookViews>
  <sheets>
    <sheet name="Planilha2" sheetId="3" r:id="rId1"/>
    <sheet name="Planilha1" sheetId="2" r:id="rId2"/>
  </sheets>
  <externalReferences>
    <externalReference r:id="rId3"/>
  </externalReferences>
  <definedNames>
    <definedName name="_xlchart.v1.0" hidden="1">Planilha1!$B$1:$I$1</definedName>
    <definedName name="_xlchart.v1.1" hidden="1">Planilha1!$B$3:$I$3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I2" i="3" s="1"/>
  <c r="I3" i="2"/>
  <c r="J2" i="3" s="1"/>
  <c r="G2" i="2"/>
  <c r="G3" i="2" s="1"/>
  <c r="B2" i="2"/>
  <c r="B3" i="2" s="1"/>
  <c r="C2" i="3" s="1"/>
  <c r="C2" i="2"/>
  <c r="C3" i="2" s="1"/>
  <c r="D2" i="3" s="1"/>
  <c r="D2" i="2"/>
  <c r="D3" i="2" s="1"/>
  <c r="E2" i="3" s="1"/>
  <c r="E2" i="2"/>
  <c r="E3" i="2" s="1"/>
  <c r="F2" i="3" s="1"/>
  <c r="F2" i="2"/>
  <c r="F3" i="2" s="1"/>
  <c r="G2" i="3" s="1"/>
  <c r="A2" i="2"/>
  <c r="A3" i="2" s="1"/>
  <c r="B2" i="3" s="1"/>
  <c r="H2" i="3" l="1"/>
  <c r="J3" i="2"/>
  <c r="K2" i="3" l="1"/>
</calcChain>
</file>

<file path=xl/sharedStrings.xml><?xml version="1.0" encoding="utf-8"?>
<sst xmlns="http://schemas.openxmlformats.org/spreadsheetml/2006/main" count="20" uniqueCount="10">
  <si>
    <t>Fundos de Investimentos</t>
  </si>
  <si>
    <t>Fundos Imobiliários</t>
  </si>
  <si>
    <t>Ações</t>
  </si>
  <si>
    <t>COE</t>
  </si>
  <si>
    <t>Renda Fixa</t>
  </si>
  <si>
    <t>Disponível</t>
  </si>
  <si>
    <t>Cripto</t>
  </si>
  <si>
    <t>Dow Jones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</si>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</sst>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R$&quot;\ #,##0.00;[Red]\-&quot;R$&quot;\ #,##0.00"/>
    <numFmt numFmtId="166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4" fontId="0" fillId="0" borderId="0" xfId="0" applyNumberFormat="1"/>
    <xf numFmtId="166" fontId="0" fillId="0" borderId="0" xfId="1" applyFont="1"/>
    <xf numFmtId="2" fontId="0" fillId="0" borderId="0" xfId="0" applyNumberFormat="1"/>
    <xf numFmtId="2" fontId="0" fillId="0" borderId="0" xfId="1" applyNumberFormat="1" applyFont="1"/>
    <xf numFmtId="164" fontId="0" fillId="0" borderId="0" xfId="2" applyFon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Subdivisão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Fundos de Investimentos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Planilha1!$B$4:$B$25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FD9-8E7A-3AC559B77AE6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Fundos Imobiliários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Planilha1!$C$3:$C$25</c:f>
              <c:numCache>
                <c:formatCode>_-"R$"\ * #,##0.00_-;\-"R$"\ * #,##0.00_-;_-"R$"\ * "-"??_-;_-@_-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FD9-8E7A-3AC559B77AE6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Planilha1!$D$3:$D$25</c:f>
              <c:numCache>
                <c:formatCode>_-"R$"\ * #,##0.00_-;\-"R$"\ * #,##0.00_-;_-"R$"\ * "-"??_-;_-@_-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0-4FD9-8E7A-3AC559B77AE6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Planilha1!$E$3:$E$25</c:f>
              <c:numCache>
                <c:formatCode>_-"R$"\ * #,##0.00_-;\-"R$"\ * #,##0.00_-;_-"R$"\ * "-"??_-;_-@_-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0-4FD9-8E7A-3AC559B77AE6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Renda Fixa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Planilha1!$F$3:$F$25</c:f>
              <c:numCache>
                <c:formatCode>_-"R$"\ * #,##0.00_-;\-"R$"\ * #,##0.00_-;_-"R$"\ * "-"??_-;_-@_-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0-4FD9-8E7A-3AC559B77AE6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Disponível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Planilha1!$G$3:$G$25</c:f>
              <c:numCache>
                <c:formatCode>_-"R$"\ * #,##0.00_-;\-"R$"\ * #,##0.00_-;_-"R$"\ * "-"??_-;_-@_-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0-4FD9-8E7A-3AC559B77AE6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Cripto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Planilha1!$H$3:$H$25</c:f>
              <c:numCache>
                <c:formatCode>_-"R$"\ * #,##0.00_-;\-"R$"\ * #,##0.00_-;_-"R$"\ * "-"??_-;_-@_-</c:formatCode>
                <c:ptCount val="23"/>
                <c:pt idx="0" formatCode="_(* #,##0.00_);_(* \(#,##0.00\);_(* &quot;-&quot;??_);_(@_)">
                  <c:v>4965.2700000000004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0-4FD9-8E7A-3AC559B77AE6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Planilha1!$I$3:$I$25</c:f>
              <c:numCache>
                <c:formatCode>_-"R$"\ * #,##0.00_-;\-"R$"\ * #,##0.00_-;_-"R$"\ * "-"??_-;_-@_-</c:formatCode>
                <c:ptCount val="23"/>
                <c:pt idx="0" formatCode="_(* #,##0.00_);_(* \(#,##0.00\);_(* &quot;-&quot;??_);_(@_)">
                  <c:v>92513.25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0-4FD9-8E7A-3AC559B7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16432"/>
        <c:axId val="581137808"/>
      </c:lineChart>
      <c:catAx>
        <c:axId val="69211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137808"/>
        <c:crosses val="autoZero"/>
        <c:auto val="1"/>
        <c:lblAlgn val="ctr"/>
        <c:lblOffset val="100"/>
        <c:noMultiLvlLbl val="1"/>
      </c:catAx>
      <c:valAx>
        <c:axId val="581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16/08/2022</c:v>
                </c:pt>
              </c:strCache>
            </c:strRef>
          </c:cat>
          <c:val>
            <c:numRef>
              <c:f>Planilha1!$J$3:$J$25</c:f>
              <c:numCache>
                <c:formatCode>_-"R$"\ * #,##0.00_-;\-"R$"\ * #,##0.00_-;_-"R$"\ * "-"??_-;_-@_-</c:formatCode>
                <c:ptCount val="23"/>
                <c:pt idx="0">
                  <c:v>97478.52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5-4E53-9836-E05F3C56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01952"/>
        <c:axId val="701495712"/>
      </c:lineChart>
      <c:catAx>
        <c:axId val="7015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495712"/>
        <c:crosses val="autoZero"/>
        <c:auto val="1"/>
        <c:lblAlgn val="ctr"/>
        <c:lblOffset val="100"/>
        <c:noMultiLvlLbl val="1"/>
      </c:catAx>
      <c:valAx>
        <c:axId val="701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5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/>
    <cx:plotArea>
      <cx:plotAreaRegion>
        <cx:series layoutId="treemap" uniqueId="{FF3E8428-8746-42D5-9DBC-5F55A1C2AF6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41</xdr:row>
      <xdr:rowOff>61912</xdr:rowOff>
    </xdr:from>
    <xdr:to>
      <xdr:col>9</xdr:col>
      <xdr:colOff>19050</xdr:colOff>
      <xdr:row>55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7B53B6-B7E6-DD07-F84F-783F87623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25</xdr:row>
      <xdr:rowOff>109537</xdr:rowOff>
    </xdr:from>
    <xdr:to>
      <xdr:col>9</xdr:col>
      <xdr:colOff>142874</xdr:colOff>
      <xdr:row>40</xdr:row>
      <xdr:rowOff>2857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F802A6-D910-8B35-30A9-5AB19B41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100011</xdr:colOff>
      <xdr:row>55</xdr:row>
      <xdr:rowOff>157162</xdr:rowOff>
    </xdr:from>
    <xdr:to>
      <xdr:col>8</xdr:col>
      <xdr:colOff>876299</xdr:colOff>
      <xdr:row>70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A03639A-C15A-862D-1A9C-043630134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1" y="10215562"/>
              <a:ext cx="9508808" cy="2643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icaoDetalh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a carteira"/>
    </sheetNames>
    <sheetDataSet>
      <sheetData sheetId="0">
        <row r="1">
          <cell r="F1" t="str">
            <v>Conta: 2563257 | 16/08/2022 07:04</v>
          </cell>
        </row>
        <row r="4">
          <cell r="C4" t="str">
            <v>R$ 5.706,41</v>
          </cell>
        </row>
        <row r="6">
          <cell r="A6" t="str">
            <v>Fundos de Investimentos</v>
          </cell>
          <cell r="B6"/>
          <cell r="C6"/>
          <cell r="D6"/>
          <cell r="E6"/>
          <cell r="F6"/>
          <cell r="G6" t="str">
            <v>R$ 123.742,97</v>
          </cell>
        </row>
        <row r="7">
          <cell r="A7" t="str">
            <v xml:space="preserve"> </v>
          </cell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</row>
        <row r="8">
          <cell r="A8" t="str">
            <v>17,5% | Pós-Fixado</v>
          </cell>
          <cell r="B8" t="str">
            <v>Posição</v>
          </cell>
          <cell r="C8" t="str">
            <v>% Alocação</v>
          </cell>
          <cell r="D8" t="str">
            <v>Rentabilidade</v>
          </cell>
          <cell r="E8" t="str">
            <v>Valor aplicado</v>
          </cell>
          <cell r="F8" t="str">
            <v>Valor líquido</v>
          </cell>
          <cell r="G8" t="str">
            <v>Data da cota</v>
          </cell>
        </row>
        <row r="9">
          <cell r="A9" t="str">
            <v>Trend DI Simples FIRF</v>
          </cell>
          <cell r="B9" t="str">
            <v>R$ 122.989,20</v>
          </cell>
          <cell r="C9" t="str">
            <v>17,41%</v>
          </cell>
          <cell r="D9" t="str">
            <v>2,52%</v>
          </cell>
          <cell r="E9" t="str">
            <v>R$ 119.968,36</v>
          </cell>
          <cell r="F9" t="str">
            <v>R$ 122.304,29</v>
          </cell>
          <cell r="G9" t="str">
            <v>15/08/2022</v>
          </cell>
        </row>
        <row r="10">
          <cell r="A10" t="str">
            <v>Trend Investback FIC FIRF Simples</v>
          </cell>
          <cell r="B10" t="str">
            <v>R$ 753,77</v>
          </cell>
          <cell r="C10" t="str">
            <v>0,11%</v>
          </cell>
          <cell r="D10" t="str">
            <v>5,47%</v>
          </cell>
          <cell r="E10" t="str">
            <v>R$ 714,66</v>
          </cell>
          <cell r="F10" t="str">
            <v>R$ 750,06</v>
          </cell>
          <cell r="G10" t="str">
            <v>15/08/2022</v>
          </cell>
        </row>
        <row r="11">
          <cell r="A11" t="str">
            <v xml:space="preserve"> </v>
          </cell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</row>
        <row r="12">
          <cell r="A12" t="str">
            <v xml:space="preserve"> </v>
          </cell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</row>
        <row r="13">
          <cell r="A13" t="str">
            <v>Fundos Imobiliários</v>
          </cell>
          <cell r="B13"/>
          <cell r="C13"/>
          <cell r="D13"/>
          <cell r="E13"/>
          <cell r="F13"/>
          <cell r="G13" t="str">
            <v>R$ 542.476,77</v>
          </cell>
        </row>
        <row r="14">
          <cell r="A14" t="str">
            <v xml:space="preserve"> </v>
          </cell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</row>
        <row r="15">
          <cell r="A15" t="str">
            <v>76,8% | Renda Variável</v>
          </cell>
          <cell r="B15" t="str">
            <v>Posição</v>
          </cell>
          <cell r="C15" t="str">
            <v>% Alocação</v>
          </cell>
          <cell r="D15" t="str">
            <v>Rentabilidade c/ proventos</v>
          </cell>
          <cell r="E15" t="str">
            <v>Preço médio (abertura)</v>
          </cell>
          <cell r="F15" t="str">
            <v>Última cotação</v>
          </cell>
          <cell r="G15" t="str">
            <v>Qtd. total</v>
          </cell>
        </row>
        <row r="16">
          <cell r="A16" t="str">
            <v>VGIA11</v>
          </cell>
          <cell r="B16" t="str">
            <v>R$ 74.655,68</v>
          </cell>
          <cell r="C16" t="str">
            <v>10,57%</v>
          </cell>
          <cell r="D16" t="str">
            <v>3,71%</v>
          </cell>
          <cell r="E16" t="str">
            <v>R$ 10,26</v>
          </cell>
          <cell r="F16" t="str">
            <v>R$ 10,16</v>
          </cell>
          <cell r="G16" t="str">
            <v>7.348</v>
          </cell>
        </row>
        <row r="17">
          <cell r="A17" t="str">
            <v>BLMR11</v>
          </cell>
          <cell r="B17" t="str">
            <v>R$ 74.500,00</v>
          </cell>
          <cell r="C17" t="str">
            <v>10,55%</v>
          </cell>
          <cell r="D17" t="str">
            <v>3,17%</v>
          </cell>
          <cell r="E17" t="str">
            <v>R$ 7,51</v>
          </cell>
          <cell r="F17" t="str">
            <v>R$ 7,45</v>
          </cell>
          <cell r="G17" t="str">
            <v>10.000</v>
          </cell>
        </row>
        <row r="18">
          <cell r="A18" t="str">
            <v>RZTR11</v>
          </cell>
          <cell r="B18" t="str">
            <v>R$ 65.142,00</v>
          </cell>
          <cell r="C18" t="str">
            <v>9,22%</v>
          </cell>
          <cell r="D18" t="str">
            <v>4,06%</v>
          </cell>
          <cell r="E18" t="str">
            <v>R$ 102,97</v>
          </cell>
          <cell r="F18" t="str">
            <v>R$ 103,40</v>
          </cell>
          <cell r="G18" t="str">
            <v>630</v>
          </cell>
        </row>
        <row r="19">
          <cell r="A19" t="str">
            <v>RBRR11</v>
          </cell>
          <cell r="B19" t="str">
            <v>R$ 64.731,73</v>
          </cell>
          <cell r="C19" t="str">
            <v>9,16%</v>
          </cell>
          <cell r="D19" t="str">
            <v>2,31%</v>
          </cell>
          <cell r="E19" t="str">
            <v>R$ 100,38</v>
          </cell>
          <cell r="F19" t="str">
            <v>R$ 97,93</v>
          </cell>
          <cell r="G19" t="str">
            <v>661</v>
          </cell>
        </row>
        <row r="20">
          <cell r="A20" t="str">
            <v>LVBI11</v>
          </cell>
          <cell r="B20" t="str">
            <v>R$ 56.469,25</v>
          </cell>
          <cell r="C20" t="str">
            <v>7,99%</v>
          </cell>
          <cell r="D20" t="str">
            <v>10,16%</v>
          </cell>
          <cell r="E20" t="str">
            <v>R$ 98,50</v>
          </cell>
          <cell r="F20" t="str">
            <v>R$ 105,55</v>
          </cell>
          <cell r="G20" t="str">
            <v>535</v>
          </cell>
        </row>
        <row r="21">
          <cell r="A21" t="str">
            <v>WHGR11</v>
          </cell>
          <cell r="B21" t="str">
            <v>R$ 56.298,88</v>
          </cell>
          <cell r="C21" t="str">
            <v>7,97%</v>
          </cell>
          <cell r="D21" t="str">
            <v>-4,01%</v>
          </cell>
          <cell r="E21" t="str">
            <v>R$ 10,31</v>
          </cell>
          <cell r="F21" t="str">
            <v>R$ 9,68</v>
          </cell>
          <cell r="G21" t="str">
            <v>5.816</v>
          </cell>
        </row>
        <row r="22">
          <cell r="A22" t="str">
            <v>PVBI11</v>
          </cell>
          <cell r="B22" t="str">
            <v>R$ 53.244,36</v>
          </cell>
          <cell r="C22" t="str">
            <v>7,54%</v>
          </cell>
          <cell r="D22" t="str">
            <v>4,26%</v>
          </cell>
          <cell r="E22" t="str">
            <v>R$ 93,67</v>
          </cell>
          <cell r="F22" t="str">
            <v>R$ 95,42</v>
          </cell>
          <cell r="G22" t="str">
            <v>558</v>
          </cell>
        </row>
        <row r="23">
          <cell r="A23" t="str">
            <v>BRCO11</v>
          </cell>
          <cell r="B23" t="str">
            <v>R$ 52.269,90</v>
          </cell>
          <cell r="C23" t="str">
            <v>7,4%</v>
          </cell>
          <cell r="D23" t="str">
            <v>5,32%</v>
          </cell>
          <cell r="E23" t="str">
            <v>R$ 99,28</v>
          </cell>
          <cell r="F23" t="str">
            <v>R$ 102,49</v>
          </cell>
          <cell r="G23" t="str">
            <v>510</v>
          </cell>
        </row>
        <row r="24">
          <cell r="A24" t="str">
            <v>FGAA11</v>
          </cell>
          <cell r="B24" t="str">
            <v>R$ 45.164,97</v>
          </cell>
          <cell r="C24" t="str">
            <v>6,39%</v>
          </cell>
          <cell r="D24" t="str">
            <v>4,71%</v>
          </cell>
          <cell r="E24" t="str">
            <v>R$ 10,31</v>
          </cell>
          <cell r="F24" t="str">
            <v>R$ 10,17</v>
          </cell>
          <cell r="G24" t="str">
            <v>4.441</v>
          </cell>
        </row>
        <row r="25">
          <cell r="A25" t="str">
            <v xml:space="preserve"> </v>
          </cell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</row>
        <row r="26">
          <cell r="A26" t="str">
            <v xml:space="preserve"> </v>
          </cell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</row>
        <row r="27">
          <cell r="A27" t="str">
            <v>Ações</v>
          </cell>
          <cell r="B27"/>
          <cell r="C27"/>
          <cell r="D27"/>
          <cell r="E27"/>
          <cell r="F27"/>
          <cell r="G27" t="str">
            <v>R$ 14.873,15</v>
          </cell>
        </row>
        <row r="28">
          <cell r="A28" t="str">
            <v xml:space="preserve"> </v>
          </cell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A29" t="str">
            <v>2,1% | Renda Variável</v>
          </cell>
          <cell r="B29" t="str">
            <v>Posição</v>
          </cell>
          <cell r="C29" t="str">
            <v>% Alocação</v>
          </cell>
          <cell r="D29" t="str">
            <v>Rentabilidade (%)</v>
          </cell>
          <cell r="E29" t="str">
            <v>Preço médio</v>
          </cell>
          <cell r="F29" t="str">
            <v>Último preço (R$)</v>
          </cell>
          <cell r="G29" t="str">
            <v>Qtd. total</v>
          </cell>
        </row>
        <row r="30">
          <cell r="A30" t="str">
            <v>AAPL34</v>
          </cell>
          <cell r="B30" t="str">
            <v>R$ 3.618,25</v>
          </cell>
          <cell r="C30" t="str">
            <v>0,51%</v>
          </cell>
          <cell r="D30" t="str">
            <v>-9,46%</v>
          </cell>
          <cell r="E30" t="str">
            <v>R$ 97,47</v>
          </cell>
          <cell r="F30" t="str">
            <v>R$ 88,25</v>
          </cell>
          <cell r="G30" t="str">
            <v>41</v>
          </cell>
        </row>
        <row r="31">
          <cell r="A31" t="str">
            <v>XPBR31</v>
          </cell>
          <cell r="B31" t="str">
            <v>R$ 3.576,00</v>
          </cell>
          <cell r="C31" t="str">
            <v>0,51%</v>
          </cell>
          <cell r="D31" t="str">
            <v>-28,61%</v>
          </cell>
          <cell r="E31" t="str">
            <v>R$ 156,54</v>
          </cell>
          <cell r="F31" t="str">
            <v>R$ 111,75</v>
          </cell>
          <cell r="G31" t="str">
            <v>32</v>
          </cell>
        </row>
        <row r="32">
          <cell r="A32" t="str">
            <v>GOGL34</v>
          </cell>
          <cell r="B32" t="str">
            <v>R$ 3.154,00</v>
          </cell>
          <cell r="C32" t="str">
            <v>0,45%</v>
          </cell>
          <cell r="D32" t="str">
            <v>-20,87%</v>
          </cell>
          <cell r="E32" t="str">
            <v>R$ 5,24</v>
          </cell>
          <cell r="F32" t="str">
            <v>R$ 4,15</v>
          </cell>
          <cell r="G32" t="str">
            <v>760</v>
          </cell>
        </row>
        <row r="33">
          <cell r="A33" t="str">
            <v>HASH11</v>
          </cell>
          <cell r="B33" t="str">
            <v>R$ 2.559,30</v>
          </cell>
          <cell r="C33" t="str">
            <v>0,36%</v>
          </cell>
          <cell r="D33" t="str">
            <v>-48,85%</v>
          </cell>
          <cell r="E33" t="str">
            <v>R$ 43,89</v>
          </cell>
          <cell r="F33" t="str">
            <v>R$ 22,45</v>
          </cell>
          <cell r="G33" t="str">
            <v>114</v>
          </cell>
        </row>
        <row r="34">
          <cell r="A34" t="str">
            <v>M1TA34</v>
          </cell>
          <cell r="B34" t="str">
            <v>R$ 1.965,60</v>
          </cell>
          <cell r="C34" t="str">
            <v>0,28%</v>
          </cell>
          <cell r="D34" t="str">
            <v>-50,58%</v>
          </cell>
          <cell r="E34" t="str">
            <v>R$ 66,29</v>
          </cell>
          <cell r="F34" t="str">
            <v>R$ 32,76</v>
          </cell>
          <cell r="G34" t="str">
            <v>60</v>
          </cell>
        </row>
        <row r="35">
          <cell r="A35" t="str">
            <v xml:space="preserve"> </v>
          </cell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</row>
        <row r="36">
          <cell r="A36" t="str">
            <v xml:space="preserve"> </v>
          </cell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</row>
        <row r="37">
          <cell r="A37" t="str">
            <v>COE</v>
          </cell>
          <cell r="B37"/>
          <cell r="C37"/>
          <cell r="D37"/>
          <cell r="E37"/>
          <cell r="F37"/>
          <cell r="G37" t="str">
            <v>R$ 5.000,00</v>
          </cell>
        </row>
        <row r="38">
          <cell r="A38" t="str">
            <v xml:space="preserve"> </v>
          </cell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</row>
        <row r="39">
          <cell r="A39" t="str">
            <v>0,7% | Alternativos</v>
          </cell>
          <cell r="B39" t="str">
            <v>Posição</v>
          </cell>
          <cell r="C39" t="str">
            <v>% Alocação</v>
          </cell>
          <cell r="D39" t="str">
            <v>Rendimento bruto</v>
          </cell>
          <cell r="E39" t="str">
            <v>Rentabilidade</v>
          </cell>
          <cell r="F39" t="str">
            <v>Valor aplicado</v>
          </cell>
          <cell r="G39" t="str">
            <v>Vencimento</v>
          </cell>
        </row>
        <row r="40">
          <cell r="A40" t="str">
            <v>MS Morgan Stanley Global Opportunity: Alta Ilimitada - 3,5 anos - 30.09.2020</v>
          </cell>
          <cell r="B40" t="str">
            <v>R$ 5.000,00</v>
          </cell>
          <cell r="C40" t="str">
            <v>0,71%</v>
          </cell>
          <cell r="D40" t="str">
            <v>R$ 0,00</v>
          </cell>
          <cell r="E40" t="str">
            <v>0%</v>
          </cell>
          <cell r="F40" t="str">
            <v>R$ 5.000,00</v>
          </cell>
          <cell r="G40" t="str">
            <v>04/04/2024</v>
          </cell>
        </row>
        <row r="41">
          <cell r="A41" t="str">
            <v xml:space="preserve"> </v>
          </cell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</row>
        <row r="42">
          <cell r="A42" t="str">
            <v xml:space="preserve"> </v>
          </cell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</row>
        <row r="43">
          <cell r="A43" t="str">
            <v>Renda Fixa</v>
          </cell>
          <cell r="B43"/>
          <cell r="C43"/>
          <cell r="D43"/>
          <cell r="E43"/>
          <cell r="F43"/>
          <cell r="G43" t="str">
            <v>R$ 13.385,41</v>
          </cell>
        </row>
        <row r="44">
          <cell r="A44" t="str">
            <v xml:space="preserve"> </v>
          </cell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</row>
        <row r="45">
          <cell r="A45" t="str">
            <v>1,9% | Inflação</v>
          </cell>
          <cell r="B45" t="str">
            <v>Posição</v>
          </cell>
          <cell r="C45" t="str">
            <v>% Alocação</v>
          </cell>
          <cell r="D45" t="str">
            <v>Valor aplicado</v>
          </cell>
          <cell r="E45" t="str">
            <v>Taxa</v>
          </cell>
          <cell r="F45" t="str">
            <v>Data aplicação</v>
          </cell>
          <cell r="G45" t="str">
            <v>Data vencimento</v>
          </cell>
        </row>
        <row r="46">
          <cell r="A46" t="str">
            <v>CDB BMG - JUL/2023</v>
          </cell>
          <cell r="B46" t="str">
            <v>R$ 6.974,47</v>
          </cell>
          <cell r="C46" t="str">
            <v>0,99%</v>
          </cell>
          <cell r="D46" t="str">
            <v>R$ 6.000,00</v>
          </cell>
          <cell r="E46" t="str">
            <v>IPC-A + 4,15%</v>
          </cell>
          <cell r="F46" t="str">
            <v>15/07/2021</v>
          </cell>
          <cell r="G46" t="str">
            <v>15/07/2023</v>
          </cell>
        </row>
        <row r="47">
          <cell r="A47" t="str">
            <v>CDB BMG - SET/2024</v>
          </cell>
          <cell r="B47" t="str">
            <v>R$ 6.410,94</v>
          </cell>
          <cell r="C47" t="str">
            <v>0,91%</v>
          </cell>
          <cell r="D47" t="str">
            <v>R$ 5.000,00</v>
          </cell>
          <cell r="E47" t="str">
            <v>IPC-A + 3,65%</v>
          </cell>
          <cell r="F47" t="str">
            <v>24/09/2020</v>
          </cell>
          <cell r="G47" t="str">
            <v>23/09/2024</v>
          </cell>
        </row>
        <row r="48">
          <cell r="A48" t="str">
            <v xml:space="preserve"> </v>
          </cell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</row>
        <row r="49">
          <cell r="A49" t="str">
            <v xml:space="preserve"> </v>
          </cell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</row>
        <row r="50">
          <cell r="A50" t="str">
            <v>Dividendos, proventos e outras distribuições</v>
          </cell>
          <cell r="B50"/>
          <cell r="C50"/>
          <cell r="D50"/>
          <cell r="E50"/>
          <cell r="F50"/>
          <cell r="G50"/>
        </row>
        <row r="51">
          <cell r="A51" t="str">
            <v xml:space="preserve"> </v>
          </cell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</row>
        <row r="52">
          <cell r="A52" t="str">
            <v>Proventos</v>
          </cell>
          <cell r="B52"/>
          <cell r="C52"/>
          <cell r="D52"/>
          <cell r="E52"/>
          <cell r="F52"/>
          <cell r="G52"/>
        </row>
        <row r="53">
          <cell r="A53" t="str">
            <v xml:space="preserve"> </v>
          </cell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</row>
        <row r="54">
          <cell r="A54" t="str">
            <v>Fundos Imobiliários</v>
          </cell>
          <cell r="B54"/>
          <cell r="C54"/>
          <cell r="D54"/>
          <cell r="E54"/>
          <cell r="F54"/>
          <cell r="G54" t="str">
            <v>R$ 1.249,16</v>
          </cell>
        </row>
        <row r="55">
          <cell r="A55" t="str">
            <v xml:space="preserve"> </v>
          </cell>
          <cell r="B55" t="str">
            <v xml:space="preserve"> 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</row>
        <row r="56">
          <cell r="A56" t="str">
            <v>0,2% | Alternativos</v>
          </cell>
          <cell r="B56"/>
          <cell r="C56" t="str">
            <v>Provisionado</v>
          </cell>
          <cell r="D56" t="str">
            <v>% Alocação</v>
          </cell>
          <cell r="E56" t="str">
            <v>Valor provisionado</v>
          </cell>
          <cell r="F56" t="str">
            <v>Evento</v>
          </cell>
          <cell r="G56" t="str">
            <v>Previsão pagamento</v>
          </cell>
        </row>
        <row r="57">
          <cell r="A57" t="str">
            <v>VGIA11</v>
          </cell>
          <cell r="B57" t="str">
            <v/>
          </cell>
          <cell r="C57" t="str">
            <v>7.348</v>
          </cell>
          <cell r="D57" t="str">
            <v>0,18%</v>
          </cell>
          <cell r="E57" t="str">
            <v>R$ 1.249,16</v>
          </cell>
          <cell r="F57" t="str">
            <v>RENDIMENTO</v>
          </cell>
          <cell r="G57" t="str">
            <v>17/08/2022</v>
          </cell>
        </row>
        <row r="58">
          <cell r="A58" t="str">
            <v xml:space="preserve"> </v>
          </cell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</row>
        <row r="59">
          <cell r="A59" t="str">
            <v>Ações</v>
          </cell>
          <cell r="B59"/>
          <cell r="C59"/>
          <cell r="D59"/>
          <cell r="E59"/>
          <cell r="F59"/>
          <cell r="G59" t="str">
            <v>R$ 3,25</v>
          </cell>
        </row>
        <row r="60">
          <cell r="A60" t="str">
            <v xml:space="preserve"> </v>
          </cell>
          <cell r="B60" t="str">
            <v xml:space="preserve"> </v>
          </cell>
          <cell r="C60" t="str">
            <v xml:space="preserve"> </v>
          </cell>
          <cell r="D60" t="str">
            <v xml:space="preserve"> </v>
          </cell>
          <cell r="E60" t="str">
            <v xml:space="preserve"> </v>
          </cell>
          <cell r="F60" t="str">
            <v xml:space="preserve"> </v>
          </cell>
          <cell r="G60" t="str">
            <v xml:space="preserve"> </v>
          </cell>
        </row>
        <row r="61">
          <cell r="A61" t="str">
            <v>0% | Renda Variável</v>
          </cell>
          <cell r="B61"/>
          <cell r="C61" t="str">
            <v>Provisionado</v>
          </cell>
          <cell r="D61" t="str">
            <v>% Alocação</v>
          </cell>
          <cell r="E61" t="str">
            <v>Valor provisionado</v>
          </cell>
          <cell r="F61" t="str">
            <v>Evento</v>
          </cell>
          <cell r="G61" t="str">
            <v>Previsão pagamento</v>
          </cell>
        </row>
        <row r="62">
          <cell r="A62" t="str">
            <v>AAPL34</v>
          </cell>
          <cell r="B62" t="str">
            <v/>
          </cell>
          <cell r="C62" t="str">
            <v>41</v>
          </cell>
          <cell r="D62" t="str">
            <v>0%</v>
          </cell>
          <cell r="E62" t="str">
            <v>R$ 3,25</v>
          </cell>
          <cell r="F62" t="str">
            <v>DIVIDENDO</v>
          </cell>
          <cell r="G62" t="str">
            <v>17/08/2022</v>
          </cell>
        </row>
        <row r="63">
          <cell r="A63" t="str">
            <v xml:space="preserve"> </v>
          </cell>
          <cell r="B63" t="str">
            <v xml:space="preserve"> </v>
          </cell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F63" t="str">
            <v xml:space="preserve"> </v>
          </cell>
          <cell r="G63" t="str">
            <v xml:space="preserve"> </v>
          </cell>
        </row>
        <row r="64">
          <cell r="A64" t="str">
            <v>Custódia Remunerada</v>
          </cell>
          <cell r="B64"/>
          <cell r="C64"/>
          <cell r="D64"/>
          <cell r="E64"/>
          <cell r="F64"/>
          <cell r="G64"/>
        </row>
        <row r="65">
          <cell r="A65" t="str">
            <v xml:space="preserve"> </v>
          </cell>
          <cell r="B65" t="str">
            <v xml:space="preserve"> </v>
          </cell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F65" t="str">
            <v xml:space="preserve"> </v>
          </cell>
          <cell r="G65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C492-F2A0-4C5E-82E0-D24C0A0E056E}">
  <dimension ref="B1:K2"/>
  <sheetViews>
    <sheetView tabSelected="1" workbookViewId="0">
      <selection activeCell="J2" sqref="J2"/>
    </sheetView>
  </sheetViews>
  <sheetFormatPr defaultRowHeight="14.4" x14ac:dyDescent="0.3"/>
  <cols>
    <col min="1" max="1" width="7.5546875" customWidth="1"/>
    <col min="2" max="2" width="12.88671875" customWidth="1"/>
    <col min="3" max="3" width="23.6640625" bestFit="1" customWidth="1"/>
    <col min="4" max="4" width="18.6640625" bestFit="1" customWidth="1"/>
    <col min="5" max="5" width="13.33203125" bestFit="1" customWidth="1"/>
    <col min="6" max="6" width="12.109375" bestFit="1" customWidth="1"/>
    <col min="7" max="7" width="13.33203125" bestFit="1" customWidth="1"/>
    <col min="8" max="9" width="12.109375" bestFit="1" customWidth="1"/>
    <col min="10" max="10" width="13.33203125" bestFit="1" customWidth="1"/>
    <col min="11" max="11" width="14.33203125" bestFit="1" customWidth="1"/>
  </cols>
  <sheetData>
    <row r="1" spans="2:11" x14ac:dyDescent="0.3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2:11" x14ac:dyDescent="0.3">
      <c r="B2" s="2" t="str">
        <f>Planilha1!A3</f>
        <v>16/08/2022</v>
      </c>
      <c r="C2" s="3">
        <f>VALUE(Planilha1!B3)</f>
        <v>123742.97</v>
      </c>
      <c r="D2" s="3">
        <f>VALUE(Planilha1!C3)</f>
        <v>542476.77</v>
      </c>
      <c r="E2" s="3">
        <f>VALUE(Planilha1!D3)</f>
        <v>14873.15</v>
      </c>
      <c r="F2" s="3">
        <f>VALUE(Planilha1!E3)</f>
        <v>5000</v>
      </c>
      <c r="G2" s="3">
        <f>VALUE(Planilha1!F3)</f>
        <v>13385.41</v>
      </c>
      <c r="H2" s="3" t="str">
        <f>Planilha1!G3</f>
        <v>5.706,41</v>
      </c>
      <c r="I2" s="3">
        <f>Planilha1!H3</f>
        <v>4965.2700000000004</v>
      </c>
      <c r="J2" s="3">
        <f>Planilha1!I3</f>
        <v>92513.25</v>
      </c>
      <c r="K2" s="3">
        <f>SUM(C2:J2)</f>
        <v>796956.82000000007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6003-5C8F-40D3-B5B7-118FECE59CBE}">
  <dimension ref="A1:J25"/>
  <sheetViews>
    <sheetView workbookViewId="0">
      <selection activeCell="H3" sqref="H3"/>
    </sheetView>
  </sheetViews>
  <sheetFormatPr defaultRowHeight="14.4" x14ac:dyDescent="0.3"/>
  <cols>
    <col min="1" max="1" width="19.109375" customWidth="1"/>
    <col min="2" max="2" width="23.88671875" bestFit="1" customWidth="1"/>
    <col min="3" max="3" width="18.88671875" bestFit="1" customWidth="1"/>
    <col min="4" max="7" width="13.33203125" bestFit="1" customWidth="1"/>
    <col min="8" max="8" width="12.109375" bestFit="1" customWidth="1"/>
    <col min="9" max="9" width="13.33203125" bestFit="1" customWidth="1"/>
    <col min="10" max="10" width="14.33203125" bestFit="1" customWidth="1"/>
  </cols>
  <sheetData>
    <row r="1" spans="1:1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 t="str">
        <f>RIGHT('[1]Sua carteira'!$F$1,16)</f>
        <v>16/08/2022 07:04</v>
      </c>
      <c r="B2" s="1" t="str">
        <f>VLOOKUP(B1,'[1]Sua carteira'!$A$6:$G$100,7,0)</f>
        <v>R$ 123.742,97</v>
      </c>
      <c r="C2" s="1" t="str">
        <f>VLOOKUP(C1,'[1]Sua carteira'!$A$6:$G$100,7,0)</f>
        <v>R$ 542.476,77</v>
      </c>
      <c r="D2" s="1" t="str">
        <f>VLOOKUP(D1,'[1]Sua carteira'!$A$6:$G$100,7,0)</f>
        <v>R$ 14.873,15</v>
      </c>
      <c r="E2" s="1" t="str">
        <f>VLOOKUP(E1,'[1]Sua carteira'!$A$6:$G$100,7,0)</f>
        <v>R$ 5.000,00</v>
      </c>
      <c r="F2" s="1" t="str">
        <f>VLOOKUP(F1,'[1]Sua carteira'!$A$6:$G$100,7,0)</f>
        <v>R$ 13.385,41</v>
      </c>
      <c r="G2" s="4" t="str">
        <f>'[1]Sua carteira'!$C$4</f>
        <v>R$ 5.706,41</v>
      </c>
      <c r="H2">
        <v>4965.2700000000004</v>
      </c>
      <c r="I2">
        <v>18502.650000000001</v>
      </c>
    </row>
    <row r="3" spans="1:10" x14ac:dyDescent="0.3">
      <c r="A3" s="2" t="str">
        <f>LEFT(A2,10)</f>
        <v>16/08/2022</v>
      </c>
      <c r="B3" t="str">
        <f>MID(B2,4,10)</f>
        <v>123.742,97</v>
      </c>
      <c r="C3" t="str">
        <f t="shared" ref="C3:G3" si="0">MID(C2,4,10)</f>
        <v>542.476,77</v>
      </c>
      <c r="D3" t="str">
        <f t="shared" si="0"/>
        <v>14.873,15</v>
      </c>
      <c r="E3" t="str">
        <f t="shared" si="0"/>
        <v>5.000,00</v>
      </c>
      <c r="F3" t="str">
        <f t="shared" si="0"/>
        <v>13.385,41</v>
      </c>
      <c r="G3" t="str">
        <f t="shared" si="0"/>
        <v>5.706,41</v>
      </c>
      <c r="H3" s="6">
        <f>H2</f>
        <v>4965.2700000000004</v>
      </c>
      <c r="I3" s="6">
        <f>I2*5</f>
        <v>92513.25</v>
      </c>
      <c r="J3" s="3">
        <f>SUM(B3:I3)</f>
        <v>97478.52</v>
      </c>
    </row>
    <row r="4" spans="1:10" x14ac:dyDescent="0.3">
      <c r="A4" s="2"/>
      <c r="B4" s="5"/>
      <c r="C4" s="3"/>
      <c r="D4" s="3"/>
      <c r="E4" s="3"/>
      <c r="F4" s="3"/>
      <c r="G4" s="3"/>
      <c r="H4" s="3"/>
      <c r="I4" s="3"/>
      <c r="J4" s="3"/>
    </row>
    <row r="5" spans="1:10" x14ac:dyDescent="0.3">
      <c r="A5" s="2"/>
    </row>
    <row r="6" spans="1:10" x14ac:dyDescent="0.3">
      <c r="A6" s="2"/>
    </row>
    <row r="7" spans="1:10" x14ac:dyDescent="0.3">
      <c r="A7" s="2"/>
    </row>
    <row r="8" spans="1:10" x14ac:dyDescent="0.3">
      <c r="A8" s="2"/>
    </row>
    <row r="9" spans="1:10" x14ac:dyDescent="0.3">
      <c r="A9" s="2"/>
    </row>
    <row r="10" spans="1:10" x14ac:dyDescent="0.3">
      <c r="A10" s="2"/>
    </row>
    <row r="11" spans="1:10" x14ac:dyDescent="0.3">
      <c r="A11" s="2"/>
    </row>
    <row r="12" spans="1:10" x14ac:dyDescent="0.3">
      <c r="A12" s="2"/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2022-07-27T12:32:47Z</dcterms:created>
  <dcterms:modified xsi:type="dcterms:W3CDTF">2022-08-16T11:47:46Z</dcterms:modified>
  <cp:category/>
</cp:coreProperties>
</file>