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05505\Downloads\"/>
    </mc:Choice>
  </mc:AlternateContent>
  <xr:revisionPtr revIDLastSave="0" documentId="13_ncr:1_{C7A19059-D61B-49CC-8065-6D3A177EAD8B}" xr6:coauthVersionLast="45" xr6:coauthVersionMax="45" xr10:uidLastSave="{00000000-0000-0000-0000-000000000000}"/>
  <bookViews>
    <workbookView xWindow="-120" yWindow="-120" windowWidth="29040" windowHeight="15840" xr2:uid="{D56B7C9F-0BC3-4263-BA22-DF5DD2336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H7" i="1"/>
  <c r="I7" i="1" s="1"/>
  <c r="H8" i="1"/>
  <c r="I8" i="1" s="1"/>
  <c r="M8" i="1" s="1"/>
  <c r="H9" i="1"/>
  <c r="H10" i="1"/>
  <c r="I10" i="1" s="1"/>
  <c r="H11" i="1"/>
  <c r="I11" i="1" s="1"/>
  <c r="L11" i="1" s="1"/>
  <c r="H12" i="1"/>
  <c r="H13" i="1"/>
  <c r="H14" i="1"/>
  <c r="I14" i="1" s="1"/>
  <c r="H15" i="1"/>
  <c r="H16" i="1"/>
  <c r="H17" i="1"/>
  <c r="H18" i="1"/>
  <c r="I18" i="1" s="1"/>
  <c r="H19" i="1"/>
  <c r="I19" i="1" s="1"/>
  <c r="M19" i="1" s="1"/>
  <c r="H20" i="1"/>
  <c r="H21" i="1"/>
  <c r="H22" i="1"/>
  <c r="I22" i="1" s="1"/>
  <c r="H23" i="1"/>
  <c r="H24" i="1"/>
  <c r="H25" i="1"/>
  <c r="H26" i="1"/>
  <c r="I26" i="1" s="1"/>
  <c r="H27" i="1"/>
  <c r="I27" i="1" s="1"/>
  <c r="M27" i="1" s="1"/>
  <c r="H28" i="1"/>
  <c r="H29" i="1"/>
  <c r="H30" i="1"/>
  <c r="I30" i="1" s="1"/>
  <c r="H31" i="1"/>
  <c r="H32" i="1"/>
  <c r="H33" i="1"/>
  <c r="H34" i="1"/>
  <c r="I34" i="1" s="1"/>
  <c r="H35" i="1"/>
  <c r="I35" i="1" s="1"/>
  <c r="M35" i="1" s="1"/>
  <c r="H36" i="1"/>
  <c r="H37" i="1"/>
  <c r="H38" i="1"/>
  <c r="I38" i="1" s="1"/>
  <c r="H39" i="1"/>
  <c r="H40" i="1"/>
  <c r="H41" i="1"/>
  <c r="H42" i="1"/>
  <c r="I42" i="1" s="1"/>
  <c r="M42" i="1" s="1"/>
  <c r="H43" i="1"/>
  <c r="I43" i="1" s="1"/>
  <c r="M43" i="1" s="1"/>
  <c r="H44" i="1"/>
  <c r="H45" i="1"/>
  <c r="H46" i="1"/>
  <c r="I46" i="1" s="1"/>
  <c r="M46" i="1" s="1"/>
  <c r="H47" i="1"/>
  <c r="H48" i="1"/>
  <c r="H49" i="1"/>
  <c r="H50" i="1"/>
  <c r="I50" i="1" s="1"/>
  <c r="H51" i="1"/>
  <c r="I51" i="1" s="1"/>
  <c r="M51" i="1" s="1"/>
  <c r="H52" i="1"/>
  <c r="H3" i="1"/>
  <c r="H4" i="1"/>
  <c r="H5" i="1"/>
  <c r="I5" i="1" s="1"/>
  <c r="H6" i="1"/>
  <c r="H2" i="1"/>
  <c r="Q5" i="1" l="1"/>
  <c r="P5" i="1"/>
  <c r="I48" i="1"/>
  <c r="M48" i="1" s="1"/>
  <c r="I40" i="1"/>
  <c r="M40" i="1" s="1"/>
  <c r="I32" i="1"/>
  <c r="I24" i="1"/>
  <c r="M24" i="1" s="1"/>
  <c r="I16" i="1"/>
  <c r="N51" i="1"/>
  <c r="N43" i="1"/>
  <c r="N35" i="1"/>
  <c r="N27" i="1"/>
  <c r="N19" i="1"/>
  <c r="I47" i="1"/>
  <c r="M47" i="1" s="1"/>
  <c r="I39" i="1"/>
  <c r="M39" i="1" s="1"/>
  <c r="I31" i="1"/>
  <c r="M31" i="1" s="1"/>
  <c r="I23" i="1"/>
  <c r="M23" i="1" s="1"/>
  <c r="I15" i="1"/>
  <c r="M15" i="1" s="1"/>
  <c r="I52" i="1"/>
  <c r="M52" i="1" s="1"/>
  <c r="I44" i="1"/>
  <c r="M44" i="1" s="1"/>
  <c r="I36" i="1"/>
  <c r="M36" i="1" s="1"/>
  <c r="I28" i="1"/>
  <c r="M28" i="1" s="1"/>
  <c r="I20" i="1"/>
  <c r="M20" i="1" s="1"/>
  <c r="I12" i="1"/>
  <c r="M12" i="1" s="1"/>
  <c r="N50" i="1"/>
  <c r="L50" i="1"/>
  <c r="L46" i="1"/>
  <c r="O46" i="1" s="1"/>
  <c r="N46" i="1"/>
  <c r="N42" i="1"/>
  <c r="L42" i="1"/>
  <c r="L38" i="1"/>
  <c r="N38" i="1"/>
  <c r="M38" i="1"/>
  <c r="N34" i="1"/>
  <c r="L34" i="1"/>
  <c r="M34" i="1"/>
  <c r="L30" i="1"/>
  <c r="N30" i="1"/>
  <c r="M30" i="1"/>
  <c r="N26" i="1"/>
  <c r="L26" i="1"/>
  <c r="M26" i="1"/>
  <c r="N22" i="1"/>
  <c r="L22" i="1"/>
  <c r="M22" i="1"/>
  <c r="N18" i="1"/>
  <c r="L18" i="1"/>
  <c r="M18" i="1"/>
  <c r="L14" i="1"/>
  <c r="N14" i="1"/>
  <c r="M14" i="1"/>
  <c r="I2" i="1"/>
  <c r="I3" i="1"/>
  <c r="N3" i="1" s="1"/>
  <c r="I49" i="1"/>
  <c r="N49" i="1" s="1"/>
  <c r="I45" i="1"/>
  <c r="N45" i="1" s="1"/>
  <c r="I41" i="1"/>
  <c r="N41" i="1" s="1"/>
  <c r="I37" i="1"/>
  <c r="N37" i="1" s="1"/>
  <c r="I33" i="1"/>
  <c r="N33" i="1" s="1"/>
  <c r="I29" i="1"/>
  <c r="N29" i="1" s="1"/>
  <c r="I25" i="1"/>
  <c r="N25" i="1" s="1"/>
  <c r="I21" i="1"/>
  <c r="N21" i="1" s="1"/>
  <c r="I17" i="1"/>
  <c r="N17" i="1" s="1"/>
  <c r="I13" i="1"/>
  <c r="N13" i="1" s="1"/>
  <c r="M50" i="1"/>
  <c r="L51" i="1"/>
  <c r="O51" i="1" s="1"/>
  <c r="L43" i="1"/>
  <c r="O43" i="1" s="1"/>
  <c r="L35" i="1"/>
  <c r="L27" i="1"/>
  <c r="O27" i="1" s="1"/>
  <c r="L19" i="1"/>
  <c r="O19" i="1" s="1"/>
  <c r="L47" i="1"/>
  <c r="N11" i="1"/>
  <c r="M11" i="1"/>
  <c r="L10" i="1"/>
  <c r="M10" i="1"/>
  <c r="N10" i="1"/>
  <c r="I9" i="1"/>
  <c r="L8" i="1"/>
  <c r="N8" i="1"/>
  <c r="L7" i="1"/>
  <c r="M7" i="1"/>
  <c r="N7" i="1"/>
  <c r="I6" i="1"/>
  <c r="M6" i="1" s="1"/>
  <c r="L5" i="1"/>
  <c r="M5" i="1"/>
  <c r="N5" i="1"/>
  <c r="I4" i="1"/>
  <c r="L40" i="1" l="1"/>
  <c r="L23" i="1"/>
  <c r="O11" i="1"/>
  <c r="O26" i="1"/>
  <c r="O30" i="1"/>
  <c r="O35" i="1"/>
  <c r="L20" i="1"/>
  <c r="O34" i="1"/>
  <c r="N23" i="1"/>
  <c r="M3" i="1"/>
  <c r="L3" i="1"/>
  <c r="O42" i="1"/>
  <c r="O50" i="1"/>
  <c r="O38" i="1"/>
  <c r="L36" i="1"/>
  <c r="L28" i="1"/>
  <c r="O8" i="1"/>
  <c r="L15" i="1"/>
  <c r="O3" i="1"/>
  <c r="O7" i="1"/>
  <c r="O23" i="1"/>
  <c r="O14" i="1"/>
  <c r="N2" i="1"/>
  <c r="M2" i="1"/>
  <c r="O5" i="1"/>
  <c r="L44" i="1"/>
  <c r="O22" i="1"/>
  <c r="N40" i="1"/>
  <c r="O40" i="1" s="1"/>
  <c r="O10" i="1"/>
  <c r="L31" i="1"/>
  <c r="O18" i="1"/>
  <c r="N24" i="1"/>
  <c r="L24" i="1"/>
  <c r="L12" i="1"/>
  <c r="N39" i="1"/>
  <c r="N12" i="1"/>
  <c r="N28" i="1"/>
  <c r="N44" i="1"/>
  <c r="M16" i="1"/>
  <c r="L16" i="1"/>
  <c r="L52" i="1"/>
  <c r="N15" i="1"/>
  <c r="O15" i="1" s="1"/>
  <c r="N31" i="1"/>
  <c r="N47" i="1"/>
  <c r="O47" i="1" s="1"/>
  <c r="M32" i="1"/>
  <c r="L32" i="1"/>
  <c r="N16" i="1"/>
  <c r="N32" i="1"/>
  <c r="N48" i="1"/>
  <c r="L39" i="1"/>
  <c r="L48" i="1"/>
  <c r="N20" i="1"/>
  <c r="O20" i="1" s="1"/>
  <c r="N36" i="1"/>
  <c r="N52" i="1"/>
  <c r="L17" i="1"/>
  <c r="M17" i="1"/>
  <c r="L25" i="1"/>
  <c r="M25" i="1"/>
  <c r="L33" i="1"/>
  <c r="M33" i="1"/>
  <c r="L41" i="1"/>
  <c r="M41" i="1"/>
  <c r="L49" i="1"/>
  <c r="M49" i="1"/>
  <c r="L2" i="1"/>
  <c r="L13" i="1"/>
  <c r="M13" i="1"/>
  <c r="L21" i="1"/>
  <c r="M21" i="1"/>
  <c r="L29" i="1"/>
  <c r="M29" i="1"/>
  <c r="L37" i="1"/>
  <c r="M37" i="1"/>
  <c r="L45" i="1"/>
  <c r="M45" i="1"/>
  <c r="M9" i="1"/>
  <c r="L9" i="1"/>
  <c r="N9" i="1"/>
  <c r="L6" i="1"/>
  <c r="N6" i="1"/>
  <c r="M4" i="1"/>
  <c r="L4" i="1"/>
  <c r="N4" i="1"/>
  <c r="O48" i="1" l="1"/>
  <c r="O36" i="1"/>
  <c r="O37" i="1"/>
  <c r="O28" i="1"/>
  <c r="O49" i="1"/>
  <c r="O33" i="1"/>
  <c r="O29" i="1"/>
  <c r="O4" i="1"/>
  <c r="O45" i="1"/>
  <c r="O13" i="1"/>
  <c r="O32" i="1"/>
  <c r="O44" i="1"/>
  <c r="O41" i="1"/>
  <c r="O52" i="1"/>
  <c r="O39" i="1"/>
  <c r="O31" i="1"/>
  <c r="O25" i="1"/>
  <c r="O12" i="1"/>
  <c r="O24" i="1"/>
  <c r="O2" i="1"/>
  <c r="O21" i="1"/>
  <c r="O16" i="1"/>
  <c r="O9" i="1"/>
  <c r="O6" i="1"/>
  <c r="O17" i="1"/>
  <c r="P2" i="1" l="1"/>
  <c r="Q2" i="1"/>
</calcChain>
</file>

<file path=xl/sharedStrings.xml><?xml version="1.0" encoding="utf-8"?>
<sst xmlns="http://schemas.openxmlformats.org/spreadsheetml/2006/main" count="70" uniqueCount="70">
  <si>
    <t>State</t>
  </si>
  <si>
    <t>Total Votes</t>
  </si>
  <si>
    <t>Total Votes Reported</t>
  </si>
  <si>
    <t>Unreported Votes</t>
  </si>
  <si>
    <t>% Margin Uncounted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</si>
  <si>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</si>
  <si>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</si>
  <si>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</si>
  <si>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</si>
  <si>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</si>
  <si>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</si>
  <si>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</si>
  <si>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</si>
  <si>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</si>
  <si>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</si>
  <si>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</si>
  <si>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</si>
  <si>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</si>
  <si>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</si>
  <si>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</si>
  <si>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% Reported</t>
  </si>
  <si>
    <t>Iowa</t>
  </si>
  <si>
    <t>Kansas</t>
  </si>
  <si>
    <t>Winner</t>
  </si>
  <si>
    <t>Electoral Votes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</si>
  <si>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</si>
  <si>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</si>
  <si>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</si>
  <si>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</si>
  <si>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</si>
  <si>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</si>
  <si>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</si>
  <si>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</si>
  <si>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</si>
  <si>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</si>
  <si>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</si>
  <si>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</si>
  <si>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</si>
  <si>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</si>
  <si>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</si>
  <si>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</si>
  <si>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</si>
  <si>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</si>
  <si>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</si>
  <si>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</si>
  <si>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</si>
  <si>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</si>
  <si>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</si>
  <si>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</si>
  <si>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</si>
  <si>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</si>
  <si>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</si>
  <si>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</si>
  <si>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</si>
  <si>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</si>
  <si>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</si>
  <si>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</si>
  <si>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%</t>
  </si>
  <si>
    <t>Trump % of Reported</t>
  </si>
  <si>
    <t>Biden % of Reported</t>
  </si>
  <si>
    <t>Trump % of Total</t>
  </si>
  <si>
    <t>Biden % of Total</t>
  </si>
  <si>
    <t>Trump Electoral Votes</t>
  </si>
  <si>
    <t>Biden Electoral Votes</t>
  </si>
  <si>
    <t>*Maine</t>
  </si>
  <si>
    <t>Trump % of Popular Vote</t>
  </si>
  <si>
    <t>Biden % of Popular Vote</t>
  </si>
  <si>
    <t>Trump Reported</t>
  </si>
  <si>
    <t>Biden Reported</t>
  </si>
  <si>
    <t>*Nebraska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</si>
</sst>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#,##0.000000"/>
    <numFmt numFmtId="167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13"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CD04C-8F95-4043-BB3C-7038F75D5345}" name="Table1" displayName="Table1" ref="A1:O52" totalsRowShown="0">
  <autoFilter ref="A1:O52" xr:uid="{D53A846F-5396-4405-8F3C-83920C4E7933}"/>
  <tableColumns count="15">
    <tableColumn id="1" xr3:uid="{8251604A-728B-4121-8724-CCAA9D1BC2BE}" name="State"/>
    <tableColumn id="2" xr3:uid="{C112E7EB-F3B4-45D9-8D3E-442D29E19624}" name="Electoral Votes" dataDxfId="12"/>
    <tableColumn id="3" xr3:uid="{3B243F5A-CFA7-42E4-BD00-724FDCAAE362}" name="% Reported" dataDxfId="11"/>
    <tableColumn id="4" xr3:uid="{6EC52238-6360-4099-8B54-B252759D888E}" name="Trump % of Reported" dataDxfId="10"/>
    <tableColumn id="5" xr3:uid="{0D339E4C-0957-4220-ADCC-B38E4255B584}" name="Biden % of Reported" dataDxfId="9"/>
    <tableColumn id="6" xr3:uid="{789CD1B7-1B69-47CB-BC6A-CEE3736A7DD3}" name="Other %" dataDxfId="8">
      <calculatedColumnFormula>1-(D2+E2)</calculatedColumnFormula>
    </tableColumn>
    <tableColumn id="7" xr3:uid="{F8EA81FC-C057-4575-90C8-94B93FEBFD04}" name="Total Votes Reported" dataDxfId="7"/>
    <tableColumn id="8" xr3:uid="{C730186D-E8AE-4FC4-9178-B581669EEDD4}" name="Unreported Votes" dataDxfId="6">
      <calculatedColumnFormula>(G2/C2)-G2</calculatedColumnFormula>
    </tableColumn>
    <tableColumn id="9" xr3:uid="{0700205F-7BA6-4CE1-93AA-1ABBE1BC9C48}" name="Total Votes" dataDxfId="5">
      <calculatedColumnFormula>G2+H2</calculatedColumnFormula>
    </tableColumn>
    <tableColumn id="10" xr3:uid="{E9168F05-0C37-4FCE-8B2A-344C87443F7A}" name="Trump Reported" dataDxfId="4">
      <calculatedColumnFormula>G2*D2</calculatedColumnFormula>
    </tableColumn>
    <tableColumn id="11" xr3:uid="{BEFF5D37-955C-424E-B5D7-062F07321543}" name="Biden Reported" dataDxfId="3">
      <calculatedColumnFormula>G2*E2</calculatedColumnFormula>
    </tableColumn>
    <tableColumn id="12" xr3:uid="{76C21636-BF3C-4D4D-86A4-889181366330}" name="Trump % of Total" dataDxfId="2">
      <calculatedColumnFormula>((G2*(D2/100))/I2)*100</calculatedColumnFormula>
    </tableColumn>
    <tableColumn id="13" xr3:uid="{51557878-DB80-4D5B-9D87-96923E04DE2A}" name="Biden % of Total" dataDxfId="1">
      <calculatedColumnFormula>((G2*(E2/100))/I2)*100</calculatedColumnFormula>
    </tableColumn>
    <tableColumn id="14" xr3:uid="{F1F9BA7C-77ED-401D-94EB-8D19BCA50EDC}" name="% Margin Uncounted" dataDxfId="0">
      <calculatedColumnFormula>H2/I2</calculatedColumnFormula>
    </tableColumn>
    <tableColumn id="15" xr3:uid="{4F71303C-1C9C-4F11-A2EC-343993D03D95}" name="Winner">
      <calculatedColumnFormula>IF(SUM(MIN(L2,M2),N2)&lt;MAX(L2,M2),IF(MAX(L2,M2)=L2,"Trump","Biden"),"NONE")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672C-B275-40FD-A80E-2952B68B4736}">
  <dimension ref="A1:Q52"/>
  <sheetViews>
    <sheetView tabSelected="1" topLeftCell="A22" workbookViewId="0">
      <selection activeCell="G53" sqref="G53"/>
    </sheetView>
  </sheetViews>
  <sheetFormatPr defaultRowHeight="15" x14ac:dyDescent="0.25"/>
  <cols>
    <col min="1" max="1" width="19.42578125" customWidth="1"/>
    <col min="2" max="2" width="16.42578125" style="6" customWidth="1"/>
    <col min="3" max="3" width="13.42578125" style="2" customWidth="1"/>
    <col min="4" max="4" width="21.85546875" style="3" customWidth="1"/>
    <col min="5" max="5" width="21.28515625" style="3" customWidth="1"/>
    <col min="6" max="6" width="10.28515625" style="3" customWidth="1"/>
    <col min="7" max="7" width="21.85546875" style="6" customWidth="1"/>
    <col min="8" max="8" width="19.140625" style="6" customWidth="1"/>
    <col min="9" max="11" width="18.140625" style="6" customWidth="1"/>
    <col min="12" max="12" width="18.140625" style="3" customWidth="1"/>
    <col min="13" max="13" width="18.140625" style="6" customWidth="1"/>
    <col min="14" max="14" width="21.7109375" style="3" customWidth="1"/>
    <col min="15" max="15" width="9.85546875" customWidth="1"/>
    <col min="16" max="16" width="22.85546875" style="6" customWidth="1"/>
    <col min="17" max="17" width="22.7109375" customWidth="1"/>
  </cols>
  <sheetData>
    <row r="1" spans="1:17" x14ac:dyDescent="0.25">
      <c r="A1" s="1" t="s">
        <v>0</v>
      </c>
      <c r="B1" s="5" t="s">
        <v>24</v>
      </c>
      <c r="C1" s="9" t="s">
        <v>20</v>
      </c>
      <c r="D1" s="4" t="s">
        <v>58</v>
      </c>
      <c r="E1" s="4" t="s">
        <v>59</v>
      </c>
      <c r="F1" s="4" t="s">
        <v>57</v>
      </c>
      <c r="G1" s="5" t="s">
        <v>2</v>
      </c>
      <c r="H1" s="5" t="s">
        <v>3</v>
      </c>
      <c r="I1" s="5" t="s">
        <v>1</v>
      </c>
      <c r="J1" s="5" t="s">
        <v>67</v>
      </c>
      <c r="K1" s="5" t="s">
        <v>68</v>
      </c>
      <c r="L1" s="4" t="s">
        <v>60</v>
      </c>
      <c r="M1" s="5" t="s">
        <v>61</v>
      </c>
      <c r="N1" s="4" t="s">
        <v>4</v>
      </c>
      <c r="O1" s="1" t="s">
        <v>23</v>
      </c>
      <c r="P1" s="5" t="s">
        <v>62</v>
      </c>
      <c r="Q1" s="1" t="s">
        <v>63</v>
      </c>
    </row>
    <row r="2" spans="1:17" x14ac:dyDescent="0.25">
      <c r="A2" t="s">
        <v>5</v>
      </c>
      <c r="B2" s="6">
        <v>9</v>
      </c>
      <c r="C2" s="2">
        <v>0.9</v>
      </c>
      <c r="D2" s="3">
        <v>0.625</v>
      </c>
      <c r="E2" s="3">
        <v>0.36399999999999999</v>
      </c>
      <c r="F2" s="3">
        <f>1-(D2+E2)</f>
        <v>1.100000000000001E-2</v>
      </c>
      <c r="G2" s="6">
        <v>2290024</v>
      </c>
      <c r="H2" s="6">
        <f>(G2/C2)-G2</f>
        <v>254447.11111111101</v>
      </c>
      <c r="I2" s="6">
        <f>G2+H2</f>
        <v>2544471.111111111</v>
      </c>
      <c r="J2" s="6">
        <f>G2*D2</f>
        <v>1431265</v>
      </c>
      <c r="K2" s="6">
        <f>G2*E2</f>
        <v>833568.73600000003</v>
      </c>
      <c r="L2" s="3">
        <f>((G2*(D2/100))/I2)*100</f>
        <v>0.56250000000000011</v>
      </c>
      <c r="M2" s="3">
        <f>((G2*(E2/100))/I2)*100</f>
        <v>0.3276</v>
      </c>
      <c r="N2" s="3">
        <f>H2/I2</f>
        <v>9.9999999999999964E-2</v>
      </c>
      <c r="O2" t="str">
        <f>IF(SUM(MIN(L2,M2),N2)&lt;MAX(L2,M2),IF(MAX(L2,M2)=L2,"Trump","Biden"),"NONE")</f>
        <v>Trump</v>
      </c>
      <c r="P2" s="6">
        <f>SUMIF(O2:O52,"Trump",B2:B52)</f>
        <v>118</v>
      </c>
      <c r="Q2">
        <f>SUMIF(O2:O52,"Biden",B2:B52)</f>
        <v>24</v>
      </c>
    </row>
    <row r="3" spans="1:17" x14ac:dyDescent="0.25">
      <c r="A3" t="s">
        <v>6</v>
      </c>
      <c r="B3" s="6">
        <v>3</v>
      </c>
      <c r="C3" s="2">
        <v>0.45</v>
      </c>
      <c r="D3" s="3">
        <v>0.629</v>
      </c>
      <c r="E3" s="3">
        <v>0.33</v>
      </c>
      <c r="F3" s="3">
        <f t="shared" ref="F3:F52" si="0">1-(D3+E3)</f>
        <v>4.0999999999999925E-2</v>
      </c>
      <c r="G3" s="6">
        <v>172031</v>
      </c>
      <c r="H3" s="6">
        <f>(G3/C3)-G3</f>
        <v>210260.11111111112</v>
      </c>
      <c r="I3" s="6">
        <f t="shared" ref="I3:I52" si="1">G3+H3</f>
        <v>382291.11111111112</v>
      </c>
      <c r="J3" s="6">
        <f t="shared" ref="J3:J52" si="2">G3*D3</f>
        <v>108207.499</v>
      </c>
      <c r="K3" s="6">
        <f t="shared" ref="K3:K52" si="3">G3*E3</f>
        <v>56770.23</v>
      </c>
      <c r="L3" s="3">
        <f>((G3*(D3/100))/I3)*100</f>
        <v>0.28305000000000002</v>
      </c>
      <c r="M3" s="3">
        <f>((G3*(E3/100))/I3)*100</f>
        <v>0.14849999999999999</v>
      </c>
      <c r="N3" s="3">
        <f t="shared" ref="N3:N52" si="4">H3/I3</f>
        <v>0.55000000000000004</v>
      </c>
      <c r="O3" t="str">
        <f t="shared" ref="O3:O52" si="5">IF(SUM(MIN(L3,M3),N3)&lt;MAX(L3,M3),IF(MAX(L3,M3)=L3,"Trump","Biden"),"NONE")</f>
        <v>NONE</v>
      </c>
    </row>
    <row r="4" spans="1:17" x14ac:dyDescent="0.25">
      <c r="A4" t="s">
        <v>7</v>
      </c>
      <c r="B4" s="6">
        <v>11</v>
      </c>
      <c r="C4" s="2">
        <v>0.84</v>
      </c>
      <c r="D4" s="3">
        <v>0.47599999999999998</v>
      </c>
      <c r="E4" s="3">
        <v>0.51</v>
      </c>
      <c r="F4" s="3">
        <f t="shared" si="0"/>
        <v>1.4000000000000012E-2</v>
      </c>
      <c r="G4" s="6">
        <v>2765872</v>
      </c>
      <c r="H4" s="6">
        <f>(G4/C4)-G4</f>
        <v>526832.76190476213</v>
      </c>
      <c r="I4" s="6">
        <f t="shared" si="1"/>
        <v>3292704.7619047621</v>
      </c>
      <c r="J4" s="6">
        <f t="shared" si="2"/>
        <v>1316555.0719999999</v>
      </c>
      <c r="K4" s="6">
        <f t="shared" si="3"/>
        <v>1410594.72</v>
      </c>
      <c r="L4" s="3">
        <f>((G4*(D4/100))/I4)*100</f>
        <v>0.39983999999999992</v>
      </c>
      <c r="M4" s="3">
        <f>((G4*(E4/100))/I4)*100</f>
        <v>0.42839999999999995</v>
      </c>
      <c r="N4" s="3">
        <f t="shared" si="4"/>
        <v>0.16000000000000006</v>
      </c>
      <c r="O4" t="str">
        <f t="shared" si="5"/>
        <v>NONE</v>
      </c>
      <c r="P4" s="5" t="s">
        <v>65</v>
      </c>
      <c r="Q4" s="5" t="s">
        <v>66</v>
      </c>
    </row>
    <row r="5" spans="1:17" x14ac:dyDescent="0.25">
      <c r="A5" t="s">
        <v>8</v>
      </c>
      <c r="B5" s="6">
        <v>6</v>
      </c>
      <c r="C5" s="2">
        <v>0.92</v>
      </c>
      <c r="D5" s="3">
        <v>0.625</v>
      </c>
      <c r="E5" s="3">
        <v>0.34699999999999998</v>
      </c>
      <c r="F5" s="3">
        <f t="shared" si="0"/>
        <v>2.8000000000000025E-2</v>
      </c>
      <c r="G5" s="6">
        <v>1192343</v>
      </c>
      <c r="H5" s="6">
        <f>(G5/C5)-G5</f>
        <v>103682</v>
      </c>
      <c r="I5" s="6">
        <f t="shared" si="1"/>
        <v>1296025</v>
      </c>
      <c r="J5" s="6">
        <f t="shared" si="2"/>
        <v>745214.375</v>
      </c>
      <c r="K5" s="6">
        <f t="shared" si="3"/>
        <v>413743.02099999995</v>
      </c>
      <c r="L5" s="3">
        <f>((G5*(D5/100))/I5)*100</f>
        <v>0.57499999999999996</v>
      </c>
      <c r="M5" s="3">
        <f>((G5*(E5/100))/I5)*100</f>
        <v>0.31923999999999997</v>
      </c>
      <c r="N5" s="3">
        <f t="shared" si="4"/>
        <v>0.08</v>
      </c>
      <c r="O5" t="str">
        <f t="shared" si="5"/>
        <v>Trump</v>
      </c>
      <c r="P5" s="8">
        <f>SUM(J2:J52)/SUM(G2:G52)</f>
        <v>0.48230578201860247</v>
      </c>
      <c r="Q5">
        <f>SUM(K2:K52)/SUM(G2:G52)</f>
        <v>0.50133814766812135</v>
      </c>
    </row>
    <row r="6" spans="1:17" x14ac:dyDescent="0.25">
      <c r="A6" t="s">
        <v>9</v>
      </c>
      <c r="B6" s="6">
        <v>55</v>
      </c>
      <c r="C6" s="2">
        <v>0.64</v>
      </c>
      <c r="D6" s="3">
        <v>0.32900000000000001</v>
      </c>
      <c r="E6" s="3">
        <v>0.65200000000000002</v>
      </c>
      <c r="F6" s="3">
        <f t="shared" si="0"/>
        <v>1.8999999999999906E-2</v>
      </c>
      <c r="G6" s="6">
        <v>11839575</v>
      </c>
      <c r="H6" s="6">
        <f>(G6/C6)-G6</f>
        <v>6659760.9375</v>
      </c>
      <c r="I6" s="6">
        <f t="shared" si="1"/>
        <v>18499335.9375</v>
      </c>
      <c r="J6" s="6">
        <f t="shared" si="2"/>
        <v>3895220.1750000003</v>
      </c>
      <c r="K6" s="6">
        <f t="shared" si="3"/>
        <v>7719402.9000000004</v>
      </c>
      <c r="L6" s="3">
        <f>((G6*(D6/100))/I6)*100</f>
        <v>0.21056</v>
      </c>
      <c r="M6" s="3">
        <f>((G6*(E6/100))/I6)*100</f>
        <v>0.4172800000000001</v>
      </c>
      <c r="N6" s="3">
        <f t="shared" si="4"/>
        <v>0.36</v>
      </c>
      <c r="O6" t="str">
        <f t="shared" si="5"/>
        <v>NONE</v>
      </c>
    </row>
    <row r="7" spans="1:17" x14ac:dyDescent="0.25">
      <c r="A7" t="s">
        <v>10</v>
      </c>
      <c r="B7" s="6">
        <v>9</v>
      </c>
      <c r="C7" s="2">
        <v>0.8</v>
      </c>
      <c r="D7" s="3">
        <v>0.41799999999999998</v>
      </c>
      <c r="E7" s="3">
        <v>0.55800000000000005</v>
      </c>
      <c r="F7" s="3">
        <f t="shared" si="0"/>
        <v>2.4000000000000021E-2</v>
      </c>
      <c r="G7" s="6">
        <v>2926962</v>
      </c>
      <c r="H7" s="6">
        <f>(G7/C7)-G7</f>
        <v>731740.5</v>
      </c>
      <c r="I7" s="6">
        <f t="shared" si="1"/>
        <v>3658702.5</v>
      </c>
      <c r="J7" s="6">
        <f t="shared" si="2"/>
        <v>1223470.1159999999</v>
      </c>
      <c r="K7" s="6">
        <f t="shared" si="3"/>
        <v>1633244.7960000001</v>
      </c>
      <c r="L7" s="3">
        <f>((G7*(D7/100))/I7)*100</f>
        <v>0.33439999999999998</v>
      </c>
      <c r="M7" s="3">
        <f>((G7*(E7/100))/I7)*100</f>
        <v>0.44640000000000002</v>
      </c>
      <c r="N7" s="3">
        <f t="shared" si="4"/>
        <v>0.2</v>
      </c>
      <c r="O7" t="str">
        <f t="shared" si="5"/>
        <v>NONE</v>
      </c>
      <c r="P7" s="7"/>
    </row>
    <row r="8" spans="1:17" x14ac:dyDescent="0.25">
      <c r="A8" t="s">
        <v>11</v>
      </c>
      <c r="B8" s="6">
        <v>7</v>
      </c>
      <c r="C8" s="2">
        <v>0.67</v>
      </c>
      <c r="D8" s="3">
        <v>0.4</v>
      </c>
      <c r="E8" s="3">
        <v>0.58499999999999996</v>
      </c>
      <c r="F8" s="3">
        <f t="shared" si="0"/>
        <v>1.5000000000000013E-2</v>
      </c>
      <c r="G8" s="6">
        <v>1169884</v>
      </c>
      <c r="H8" s="6">
        <f>(G8/C8)-G8</f>
        <v>576211.52238805965</v>
      </c>
      <c r="I8" s="6">
        <f t="shared" si="1"/>
        <v>1746095.5223880596</v>
      </c>
      <c r="J8" s="6">
        <f t="shared" si="2"/>
        <v>467953.60000000003</v>
      </c>
      <c r="K8" s="6">
        <f t="shared" si="3"/>
        <v>684382.14</v>
      </c>
      <c r="L8" s="3">
        <f>((G8*(D8/100))/I8)*100</f>
        <v>0.26800000000000002</v>
      </c>
      <c r="M8" s="3">
        <f>((G8*(E8/100))/I8)*100</f>
        <v>0.39194999999999991</v>
      </c>
      <c r="N8" s="3">
        <f t="shared" si="4"/>
        <v>0.32999999999999996</v>
      </c>
      <c r="O8" t="str">
        <f t="shared" si="5"/>
        <v>NONE</v>
      </c>
    </row>
    <row r="9" spans="1:17" x14ac:dyDescent="0.25">
      <c r="A9" t="s">
        <v>12</v>
      </c>
      <c r="B9" s="6">
        <v>3</v>
      </c>
      <c r="C9" s="2">
        <v>0.97</v>
      </c>
      <c r="D9" s="3">
        <v>0.39800000000000002</v>
      </c>
      <c r="E9" s="3">
        <v>0.58799999999999997</v>
      </c>
      <c r="F9" s="3">
        <f t="shared" si="0"/>
        <v>1.4000000000000012E-2</v>
      </c>
      <c r="G9" s="6">
        <v>502344</v>
      </c>
      <c r="H9" s="6">
        <f>(G9/C9)-G9</f>
        <v>15536.412371134036</v>
      </c>
      <c r="I9" s="6">
        <f t="shared" si="1"/>
        <v>517880.41237113404</v>
      </c>
      <c r="J9" s="6">
        <f t="shared" si="2"/>
        <v>199932.91200000001</v>
      </c>
      <c r="K9" s="6">
        <f t="shared" si="3"/>
        <v>295378.272</v>
      </c>
      <c r="L9" s="3">
        <f>((G9*(D9/100))/I9)*100</f>
        <v>0.38606000000000001</v>
      </c>
      <c r="M9" s="3">
        <f>((G9*(E9/100))/I9)*100</f>
        <v>0.57035999999999998</v>
      </c>
      <c r="N9" s="3">
        <f t="shared" si="4"/>
        <v>3.000000000000003E-2</v>
      </c>
      <c r="O9" t="str">
        <f t="shared" si="5"/>
        <v>Biden</v>
      </c>
    </row>
    <row r="10" spans="1:17" x14ac:dyDescent="0.25">
      <c r="A10" t="s">
        <v>13</v>
      </c>
      <c r="B10" s="6">
        <v>3</v>
      </c>
      <c r="C10" s="2">
        <v>0.78</v>
      </c>
      <c r="D10" s="3">
        <v>5.1999999999999998E-2</v>
      </c>
      <c r="E10" s="3">
        <v>0.93400000000000005</v>
      </c>
      <c r="F10" s="3">
        <f t="shared" si="0"/>
        <v>1.3999999999999901E-2</v>
      </c>
      <c r="G10" s="6">
        <v>270114</v>
      </c>
      <c r="H10" s="6">
        <f>(G10/C10)-G10</f>
        <v>76186</v>
      </c>
      <c r="I10" s="6">
        <f t="shared" si="1"/>
        <v>346300</v>
      </c>
      <c r="J10" s="6">
        <f t="shared" si="2"/>
        <v>14045.928</v>
      </c>
      <c r="K10" s="6">
        <f t="shared" si="3"/>
        <v>252286.47600000002</v>
      </c>
      <c r="L10" s="3">
        <f>((G10*(D10/100))/I10)*100</f>
        <v>4.0559999999999992E-2</v>
      </c>
      <c r="M10" s="3">
        <f>((G10*(E10/100))/I10)*100</f>
        <v>0.72852000000000017</v>
      </c>
      <c r="N10" s="3">
        <f t="shared" si="4"/>
        <v>0.22</v>
      </c>
      <c r="O10" t="str">
        <f t="shared" si="5"/>
        <v>Biden</v>
      </c>
    </row>
    <row r="11" spans="1:17" x14ac:dyDescent="0.25">
      <c r="A11" t="s">
        <v>14</v>
      </c>
      <c r="B11" s="6">
        <v>29</v>
      </c>
      <c r="C11" s="2">
        <v>0.96</v>
      </c>
      <c r="D11" s="3">
        <v>0.51200000000000001</v>
      </c>
      <c r="E11" s="3">
        <v>0.47799999999999998</v>
      </c>
      <c r="F11" s="3">
        <f t="shared" si="0"/>
        <v>1.0000000000000009E-2</v>
      </c>
      <c r="G11" s="6">
        <v>11040819</v>
      </c>
      <c r="H11" s="6">
        <f>(G11/C11)-G11</f>
        <v>460034.125</v>
      </c>
      <c r="I11" s="6">
        <f t="shared" si="1"/>
        <v>11500853.125</v>
      </c>
      <c r="J11" s="6">
        <f t="shared" si="2"/>
        <v>5652899.3279999997</v>
      </c>
      <c r="K11" s="6">
        <f t="shared" si="3"/>
        <v>5277511.4819999998</v>
      </c>
      <c r="L11" s="3">
        <f>((G11*(D11/100))/I11)*100</f>
        <v>0.49151999999999996</v>
      </c>
      <c r="M11" s="3">
        <f>((G11*(E11/100))/I11)*100</f>
        <v>0.45887999999999995</v>
      </c>
      <c r="N11" s="3">
        <f t="shared" si="4"/>
        <v>0.04</v>
      </c>
      <c r="O11" t="str">
        <f t="shared" si="5"/>
        <v>NONE</v>
      </c>
    </row>
    <row r="12" spans="1:17" x14ac:dyDescent="0.25">
      <c r="A12" t="s">
        <v>15</v>
      </c>
      <c r="B12" s="6">
        <v>16</v>
      </c>
      <c r="C12" s="2">
        <v>0.95</v>
      </c>
      <c r="D12" s="3">
        <v>0.502</v>
      </c>
      <c r="E12" s="3">
        <v>0.48499999999999999</v>
      </c>
      <c r="F12" s="3">
        <f t="shared" si="0"/>
        <v>1.3000000000000012E-2</v>
      </c>
      <c r="G12" s="6">
        <v>4752398</v>
      </c>
      <c r="H12" s="6">
        <f>(G12/C12)-G12</f>
        <v>250126.21052631643</v>
      </c>
      <c r="I12" s="6">
        <f t="shared" si="1"/>
        <v>5002524.2105263164</v>
      </c>
      <c r="J12" s="6">
        <f t="shared" si="2"/>
        <v>2385703.7960000001</v>
      </c>
      <c r="K12" s="6">
        <f t="shared" si="3"/>
        <v>2304913.0299999998</v>
      </c>
      <c r="L12" s="3">
        <f>((G12*(D12/100))/I12)*100</f>
        <v>0.47689999999999999</v>
      </c>
      <c r="M12" s="3">
        <f>((G12*(E12/100))/I12)*100</f>
        <v>0.46074999999999994</v>
      </c>
      <c r="N12" s="3">
        <f t="shared" si="4"/>
        <v>5.0000000000000121E-2</v>
      </c>
      <c r="O12" t="str">
        <f t="shared" si="5"/>
        <v>NONE</v>
      </c>
    </row>
    <row r="13" spans="1:17" x14ac:dyDescent="0.25">
      <c r="A13" t="s">
        <v>16</v>
      </c>
      <c r="B13" s="6">
        <v>4</v>
      </c>
      <c r="C13" s="2">
        <v>0.96</v>
      </c>
      <c r="D13" s="3">
        <v>0.34300000000000003</v>
      </c>
      <c r="E13" s="3">
        <v>0.63700000000000001</v>
      </c>
      <c r="F13" s="3">
        <f t="shared" si="0"/>
        <v>2.0000000000000018E-2</v>
      </c>
      <c r="G13" s="6">
        <v>573854</v>
      </c>
      <c r="H13" s="6">
        <f>(G13/C13)-G13</f>
        <v>23910.583333333372</v>
      </c>
      <c r="I13" s="6">
        <f t="shared" si="1"/>
        <v>597764.58333333337</v>
      </c>
      <c r="J13" s="6">
        <f t="shared" si="2"/>
        <v>196831.92200000002</v>
      </c>
      <c r="K13" s="6">
        <f t="shared" si="3"/>
        <v>365544.99800000002</v>
      </c>
      <c r="L13" s="3">
        <f>((G13*(D13/100))/I13)*100</f>
        <v>0.32927999999999996</v>
      </c>
      <c r="M13" s="3">
        <f>((G13*(E13/100))/I13)*100</f>
        <v>0.61151999999999995</v>
      </c>
      <c r="N13" s="3">
        <f t="shared" si="4"/>
        <v>4.0000000000000063E-2</v>
      </c>
      <c r="O13" t="str">
        <f t="shared" si="5"/>
        <v>Biden</v>
      </c>
    </row>
    <row r="14" spans="1:17" x14ac:dyDescent="0.25">
      <c r="A14" t="s">
        <v>17</v>
      </c>
      <c r="B14" s="6">
        <v>4</v>
      </c>
      <c r="C14" s="2">
        <v>0.99</v>
      </c>
      <c r="D14" s="3">
        <v>0.63900000000000001</v>
      </c>
      <c r="E14" s="3">
        <v>0.33100000000000002</v>
      </c>
      <c r="F14" s="3">
        <f t="shared" si="0"/>
        <v>3.0000000000000027E-2</v>
      </c>
      <c r="G14" s="6">
        <v>867214</v>
      </c>
      <c r="H14" s="6">
        <f>(G14/C14)-G14</f>
        <v>8759.7373737373855</v>
      </c>
      <c r="I14" s="6">
        <f t="shared" si="1"/>
        <v>875973.73737373739</v>
      </c>
      <c r="J14" s="6">
        <f t="shared" si="2"/>
        <v>554149.74600000004</v>
      </c>
      <c r="K14" s="6">
        <f t="shared" si="3"/>
        <v>287047.83400000003</v>
      </c>
      <c r="L14" s="3">
        <f>((G14*(D14/100))/I14)*100</f>
        <v>0.63260999999999989</v>
      </c>
      <c r="M14" s="3">
        <f>((G14*(E14/100))/I14)*100</f>
        <v>0.32769000000000004</v>
      </c>
      <c r="N14" s="3">
        <f t="shared" si="4"/>
        <v>1.0000000000000014E-2</v>
      </c>
      <c r="O14" t="str">
        <f t="shared" si="5"/>
        <v>Trump</v>
      </c>
    </row>
    <row r="15" spans="1:17" x14ac:dyDescent="0.25">
      <c r="A15" t="s">
        <v>18</v>
      </c>
      <c r="B15" s="6">
        <v>20</v>
      </c>
      <c r="C15" s="2">
        <v>0.8</v>
      </c>
      <c r="D15" s="3">
        <v>0.43</v>
      </c>
      <c r="E15" s="3">
        <v>0.55100000000000005</v>
      </c>
      <c r="F15" s="3">
        <f t="shared" si="0"/>
        <v>1.8999999999999906E-2</v>
      </c>
      <c r="G15" s="6">
        <v>5234110</v>
      </c>
      <c r="H15" s="6">
        <f>(G15/C15)-G15</f>
        <v>1308527.5</v>
      </c>
      <c r="I15" s="6">
        <f t="shared" si="1"/>
        <v>6542637.5</v>
      </c>
      <c r="J15" s="6">
        <f t="shared" si="2"/>
        <v>2250667.2999999998</v>
      </c>
      <c r="K15" s="6">
        <f t="shared" si="3"/>
        <v>2883994.6100000003</v>
      </c>
      <c r="L15" s="3">
        <f>((G15*(D15/100))/I15)*100</f>
        <v>0.34399999999999997</v>
      </c>
      <c r="M15" s="3">
        <f>((G15*(E15/100))/I15)*100</f>
        <v>0.44080000000000003</v>
      </c>
      <c r="N15" s="3">
        <f t="shared" si="4"/>
        <v>0.2</v>
      </c>
      <c r="O15" t="str">
        <f t="shared" si="5"/>
        <v>NONE</v>
      </c>
    </row>
    <row r="16" spans="1:17" x14ac:dyDescent="0.25">
      <c r="A16" t="s">
        <v>19</v>
      </c>
      <c r="B16" s="6">
        <v>11</v>
      </c>
      <c r="C16" s="2">
        <v>0.75</v>
      </c>
      <c r="D16" s="3">
        <v>0.58799999999999997</v>
      </c>
      <c r="E16" s="3">
        <v>0.39200000000000002</v>
      </c>
      <c r="F16" s="3">
        <f t="shared" si="0"/>
        <v>2.0000000000000018E-2</v>
      </c>
      <c r="G16" s="6">
        <v>2641754</v>
      </c>
      <c r="H16" s="6">
        <f>(G16/C16)-G16</f>
        <v>880584.66666666651</v>
      </c>
      <c r="I16" s="6">
        <f t="shared" si="1"/>
        <v>3522338.6666666665</v>
      </c>
      <c r="J16" s="6">
        <f t="shared" si="2"/>
        <v>1553351.352</v>
      </c>
      <c r="K16" s="6">
        <f t="shared" si="3"/>
        <v>1035567.5680000001</v>
      </c>
      <c r="L16" s="3">
        <f>((G16*(D16/100))/I16)*100</f>
        <v>0.441</v>
      </c>
      <c r="M16" s="3">
        <f>((G16*(E16/100))/I16)*100</f>
        <v>0.29400000000000004</v>
      </c>
      <c r="N16" s="3">
        <f t="shared" si="4"/>
        <v>0.24999999999999997</v>
      </c>
      <c r="O16" t="str">
        <f t="shared" si="5"/>
        <v>NONE</v>
      </c>
    </row>
    <row r="17" spans="1:15" x14ac:dyDescent="0.25">
      <c r="A17" t="s">
        <v>21</v>
      </c>
      <c r="B17" s="6">
        <v>6</v>
      </c>
      <c r="C17" s="2">
        <v>0.99</v>
      </c>
      <c r="D17" s="3">
        <v>0.53200000000000003</v>
      </c>
      <c r="E17" s="3">
        <v>0.45</v>
      </c>
      <c r="F17" s="3">
        <f t="shared" si="0"/>
        <v>1.8000000000000016E-2</v>
      </c>
      <c r="G17" s="6">
        <v>1683531</v>
      </c>
      <c r="H17" s="6">
        <f>(G17/C17)-G17</f>
        <v>17005.363636363763</v>
      </c>
      <c r="I17" s="6">
        <f t="shared" si="1"/>
        <v>1700536.3636363638</v>
      </c>
      <c r="J17" s="6">
        <f t="shared" si="2"/>
        <v>895638.49200000009</v>
      </c>
      <c r="K17" s="6">
        <f t="shared" si="3"/>
        <v>757588.95000000007</v>
      </c>
      <c r="L17" s="3">
        <f>((G17*(D17/100))/I17)*100</f>
        <v>0.52667999999999993</v>
      </c>
      <c r="M17" s="3">
        <f>((G17*(E17/100))/I17)*100</f>
        <v>0.44550000000000006</v>
      </c>
      <c r="N17" s="3">
        <f t="shared" si="4"/>
        <v>1.0000000000000075E-2</v>
      </c>
      <c r="O17" t="str">
        <f t="shared" si="5"/>
        <v>Trump</v>
      </c>
    </row>
    <row r="18" spans="1:15" x14ac:dyDescent="0.25">
      <c r="A18" t="s">
        <v>22</v>
      </c>
      <c r="B18" s="6">
        <v>6</v>
      </c>
      <c r="C18" s="2">
        <v>0.85</v>
      </c>
      <c r="D18" s="3">
        <v>0.56799999999999995</v>
      </c>
      <c r="E18" s="3">
        <v>0.41099999999999998</v>
      </c>
      <c r="F18" s="3">
        <f t="shared" si="0"/>
        <v>2.100000000000013E-2</v>
      </c>
      <c r="G18" s="6">
        <v>1301933</v>
      </c>
      <c r="H18" s="6">
        <f>(G18/C18)-G18</f>
        <v>229752.8823529412</v>
      </c>
      <c r="I18" s="6">
        <f t="shared" si="1"/>
        <v>1531685.8823529412</v>
      </c>
      <c r="J18" s="6">
        <f t="shared" si="2"/>
        <v>739497.9439999999</v>
      </c>
      <c r="K18" s="6">
        <f t="shared" si="3"/>
        <v>535094.46299999999</v>
      </c>
      <c r="L18" s="3">
        <f>((G18*(D18/100))/I18)*100</f>
        <v>0.4827999999999999</v>
      </c>
      <c r="M18" s="3">
        <f>((G18*(E18/100))/I18)*100</f>
        <v>0.34934999999999999</v>
      </c>
      <c r="N18" s="3">
        <f t="shared" si="4"/>
        <v>0.15000000000000002</v>
      </c>
      <c r="O18" t="str">
        <f t="shared" si="5"/>
        <v>NONE</v>
      </c>
    </row>
    <row r="19" spans="1:15" x14ac:dyDescent="0.25">
      <c r="A19" t="s">
        <v>25</v>
      </c>
      <c r="B19" s="6">
        <v>8</v>
      </c>
      <c r="C19" s="2">
        <v>0.97</v>
      </c>
      <c r="D19" s="3">
        <v>0.626</v>
      </c>
      <c r="E19" s="3">
        <v>0.35699999999999998</v>
      </c>
      <c r="F19" s="3">
        <f t="shared" si="0"/>
        <v>1.7000000000000015E-2</v>
      </c>
      <c r="G19" s="6">
        <v>2102270</v>
      </c>
      <c r="H19" s="6">
        <f>(G19/C19)-G19</f>
        <v>65018.659793814644</v>
      </c>
      <c r="I19" s="6">
        <f t="shared" si="1"/>
        <v>2167288.6597938146</v>
      </c>
      <c r="J19" s="6">
        <f t="shared" si="2"/>
        <v>1316021.02</v>
      </c>
      <c r="K19" s="6">
        <f t="shared" si="3"/>
        <v>750510.39</v>
      </c>
      <c r="L19" s="3">
        <f>((G19*(D19/100))/I19)*100</f>
        <v>0.60721999999999987</v>
      </c>
      <c r="M19" s="3">
        <f>((G19*(E19/100))/I19)*100</f>
        <v>0.34628999999999999</v>
      </c>
      <c r="N19" s="3">
        <f t="shared" si="4"/>
        <v>3.0000000000000096E-2</v>
      </c>
      <c r="O19" t="str">
        <f t="shared" si="5"/>
        <v>Trump</v>
      </c>
    </row>
    <row r="20" spans="1:15" x14ac:dyDescent="0.25">
      <c r="A20" t="s">
        <v>26</v>
      </c>
      <c r="B20" s="6">
        <v>8</v>
      </c>
      <c r="C20" s="2">
        <v>0.92</v>
      </c>
      <c r="D20" s="3">
        <v>0.58499999999999996</v>
      </c>
      <c r="E20" s="3">
        <v>0.39800000000000002</v>
      </c>
      <c r="F20" s="3">
        <f t="shared" si="0"/>
        <v>1.7000000000000015E-2</v>
      </c>
      <c r="G20" s="6">
        <v>2147313</v>
      </c>
      <c r="H20" s="6">
        <f>(G20/C20)-G20</f>
        <v>186722.86956521729</v>
      </c>
      <c r="I20" s="6">
        <f t="shared" si="1"/>
        <v>2334035.8695652173</v>
      </c>
      <c r="J20" s="6">
        <f t="shared" si="2"/>
        <v>1256178.105</v>
      </c>
      <c r="K20" s="6">
        <f t="shared" si="3"/>
        <v>854630.57400000002</v>
      </c>
      <c r="L20" s="3">
        <f>((G20*(D20/100))/I20)*100</f>
        <v>0.53820000000000001</v>
      </c>
      <c r="M20" s="3">
        <f>((G20*(E20/100))/I20)*100</f>
        <v>0.36615999999999999</v>
      </c>
      <c r="N20" s="3">
        <f t="shared" si="4"/>
        <v>7.999999999999996E-2</v>
      </c>
      <c r="O20" t="str">
        <f t="shared" si="5"/>
        <v>Trump</v>
      </c>
    </row>
    <row r="21" spans="1:15" x14ac:dyDescent="0.25">
      <c r="A21" t="s">
        <v>64</v>
      </c>
      <c r="B21" s="6">
        <v>4</v>
      </c>
      <c r="C21" s="2">
        <v>0.85</v>
      </c>
      <c r="D21" s="3">
        <v>0.44</v>
      </c>
      <c r="E21" s="3">
        <v>0.53100000000000003</v>
      </c>
      <c r="F21" s="3">
        <f t="shared" si="0"/>
        <v>2.8999999999999915E-2</v>
      </c>
      <c r="G21" s="6">
        <v>798263</v>
      </c>
      <c r="H21" s="6">
        <f>(G21/C21)-G21</f>
        <v>140869.9411764706</v>
      </c>
      <c r="I21" s="6">
        <f t="shared" si="1"/>
        <v>939132.9411764706</v>
      </c>
      <c r="J21" s="6">
        <f t="shared" si="2"/>
        <v>351235.72000000003</v>
      </c>
      <c r="K21" s="6">
        <f t="shared" si="3"/>
        <v>423877.65300000005</v>
      </c>
      <c r="L21" s="3">
        <f>((G21*(D21/100))/I21)*100</f>
        <v>0.374</v>
      </c>
      <c r="M21" s="3">
        <f>((G21*(E21/100))/I21)*100</f>
        <v>0.45135000000000003</v>
      </c>
      <c r="N21" s="3">
        <f t="shared" si="4"/>
        <v>0.15000000000000002</v>
      </c>
      <c r="O21" t="str">
        <f t="shared" si="5"/>
        <v>NONE</v>
      </c>
    </row>
    <row r="22" spans="1:15" x14ac:dyDescent="0.25">
      <c r="A22" t="s">
        <v>27</v>
      </c>
      <c r="B22" s="6">
        <v>10</v>
      </c>
      <c r="C22" s="2">
        <v>0.71</v>
      </c>
      <c r="D22" s="3">
        <v>0.34899999999999998</v>
      </c>
      <c r="E22" s="3">
        <v>0.63400000000000001</v>
      </c>
      <c r="F22" s="3">
        <f t="shared" si="0"/>
        <v>1.7000000000000015E-2</v>
      </c>
      <c r="G22" s="6">
        <v>2117159</v>
      </c>
      <c r="H22" s="6">
        <f>(G22/C22)-G22</f>
        <v>864755.08450704254</v>
      </c>
      <c r="I22" s="6">
        <f t="shared" si="1"/>
        <v>2981914.0845070425</v>
      </c>
      <c r="J22" s="6">
        <f t="shared" si="2"/>
        <v>738888.49099999992</v>
      </c>
      <c r="K22" s="6">
        <f t="shared" si="3"/>
        <v>1342278.8060000001</v>
      </c>
      <c r="L22" s="3">
        <f>((G22*(D22/100))/I22)*100</f>
        <v>0.24778999999999995</v>
      </c>
      <c r="M22" s="3">
        <f>((G22*(E22/100))/I22)*100</f>
        <v>0.45013999999999998</v>
      </c>
      <c r="N22" s="3">
        <f t="shared" si="4"/>
        <v>0.29000000000000009</v>
      </c>
      <c r="O22" t="str">
        <f t="shared" si="5"/>
        <v>NONE</v>
      </c>
    </row>
    <row r="23" spans="1:15" x14ac:dyDescent="0.25">
      <c r="A23" t="s">
        <v>28</v>
      </c>
      <c r="B23" s="6">
        <v>11</v>
      </c>
      <c r="C23" s="2">
        <v>0.8</v>
      </c>
      <c r="D23" s="3">
        <v>0.32400000000000001</v>
      </c>
      <c r="E23" s="3">
        <v>0.65800000000000003</v>
      </c>
      <c r="F23" s="3">
        <f t="shared" si="0"/>
        <v>1.8000000000000016E-2</v>
      </c>
      <c r="G23" s="6">
        <v>3460553</v>
      </c>
      <c r="H23" s="6">
        <f>(G23/C23)-G23</f>
        <v>865138.25</v>
      </c>
      <c r="I23" s="6">
        <f t="shared" si="1"/>
        <v>4325691.25</v>
      </c>
      <c r="J23" s="6">
        <f t="shared" si="2"/>
        <v>1121219.172</v>
      </c>
      <c r="K23" s="6">
        <f t="shared" si="3"/>
        <v>2277043.8740000003</v>
      </c>
      <c r="L23" s="3">
        <f>((G23*(D23/100))/I23)*100</f>
        <v>0.25919999999999999</v>
      </c>
      <c r="M23" s="3">
        <f>((G23*(E23/100))/I23)*100</f>
        <v>0.52640000000000009</v>
      </c>
      <c r="N23" s="3">
        <f t="shared" si="4"/>
        <v>0.2</v>
      </c>
      <c r="O23" t="str">
        <f t="shared" si="5"/>
        <v>Biden</v>
      </c>
    </row>
    <row r="24" spans="1:15" x14ac:dyDescent="0.25">
      <c r="A24" t="s">
        <v>29</v>
      </c>
      <c r="B24" s="6">
        <v>16</v>
      </c>
      <c r="C24" s="2">
        <v>0.96</v>
      </c>
      <c r="D24" s="3">
        <v>0.48799999999999999</v>
      </c>
      <c r="E24" s="3">
        <v>0.497</v>
      </c>
      <c r="F24" s="3">
        <f t="shared" si="0"/>
        <v>1.5000000000000013E-2</v>
      </c>
      <c r="G24" s="6">
        <v>5279716</v>
      </c>
      <c r="H24" s="6">
        <f>(G24/C24)-G24</f>
        <v>219988.16666666698</v>
      </c>
      <c r="I24" s="6">
        <f t="shared" si="1"/>
        <v>5499704.166666667</v>
      </c>
      <c r="J24" s="6">
        <f t="shared" si="2"/>
        <v>2576501.4079999998</v>
      </c>
      <c r="K24" s="6">
        <f t="shared" si="3"/>
        <v>2624018.852</v>
      </c>
      <c r="L24" s="3">
        <f>((G24*(D24/100))/I24)*100</f>
        <v>0.46847999999999995</v>
      </c>
      <c r="M24" s="3">
        <f>((G24*(E24/100))/I24)*100</f>
        <v>0.47711999999999988</v>
      </c>
      <c r="N24" s="3">
        <f t="shared" si="4"/>
        <v>4.0000000000000056E-2</v>
      </c>
      <c r="O24" t="str">
        <f t="shared" si="5"/>
        <v>NONE</v>
      </c>
    </row>
    <row r="25" spans="1:15" x14ac:dyDescent="0.25">
      <c r="A25" t="s">
        <v>30</v>
      </c>
      <c r="B25" s="6">
        <v>10</v>
      </c>
      <c r="C25" s="2">
        <v>0.9</v>
      </c>
      <c r="D25" s="3">
        <v>0.45400000000000001</v>
      </c>
      <c r="E25" s="3">
        <v>0.52600000000000002</v>
      </c>
      <c r="F25" s="3">
        <f t="shared" si="0"/>
        <v>2.0000000000000018E-2</v>
      </c>
      <c r="G25" s="6">
        <v>3216466</v>
      </c>
      <c r="H25" s="6">
        <f>(G25/C25)-G25</f>
        <v>357385.11111111101</v>
      </c>
      <c r="I25" s="6">
        <f t="shared" si="1"/>
        <v>3573851.111111111</v>
      </c>
      <c r="J25" s="6">
        <f t="shared" si="2"/>
        <v>1460275.564</v>
      </c>
      <c r="K25" s="6">
        <f t="shared" si="3"/>
        <v>1691861.1160000002</v>
      </c>
      <c r="L25" s="3">
        <f>((G25*(D25/100))/I25)*100</f>
        <v>0.40860000000000002</v>
      </c>
      <c r="M25" s="3">
        <f>((G25*(E25/100))/I25)*100</f>
        <v>0.47340000000000004</v>
      </c>
      <c r="N25" s="3">
        <f t="shared" si="4"/>
        <v>9.9999999999999978E-2</v>
      </c>
      <c r="O25" t="str">
        <f t="shared" si="5"/>
        <v>NONE</v>
      </c>
    </row>
    <row r="26" spans="1:15" x14ac:dyDescent="0.25">
      <c r="A26" t="s">
        <v>31</v>
      </c>
      <c r="B26" s="6">
        <v>6</v>
      </c>
      <c r="C26" s="2">
        <v>0.81</v>
      </c>
      <c r="D26" s="3">
        <v>0.59399999999999997</v>
      </c>
      <c r="E26" s="3">
        <v>0.39200000000000002</v>
      </c>
      <c r="F26" s="3">
        <f t="shared" si="0"/>
        <v>1.4000000000000012E-2</v>
      </c>
      <c r="G26" s="6">
        <v>1089110</v>
      </c>
      <c r="H26" s="6">
        <f>(G26/C26)-G26</f>
        <v>255470.24691358022</v>
      </c>
      <c r="I26" s="6">
        <f t="shared" si="1"/>
        <v>1344580.2469135802</v>
      </c>
      <c r="J26" s="6">
        <f t="shared" si="2"/>
        <v>646931.34</v>
      </c>
      <c r="K26" s="6">
        <f t="shared" si="3"/>
        <v>426931.12</v>
      </c>
      <c r="L26" s="3">
        <f>((G26*(D26/100))/I26)*100</f>
        <v>0.48114000000000001</v>
      </c>
      <c r="M26" s="3">
        <f>((G26*(E26/100))/I26)*100</f>
        <v>0.31752000000000002</v>
      </c>
      <c r="N26" s="3">
        <f t="shared" si="4"/>
        <v>0.18999999999999997</v>
      </c>
      <c r="O26" t="str">
        <f t="shared" si="5"/>
        <v>NONE</v>
      </c>
    </row>
    <row r="27" spans="1:15" x14ac:dyDescent="0.25">
      <c r="A27" t="s">
        <v>32</v>
      </c>
      <c r="B27" s="6">
        <v>10</v>
      </c>
      <c r="C27" s="2">
        <v>0.97</v>
      </c>
      <c r="D27" s="3">
        <v>0.56899999999999995</v>
      </c>
      <c r="E27" s="3">
        <v>0.41299999999999998</v>
      </c>
      <c r="F27" s="3">
        <f t="shared" si="0"/>
        <v>1.8000000000000016E-2</v>
      </c>
      <c r="G27" s="6">
        <v>3007744</v>
      </c>
      <c r="H27" s="6">
        <f>(G27/C27)-G27</f>
        <v>93023.010309278499</v>
      </c>
      <c r="I27" s="6">
        <f t="shared" si="1"/>
        <v>3100767.0103092785</v>
      </c>
      <c r="J27" s="6">
        <f t="shared" si="2"/>
        <v>1711406.3359999999</v>
      </c>
      <c r="K27" s="6">
        <f t="shared" si="3"/>
        <v>1242198.2719999999</v>
      </c>
      <c r="L27" s="3">
        <f>((G27*(D27/100))/I27)*100</f>
        <v>0.55192999999999992</v>
      </c>
      <c r="M27" s="3">
        <f>((G27*(E27/100))/I27)*100</f>
        <v>0.40060999999999997</v>
      </c>
      <c r="N27" s="3">
        <f t="shared" si="4"/>
        <v>3.0000000000000047E-2</v>
      </c>
      <c r="O27" t="str">
        <f t="shared" si="5"/>
        <v>Trump</v>
      </c>
    </row>
    <row r="28" spans="1:15" x14ac:dyDescent="0.25">
      <c r="A28" t="s">
        <v>33</v>
      </c>
      <c r="B28" s="6">
        <v>3</v>
      </c>
      <c r="C28" s="2">
        <v>0.92</v>
      </c>
      <c r="D28" s="3">
        <v>0.56499999999999995</v>
      </c>
      <c r="E28" s="3">
        <v>0.41099999999999998</v>
      </c>
      <c r="F28" s="3">
        <f t="shared" si="0"/>
        <v>2.4000000000000021E-2</v>
      </c>
      <c r="G28" s="6">
        <v>567727</v>
      </c>
      <c r="H28" s="6">
        <f>(G28/C28)-G28</f>
        <v>49367.565217391239</v>
      </c>
      <c r="I28" s="6">
        <f t="shared" si="1"/>
        <v>617094.56521739124</v>
      </c>
      <c r="J28" s="6">
        <f t="shared" si="2"/>
        <v>320765.75499999995</v>
      </c>
      <c r="K28" s="6">
        <f t="shared" si="3"/>
        <v>233335.79699999999</v>
      </c>
      <c r="L28" s="3">
        <f>((G28*(D28/100))/I28)*100</f>
        <v>0.51980000000000004</v>
      </c>
      <c r="M28" s="3">
        <f>((G28*(E28/100))/I28)*100</f>
        <v>0.37812000000000007</v>
      </c>
      <c r="N28" s="3">
        <f t="shared" si="4"/>
        <v>7.9999999999999905E-2</v>
      </c>
      <c r="O28" t="str">
        <f t="shared" si="5"/>
        <v>Trump</v>
      </c>
    </row>
    <row r="29" spans="1:15" x14ac:dyDescent="0.25">
      <c r="A29" t="s">
        <v>69</v>
      </c>
      <c r="B29" s="6">
        <v>5</v>
      </c>
      <c r="C29" s="2">
        <v>0.94</v>
      </c>
      <c r="D29" s="3">
        <v>0.58799999999999997</v>
      </c>
      <c r="E29" s="3">
        <v>0.39100000000000001</v>
      </c>
      <c r="F29" s="3">
        <f t="shared" si="0"/>
        <v>2.1000000000000019E-2</v>
      </c>
      <c r="G29" s="6">
        <v>922817</v>
      </c>
      <c r="H29" s="6">
        <f>(G29/C29)-G29</f>
        <v>58903.212765957462</v>
      </c>
      <c r="I29" s="6">
        <f t="shared" si="1"/>
        <v>981720.21276595746</v>
      </c>
      <c r="J29" s="6">
        <f t="shared" si="2"/>
        <v>542616.39599999995</v>
      </c>
      <c r="K29" s="6">
        <f t="shared" si="3"/>
        <v>360821.44699999999</v>
      </c>
      <c r="L29" s="3">
        <f>((G29*(D29/100))/I29)*100</f>
        <v>0.55271999999999999</v>
      </c>
      <c r="M29" s="3">
        <f>((G29*(E29/100))/I29)*100</f>
        <v>0.36754000000000003</v>
      </c>
      <c r="N29" s="3">
        <f t="shared" si="4"/>
        <v>6.0000000000000012E-2</v>
      </c>
      <c r="O29" t="str">
        <f t="shared" si="5"/>
        <v>Trump</v>
      </c>
    </row>
    <row r="30" spans="1:15" x14ac:dyDescent="0.25">
      <c r="A30" t="s">
        <v>34</v>
      </c>
      <c r="B30" s="6">
        <v>6</v>
      </c>
      <c r="C30" s="2">
        <v>0.67</v>
      </c>
      <c r="D30" s="3">
        <v>0.48599999999999999</v>
      </c>
      <c r="E30" s="3">
        <v>0.49199999999999999</v>
      </c>
      <c r="F30" s="3">
        <f t="shared" si="0"/>
        <v>2.200000000000002E-2</v>
      </c>
      <c r="G30" s="6">
        <v>1194857</v>
      </c>
      <c r="H30" s="6">
        <f>(G30/C30)-G30</f>
        <v>588511.65671641775</v>
      </c>
      <c r="I30" s="6">
        <f t="shared" si="1"/>
        <v>1783368.6567164178</v>
      </c>
      <c r="J30" s="6">
        <f t="shared" si="2"/>
        <v>580700.50199999998</v>
      </c>
      <c r="K30" s="6">
        <f t="shared" si="3"/>
        <v>587869.64399999997</v>
      </c>
      <c r="L30" s="3">
        <f>((G30*(D30/100))/I30)*100</f>
        <v>0.32561999999999997</v>
      </c>
      <c r="M30" s="3">
        <f>((G30*(E30/100))/I30)*100</f>
        <v>0.32963999999999999</v>
      </c>
      <c r="N30" s="3">
        <f t="shared" si="4"/>
        <v>0.32999999999999996</v>
      </c>
      <c r="O30" t="str">
        <f t="shared" si="5"/>
        <v>NONE</v>
      </c>
    </row>
    <row r="31" spans="1:15" x14ac:dyDescent="0.25">
      <c r="A31" t="s">
        <v>35</v>
      </c>
      <c r="B31" s="6">
        <v>4</v>
      </c>
      <c r="C31" s="2">
        <v>0.88</v>
      </c>
      <c r="D31" s="3">
        <v>0.45600000000000002</v>
      </c>
      <c r="E31" s="3">
        <v>0.52800000000000002</v>
      </c>
      <c r="F31" s="3">
        <f t="shared" si="0"/>
        <v>1.6000000000000014E-2</v>
      </c>
      <c r="G31" s="6">
        <v>787850</v>
      </c>
      <c r="H31" s="6">
        <f>(G31/C31)-G31</f>
        <v>107434.09090909094</v>
      </c>
      <c r="I31" s="6">
        <f t="shared" si="1"/>
        <v>895284.09090909094</v>
      </c>
      <c r="J31" s="6">
        <f t="shared" si="2"/>
        <v>359259.60000000003</v>
      </c>
      <c r="K31" s="6">
        <f t="shared" si="3"/>
        <v>415984.80000000005</v>
      </c>
      <c r="L31" s="3">
        <f>((G31*(D31/100))/I31)*100</f>
        <v>0.40127999999999997</v>
      </c>
      <c r="M31" s="3">
        <f>((G31*(E31/100))/I31)*100</f>
        <v>0.46464</v>
      </c>
      <c r="N31" s="3">
        <f t="shared" si="4"/>
        <v>0.12000000000000004</v>
      </c>
      <c r="O31" t="str">
        <f t="shared" si="5"/>
        <v>NONE</v>
      </c>
    </row>
    <row r="32" spans="1:15" x14ac:dyDescent="0.25">
      <c r="A32" t="s">
        <v>36</v>
      </c>
      <c r="B32" s="6">
        <v>14</v>
      </c>
      <c r="C32" s="2">
        <v>0.64</v>
      </c>
      <c r="D32" s="3">
        <v>0.38</v>
      </c>
      <c r="E32" s="3">
        <v>0.61</v>
      </c>
      <c r="F32" s="3">
        <f t="shared" si="0"/>
        <v>1.0000000000000009E-2</v>
      </c>
      <c r="G32" s="6">
        <v>2893295</v>
      </c>
      <c r="H32" s="6">
        <f>(G32/C32)-G32</f>
        <v>1627478.4375</v>
      </c>
      <c r="I32" s="6">
        <f t="shared" si="1"/>
        <v>4520773.4375</v>
      </c>
      <c r="J32" s="6">
        <f t="shared" si="2"/>
        <v>1099452.1000000001</v>
      </c>
      <c r="K32" s="6">
        <f t="shared" si="3"/>
        <v>1764909.95</v>
      </c>
      <c r="L32" s="3">
        <f>((G32*(D32/100))/I32)*100</f>
        <v>0.24320000000000003</v>
      </c>
      <c r="M32" s="3">
        <f>((G32*(E32/100))/I32)*100</f>
        <v>0.39039999999999997</v>
      </c>
      <c r="N32" s="3">
        <f t="shared" si="4"/>
        <v>0.36</v>
      </c>
      <c r="O32" t="str">
        <f t="shared" si="5"/>
        <v>NONE</v>
      </c>
    </row>
    <row r="33" spans="1:15" x14ac:dyDescent="0.25">
      <c r="A33" t="s">
        <v>37</v>
      </c>
      <c r="B33" s="6">
        <v>5</v>
      </c>
      <c r="C33" s="2">
        <v>0.88</v>
      </c>
      <c r="D33" s="3">
        <v>0.439</v>
      </c>
      <c r="E33" s="3">
        <v>0.53900000000000003</v>
      </c>
      <c r="F33" s="3">
        <f t="shared" si="0"/>
        <v>2.200000000000002E-2</v>
      </c>
      <c r="G33" s="6">
        <v>908423</v>
      </c>
      <c r="H33" s="6">
        <f>(G33/C33)-G33</f>
        <v>123875.86363636365</v>
      </c>
      <c r="I33" s="6">
        <f t="shared" si="1"/>
        <v>1032298.8636363636</v>
      </c>
      <c r="J33" s="6">
        <f t="shared" si="2"/>
        <v>398797.69699999999</v>
      </c>
      <c r="K33" s="6">
        <f t="shared" si="3"/>
        <v>489639.99700000003</v>
      </c>
      <c r="L33" s="3">
        <f>((G33*(D33/100))/I33)*100</f>
        <v>0.38632</v>
      </c>
      <c r="M33" s="3">
        <f>((G33*(E33/100))/I33)*100</f>
        <v>0.47432000000000002</v>
      </c>
      <c r="N33" s="3">
        <f t="shared" si="4"/>
        <v>0.12000000000000001</v>
      </c>
      <c r="O33" t="str">
        <f t="shared" si="5"/>
        <v>NONE</v>
      </c>
    </row>
    <row r="34" spans="1:15" x14ac:dyDescent="0.25">
      <c r="A34" t="s">
        <v>38</v>
      </c>
      <c r="B34" s="6">
        <v>29</v>
      </c>
      <c r="C34" s="2">
        <v>0.67</v>
      </c>
      <c r="D34" s="3">
        <v>0.433</v>
      </c>
      <c r="E34" s="3">
        <v>0.55400000000000005</v>
      </c>
      <c r="F34" s="3">
        <f t="shared" si="0"/>
        <v>1.2999999999999901E-2</v>
      </c>
      <c r="G34" s="6">
        <v>6603050</v>
      </c>
      <c r="H34" s="6">
        <f>(G34/C34)-G34</f>
        <v>3252248.5074626859</v>
      </c>
      <c r="I34" s="6">
        <f t="shared" si="1"/>
        <v>9855298.5074626859</v>
      </c>
      <c r="J34" s="6">
        <f t="shared" si="2"/>
        <v>2859120.65</v>
      </c>
      <c r="K34" s="6">
        <f t="shared" si="3"/>
        <v>3658089.7</v>
      </c>
      <c r="L34" s="3">
        <f>((G34*(D34/100))/I34)*100</f>
        <v>0.29010999999999998</v>
      </c>
      <c r="M34" s="3">
        <f>((G34*(E34/100))/I34)*100</f>
        <v>0.37118000000000007</v>
      </c>
      <c r="N34" s="3">
        <f t="shared" si="4"/>
        <v>0.32999999999999996</v>
      </c>
      <c r="O34" t="str">
        <f t="shared" si="5"/>
        <v>NONE</v>
      </c>
    </row>
    <row r="35" spans="1:15" x14ac:dyDescent="0.25">
      <c r="A35" t="s">
        <v>39</v>
      </c>
      <c r="B35" s="6">
        <v>15</v>
      </c>
      <c r="C35" s="2">
        <v>0.94</v>
      </c>
      <c r="D35" s="3">
        <v>0.501</v>
      </c>
      <c r="E35" s="3">
        <v>0.48699999999999999</v>
      </c>
      <c r="F35" s="3">
        <f t="shared" si="0"/>
        <v>1.2000000000000011E-2</v>
      </c>
      <c r="G35" s="6">
        <v>5453943</v>
      </c>
      <c r="H35" s="6">
        <f>(G35/C35)-G35</f>
        <v>348124.021276596</v>
      </c>
      <c r="I35" s="6">
        <f t="shared" si="1"/>
        <v>5802067.021276596</v>
      </c>
      <c r="J35" s="6">
        <f t="shared" si="2"/>
        <v>2732425.443</v>
      </c>
      <c r="K35" s="6">
        <f t="shared" si="3"/>
        <v>2656070.2409999999</v>
      </c>
      <c r="L35" s="3">
        <f>((G35*(D35/100))/I35)*100</f>
        <v>0.47093999999999991</v>
      </c>
      <c r="M35" s="3">
        <f>((G35*(E35/100))/I35)*100</f>
        <v>0.45777999999999996</v>
      </c>
      <c r="N35" s="3">
        <f t="shared" si="4"/>
        <v>6.0000000000000039E-2</v>
      </c>
      <c r="O35" t="str">
        <f t="shared" si="5"/>
        <v>NONE</v>
      </c>
    </row>
    <row r="36" spans="1:15" x14ac:dyDescent="0.25">
      <c r="A36" t="s">
        <v>40</v>
      </c>
      <c r="B36" s="6">
        <v>3</v>
      </c>
      <c r="C36" s="2">
        <v>0.89</v>
      </c>
      <c r="D36" s="3">
        <v>0.65500000000000003</v>
      </c>
      <c r="E36" s="3">
        <v>0.31900000000000001</v>
      </c>
      <c r="F36" s="3">
        <f t="shared" si="0"/>
        <v>2.6000000000000023E-2</v>
      </c>
      <c r="G36" s="6">
        <v>358672</v>
      </c>
      <c r="H36" s="6">
        <f>(G36/C36)-G36</f>
        <v>44330.247191011207</v>
      </c>
      <c r="I36" s="6">
        <f t="shared" si="1"/>
        <v>403002.24719101121</v>
      </c>
      <c r="J36" s="6">
        <f t="shared" si="2"/>
        <v>234930.16</v>
      </c>
      <c r="K36" s="6">
        <f t="shared" si="3"/>
        <v>114416.368</v>
      </c>
      <c r="L36" s="3">
        <f>((G36*(D36/100))/I36)*100</f>
        <v>0.58295000000000008</v>
      </c>
      <c r="M36" s="3">
        <f>((G36*(E36/100))/I36)*100</f>
        <v>0.28391000000000005</v>
      </c>
      <c r="N36" s="3">
        <f t="shared" si="4"/>
        <v>0.10999999999999993</v>
      </c>
      <c r="O36" t="str">
        <f t="shared" si="5"/>
        <v>Trump</v>
      </c>
    </row>
    <row r="37" spans="1:15" x14ac:dyDescent="0.25">
      <c r="A37" t="s">
        <v>41</v>
      </c>
      <c r="B37" s="6">
        <v>18</v>
      </c>
      <c r="C37" s="2">
        <v>0.94</v>
      </c>
      <c r="D37" s="3">
        <v>0.53400000000000003</v>
      </c>
      <c r="E37" s="3">
        <v>0.45200000000000001</v>
      </c>
      <c r="F37" s="3">
        <f t="shared" si="0"/>
        <v>1.4000000000000012E-2</v>
      </c>
      <c r="G37" s="6">
        <v>5761250</v>
      </c>
      <c r="H37" s="6">
        <f>(G37/C37)-G37</f>
        <v>367739.36170212831</v>
      </c>
      <c r="I37" s="6">
        <f t="shared" si="1"/>
        <v>6128989.3617021283</v>
      </c>
      <c r="J37" s="6">
        <f t="shared" si="2"/>
        <v>3076507.5</v>
      </c>
      <c r="K37" s="6">
        <f t="shared" si="3"/>
        <v>2604085</v>
      </c>
      <c r="L37" s="3">
        <f>((G37*(D37/100))/I37)*100</f>
        <v>0.50195999999999996</v>
      </c>
      <c r="M37" s="3">
        <f>((G37*(E37/100))/I37)*100</f>
        <v>0.42487999999999998</v>
      </c>
      <c r="N37" s="3">
        <f t="shared" si="4"/>
        <v>6.0000000000000102E-2</v>
      </c>
      <c r="O37" t="str">
        <f t="shared" si="5"/>
        <v>Trump</v>
      </c>
    </row>
    <row r="38" spans="1:15" x14ac:dyDescent="0.25">
      <c r="A38" t="s">
        <v>42</v>
      </c>
      <c r="B38" s="6">
        <v>7</v>
      </c>
      <c r="C38" s="2">
        <v>0.99</v>
      </c>
      <c r="D38" s="3">
        <v>0.65400000000000003</v>
      </c>
      <c r="E38" s="3">
        <v>0.32300000000000001</v>
      </c>
      <c r="F38" s="3">
        <f t="shared" si="0"/>
        <v>2.2999999999999909E-2</v>
      </c>
      <c r="G38" s="6">
        <v>1559735</v>
      </c>
      <c r="H38" s="6">
        <f>(G38/C38)-G38</f>
        <v>15754.898989899084</v>
      </c>
      <c r="I38" s="6">
        <f t="shared" si="1"/>
        <v>1575489.8989898991</v>
      </c>
      <c r="J38" s="6">
        <f t="shared" si="2"/>
        <v>1020066.6900000001</v>
      </c>
      <c r="K38" s="6">
        <f t="shared" si="3"/>
        <v>503794.40500000003</v>
      </c>
      <c r="L38" s="3">
        <f>((G38*(D38/100))/I38)*100</f>
        <v>0.64745999999999992</v>
      </c>
      <c r="M38" s="3">
        <f>((G38*(E38/100))/I38)*100</f>
        <v>0.31977</v>
      </c>
      <c r="N38" s="3">
        <f t="shared" si="4"/>
        <v>1.0000000000000059E-2</v>
      </c>
      <c r="O38" t="str">
        <f t="shared" si="5"/>
        <v>Trump</v>
      </c>
    </row>
    <row r="39" spans="1:15" x14ac:dyDescent="0.25">
      <c r="A39" t="s">
        <v>43</v>
      </c>
      <c r="B39" s="6">
        <v>7</v>
      </c>
      <c r="C39" s="2">
        <v>0.75</v>
      </c>
      <c r="D39" s="3">
        <v>0.40200000000000002</v>
      </c>
      <c r="E39" s="3">
        <v>0.57499999999999996</v>
      </c>
      <c r="F39" s="3">
        <f t="shared" si="0"/>
        <v>2.300000000000002E-2</v>
      </c>
      <c r="G39" s="6">
        <v>2155241</v>
      </c>
      <c r="H39" s="6">
        <f>(G39/C39)-G39</f>
        <v>718413.66666666651</v>
      </c>
      <c r="I39" s="6">
        <f t="shared" si="1"/>
        <v>2873654.6666666665</v>
      </c>
      <c r="J39" s="6">
        <f t="shared" si="2"/>
        <v>866406.8820000001</v>
      </c>
      <c r="K39" s="6">
        <f t="shared" si="3"/>
        <v>1239263.575</v>
      </c>
      <c r="L39" s="3">
        <f>((G39*(D39/100))/I39)*100</f>
        <v>0.30150000000000005</v>
      </c>
      <c r="M39" s="3">
        <f>((G39*(E39/100))/I39)*100</f>
        <v>0.43125000000000002</v>
      </c>
      <c r="N39" s="3">
        <f t="shared" si="4"/>
        <v>0.24999999999999997</v>
      </c>
      <c r="O39" t="str">
        <f t="shared" si="5"/>
        <v>NONE</v>
      </c>
    </row>
    <row r="40" spans="1:15" x14ac:dyDescent="0.25">
      <c r="A40" t="s">
        <v>44</v>
      </c>
      <c r="B40" s="6">
        <v>20</v>
      </c>
      <c r="C40" s="2">
        <v>0.64</v>
      </c>
      <c r="D40" s="3">
        <v>0.53300000000000003</v>
      </c>
      <c r="E40" s="3">
        <v>0.45500000000000002</v>
      </c>
      <c r="F40" s="3">
        <f t="shared" si="0"/>
        <v>1.2000000000000011E-2</v>
      </c>
      <c r="G40" s="10">
        <v>5762623</v>
      </c>
      <c r="H40" s="6">
        <f>(G40/C40)-G40</f>
        <v>3241475.4375</v>
      </c>
      <c r="I40" s="6">
        <f t="shared" si="1"/>
        <v>9004098.4375</v>
      </c>
      <c r="J40" s="6">
        <f t="shared" si="2"/>
        <v>3071478.0590000004</v>
      </c>
      <c r="K40" s="6">
        <f t="shared" si="3"/>
        <v>2621993.4650000003</v>
      </c>
      <c r="L40" s="3">
        <f>((G40*(D40/100))/I40)*100</f>
        <v>0.34112000000000003</v>
      </c>
      <c r="M40" s="3">
        <f>((G40*(E40/100))/I40)*100</f>
        <v>0.29120000000000007</v>
      </c>
      <c r="N40" s="3">
        <f t="shared" si="4"/>
        <v>0.36</v>
      </c>
      <c r="O40" t="str">
        <f t="shared" si="5"/>
        <v>NONE</v>
      </c>
    </row>
    <row r="41" spans="1:15" x14ac:dyDescent="0.25">
      <c r="A41" t="s">
        <v>45</v>
      </c>
      <c r="B41" s="6">
        <v>4</v>
      </c>
      <c r="C41" s="2">
        <v>0.75</v>
      </c>
      <c r="D41" s="3">
        <v>0.39300000000000002</v>
      </c>
      <c r="E41" s="3">
        <v>0.59199999999999997</v>
      </c>
      <c r="F41" s="3">
        <f t="shared" si="0"/>
        <v>1.5000000000000013E-2</v>
      </c>
      <c r="G41" s="6">
        <v>481748</v>
      </c>
      <c r="H41" s="6">
        <f>(G41/C41)-G41</f>
        <v>160582.66666666663</v>
      </c>
      <c r="I41" s="6">
        <f t="shared" si="1"/>
        <v>642330.66666666663</v>
      </c>
      <c r="J41" s="6">
        <f t="shared" si="2"/>
        <v>189326.96400000001</v>
      </c>
      <c r="K41" s="6">
        <f t="shared" si="3"/>
        <v>285194.81599999999</v>
      </c>
      <c r="L41" s="3">
        <f>((G41*(D41/100))/I41)*100</f>
        <v>0.29475000000000007</v>
      </c>
      <c r="M41" s="3">
        <f>((G41*(E41/100))/I41)*100</f>
        <v>0.44400000000000006</v>
      </c>
      <c r="N41" s="3">
        <f t="shared" si="4"/>
        <v>0.24999999999999994</v>
      </c>
      <c r="O41" t="str">
        <f t="shared" si="5"/>
        <v>NONE</v>
      </c>
    </row>
    <row r="42" spans="1:15" x14ac:dyDescent="0.25">
      <c r="A42" t="s">
        <v>46</v>
      </c>
      <c r="B42" s="6">
        <v>9</v>
      </c>
      <c r="C42" s="2">
        <v>0.9</v>
      </c>
      <c r="D42" s="3">
        <v>0.55700000000000005</v>
      </c>
      <c r="E42" s="3">
        <v>0.42799999999999999</v>
      </c>
      <c r="F42" s="3">
        <f t="shared" si="0"/>
        <v>1.4999999999999902E-2</v>
      </c>
      <c r="G42" s="6">
        <v>2397070</v>
      </c>
      <c r="H42" s="6">
        <f>(G42/C42)-G42</f>
        <v>266341.11111111101</v>
      </c>
      <c r="I42" s="6">
        <f t="shared" si="1"/>
        <v>2663411.111111111</v>
      </c>
      <c r="J42" s="6">
        <f t="shared" si="2"/>
        <v>1335167.9900000002</v>
      </c>
      <c r="K42" s="6">
        <f t="shared" si="3"/>
        <v>1025945.96</v>
      </c>
      <c r="L42" s="3">
        <f>((G42*(D42/100))/I42)*100</f>
        <v>0.50130000000000008</v>
      </c>
      <c r="M42" s="3">
        <f>((G42*(E42/100))/I42)*100</f>
        <v>0.38520000000000004</v>
      </c>
      <c r="N42" s="3">
        <f t="shared" si="4"/>
        <v>9.9999999999999964E-2</v>
      </c>
      <c r="O42" t="str">
        <f t="shared" si="5"/>
        <v>Trump</v>
      </c>
    </row>
    <row r="43" spans="1:15" x14ac:dyDescent="0.25">
      <c r="A43" t="s">
        <v>47</v>
      </c>
      <c r="B43" s="6">
        <v>3</v>
      </c>
      <c r="C43" s="2">
        <v>0.85</v>
      </c>
      <c r="D43" s="3">
        <v>0.64100000000000001</v>
      </c>
      <c r="E43" s="3">
        <v>0.33200000000000002</v>
      </c>
      <c r="F43" s="3">
        <f t="shared" si="0"/>
        <v>2.6999999999999913E-2</v>
      </c>
      <c r="G43" s="6">
        <v>381577</v>
      </c>
      <c r="H43" s="6">
        <f>(G43/C43)-G43</f>
        <v>67337.117647058854</v>
      </c>
      <c r="I43" s="6">
        <f t="shared" si="1"/>
        <v>448914.11764705885</v>
      </c>
      <c r="J43" s="6">
        <f t="shared" si="2"/>
        <v>244590.85700000002</v>
      </c>
      <c r="K43" s="6">
        <f t="shared" si="3"/>
        <v>126683.56400000001</v>
      </c>
      <c r="L43" s="3">
        <f>((G43*(D43/100))/I43)*100</f>
        <v>0.54484999999999995</v>
      </c>
      <c r="M43" s="3">
        <f>((G43*(E43/100))/I43)*100</f>
        <v>0.28220000000000001</v>
      </c>
      <c r="N43" s="3">
        <f t="shared" si="4"/>
        <v>0.15000000000000005</v>
      </c>
      <c r="O43" t="str">
        <f t="shared" si="5"/>
        <v>Trump</v>
      </c>
    </row>
    <row r="44" spans="1:15" x14ac:dyDescent="0.25">
      <c r="A44" t="s">
        <v>48</v>
      </c>
      <c r="B44" s="6">
        <v>11</v>
      </c>
      <c r="C44" s="2">
        <v>0.97</v>
      </c>
      <c r="D44" s="3">
        <v>0.60699999999999998</v>
      </c>
      <c r="E44" s="3">
        <v>0.374</v>
      </c>
      <c r="F44" s="3">
        <f t="shared" si="0"/>
        <v>1.9000000000000017E-2</v>
      </c>
      <c r="G44" s="6">
        <v>3045479</v>
      </c>
      <c r="H44" s="6">
        <f>(G44/C44)-G44</f>
        <v>94190.072164948564</v>
      </c>
      <c r="I44" s="6">
        <f t="shared" si="1"/>
        <v>3139669.0721649486</v>
      </c>
      <c r="J44" s="6">
        <f t="shared" si="2"/>
        <v>1848605.753</v>
      </c>
      <c r="K44" s="6">
        <f t="shared" si="3"/>
        <v>1139009.1459999999</v>
      </c>
      <c r="L44" s="3">
        <f>((G44*(D44/100))/I44)*100</f>
        <v>0.58878999999999992</v>
      </c>
      <c r="M44" s="3">
        <f>((G44*(E44/100))/I44)*100</f>
        <v>0.36277999999999994</v>
      </c>
      <c r="N44" s="3">
        <f t="shared" si="4"/>
        <v>3.0000000000000034E-2</v>
      </c>
      <c r="O44" t="str">
        <f t="shared" si="5"/>
        <v>Trump</v>
      </c>
    </row>
    <row r="45" spans="1:15" x14ac:dyDescent="0.25">
      <c r="A45" t="s">
        <v>49</v>
      </c>
      <c r="B45" s="6">
        <v>38</v>
      </c>
      <c r="C45" s="2">
        <v>0.84</v>
      </c>
      <c r="D45" s="3">
        <v>0.52300000000000002</v>
      </c>
      <c r="E45" s="3">
        <v>0.46300000000000002</v>
      </c>
      <c r="F45" s="3">
        <f t="shared" si="0"/>
        <v>1.4000000000000012E-2</v>
      </c>
      <c r="G45" s="6">
        <v>11151874</v>
      </c>
      <c r="H45" s="6">
        <f>(G45/C45)-G45</f>
        <v>2124166.4761904776</v>
      </c>
      <c r="I45" s="6">
        <f t="shared" si="1"/>
        <v>13276040.476190478</v>
      </c>
      <c r="J45" s="6">
        <f t="shared" si="2"/>
        <v>5832430.102</v>
      </c>
      <c r="K45" s="6">
        <f t="shared" si="3"/>
        <v>5163317.6620000005</v>
      </c>
      <c r="L45" s="3">
        <f>((G45*(D45/100))/I45)*100</f>
        <v>0.43931999999999999</v>
      </c>
      <c r="M45" s="3">
        <f>((G45*(E45/100))/I45)*100</f>
        <v>0.38892000000000004</v>
      </c>
      <c r="N45" s="3">
        <f t="shared" si="4"/>
        <v>0.16000000000000009</v>
      </c>
      <c r="O45" t="str">
        <f t="shared" si="5"/>
        <v>NONE</v>
      </c>
    </row>
    <row r="46" spans="1:15" x14ac:dyDescent="0.25">
      <c r="A46" t="s">
        <v>50</v>
      </c>
      <c r="B46" s="6">
        <v>6</v>
      </c>
      <c r="C46" s="2">
        <v>0.72</v>
      </c>
      <c r="D46" s="3">
        <v>0.58199999999999996</v>
      </c>
      <c r="E46" s="3">
        <v>0.38300000000000001</v>
      </c>
      <c r="F46" s="3">
        <f t="shared" si="0"/>
        <v>3.5000000000000031E-2</v>
      </c>
      <c r="G46" s="6">
        <v>1048294</v>
      </c>
      <c r="H46" s="6">
        <f>(G46/C46)-G46</f>
        <v>407669.88888888899</v>
      </c>
      <c r="I46" s="6">
        <f t="shared" si="1"/>
        <v>1455963.888888889</v>
      </c>
      <c r="J46" s="6">
        <f t="shared" si="2"/>
        <v>610107.10800000001</v>
      </c>
      <c r="K46" s="6">
        <f t="shared" si="3"/>
        <v>401496.60200000001</v>
      </c>
      <c r="L46" s="3">
        <f>((G46*(D46/100))/I46)*100</f>
        <v>0.41903999999999997</v>
      </c>
      <c r="M46" s="3">
        <f>((G46*(E46/100))/I46)*100</f>
        <v>0.27576000000000001</v>
      </c>
      <c r="N46" s="3">
        <f t="shared" si="4"/>
        <v>0.28000000000000003</v>
      </c>
      <c r="O46" t="str">
        <f t="shared" si="5"/>
        <v>NONE</v>
      </c>
    </row>
    <row r="47" spans="1:15" x14ac:dyDescent="0.25">
      <c r="A47" t="s">
        <v>51</v>
      </c>
      <c r="B47" s="6">
        <v>3</v>
      </c>
      <c r="C47" s="2">
        <v>0.88</v>
      </c>
      <c r="D47" s="3">
        <v>0.308</v>
      </c>
      <c r="E47" s="3">
        <v>0.66400000000000003</v>
      </c>
      <c r="F47" s="3">
        <f t="shared" si="0"/>
        <v>2.8000000000000025E-2</v>
      </c>
      <c r="G47" s="6">
        <v>365262</v>
      </c>
      <c r="H47" s="6">
        <f>(G47/C47)-G47</f>
        <v>49808.45454545453</v>
      </c>
      <c r="I47" s="6">
        <f t="shared" si="1"/>
        <v>415070.45454545453</v>
      </c>
      <c r="J47" s="6">
        <f t="shared" si="2"/>
        <v>112500.696</v>
      </c>
      <c r="K47" s="6">
        <f t="shared" si="3"/>
        <v>242533.96800000002</v>
      </c>
      <c r="L47" s="3">
        <f>((G47*(D47/100))/I47)*100</f>
        <v>0.27104</v>
      </c>
      <c r="M47" s="3">
        <f>((G47*(E47/100))/I47)*100</f>
        <v>0.58432000000000006</v>
      </c>
      <c r="N47" s="3">
        <f t="shared" si="4"/>
        <v>0.11999999999999997</v>
      </c>
      <c r="O47" t="str">
        <f t="shared" si="5"/>
        <v>Biden</v>
      </c>
    </row>
    <row r="48" spans="1:15" x14ac:dyDescent="0.25">
      <c r="A48" t="s">
        <v>52</v>
      </c>
      <c r="B48" s="6">
        <v>13</v>
      </c>
      <c r="C48" s="2">
        <v>0.87</v>
      </c>
      <c r="D48" s="3">
        <v>0.44600000000000001</v>
      </c>
      <c r="E48" s="3">
        <v>0.53900000000000003</v>
      </c>
      <c r="F48" s="3">
        <f t="shared" si="0"/>
        <v>1.4999999999999902E-2</v>
      </c>
      <c r="G48" s="6">
        <v>4307923</v>
      </c>
      <c r="H48" s="6">
        <f>(G48/C48)-G48</f>
        <v>643712.63218390848</v>
      </c>
      <c r="I48" s="6">
        <f t="shared" si="1"/>
        <v>4951635.6321839085</v>
      </c>
      <c r="J48" s="6">
        <f t="shared" si="2"/>
        <v>1921333.6580000001</v>
      </c>
      <c r="K48" s="6">
        <f t="shared" si="3"/>
        <v>2321970.497</v>
      </c>
      <c r="L48" s="3">
        <f>((G48*(D48/100))/I48)*100</f>
        <v>0.38802000000000003</v>
      </c>
      <c r="M48" s="3">
        <f>((G48*(E48/100))/I48)*100</f>
        <v>0.46893000000000007</v>
      </c>
      <c r="N48" s="3">
        <f t="shared" si="4"/>
        <v>0.13000000000000009</v>
      </c>
      <c r="O48" t="str">
        <f t="shared" si="5"/>
        <v>NONE</v>
      </c>
    </row>
    <row r="49" spans="1:15" x14ac:dyDescent="0.25">
      <c r="A49" t="s">
        <v>53</v>
      </c>
      <c r="B49" s="6">
        <v>12</v>
      </c>
      <c r="C49" s="2">
        <v>0.57999999999999996</v>
      </c>
      <c r="D49" s="3">
        <v>0.36799999999999999</v>
      </c>
      <c r="E49" s="3">
        <v>0.61</v>
      </c>
      <c r="F49" s="3">
        <f t="shared" si="0"/>
        <v>2.200000000000002E-2</v>
      </c>
      <c r="G49" s="6">
        <v>3314705</v>
      </c>
      <c r="H49" s="6">
        <f>(G49/C49)-G49</f>
        <v>2400303.6206896557</v>
      </c>
      <c r="I49" s="6">
        <f t="shared" si="1"/>
        <v>5715008.6206896557</v>
      </c>
      <c r="J49" s="6">
        <f t="shared" si="2"/>
        <v>1219811.44</v>
      </c>
      <c r="K49" s="6">
        <f t="shared" si="3"/>
        <v>2021970.05</v>
      </c>
      <c r="L49" s="3">
        <f>((G49*(D49/100))/I49)*100</f>
        <v>0.21343999999999999</v>
      </c>
      <c r="M49" s="3">
        <f>((G49*(E49/100))/I49)*100</f>
        <v>0.35379999999999995</v>
      </c>
      <c r="N49" s="3">
        <f t="shared" si="4"/>
        <v>0.42000000000000004</v>
      </c>
      <c r="O49" t="str">
        <f t="shared" si="5"/>
        <v>NONE</v>
      </c>
    </row>
    <row r="50" spans="1:15" x14ac:dyDescent="0.25">
      <c r="A50" t="s">
        <v>54</v>
      </c>
      <c r="B50" s="6">
        <v>5</v>
      </c>
      <c r="C50" s="2">
        <v>0.9</v>
      </c>
      <c r="D50" s="3">
        <v>0.68700000000000006</v>
      </c>
      <c r="E50" s="3">
        <v>0.29599999999999999</v>
      </c>
      <c r="F50" s="3">
        <f t="shared" si="0"/>
        <v>1.6999999999999904E-2</v>
      </c>
      <c r="G50" s="6">
        <v>785121</v>
      </c>
      <c r="H50" s="6">
        <f>(G50/C50)-G50</f>
        <v>87235.666666666628</v>
      </c>
      <c r="I50" s="6">
        <f t="shared" si="1"/>
        <v>872356.66666666663</v>
      </c>
      <c r="J50" s="6">
        <f t="shared" si="2"/>
        <v>539378.12700000009</v>
      </c>
      <c r="K50" s="6">
        <f t="shared" si="3"/>
        <v>232395.81599999999</v>
      </c>
      <c r="L50" s="3">
        <f>((G50*(D50/100))/I50)*100</f>
        <v>0.61830000000000007</v>
      </c>
      <c r="M50" s="3">
        <f>((G50*(E50/100))/I50)*100</f>
        <v>0.26640000000000003</v>
      </c>
      <c r="N50" s="3">
        <f t="shared" si="4"/>
        <v>9.9999999999999964E-2</v>
      </c>
      <c r="O50" t="str">
        <f t="shared" si="5"/>
        <v>Trump</v>
      </c>
    </row>
    <row r="51" spans="1:15" x14ac:dyDescent="0.25">
      <c r="A51" t="s">
        <v>55</v>
      </c>
      <c r="B51" s="6">
        <v>10</v>
      </c>
      <c r="C51" s="2">
        <v>0.95</v>
      </c>
      <c r="D51" s="3">
        <v>0.48899999999999999</v>
      </c>
      <c r="E51" s="3">
        <v>0.496</v>
      </c>
      <c r="F51" s="3">
        <f t="shared" si="0"/>
        <v>1.5000000000000013E-2</v>
      </c>
      <c r="G51" s="6">
        <v>3289146</v>
      </c>
      <c r="H51" s="6">
        <f>(G51/C51)-G51</f>
        <v>173112.94736842113</v>
      </c>
      <c r="I51" s="6">
        <f t="shared" si="1"/>
        <v>3462258.9473684211</v>
      </c>
      <c r="J51" s="6">
        <f t="shared" si="2"/>
        <v>1608392.3939999999</v>
      </c>
      <c r="K51" s="6">
        <f t="shared" si="3"/>
        <v>1631416.416</v>
      </c>
      <c r="L51" s="3">
        <f>((G51*(D51/100))/I51)*100</f>
        <v>0.46455000000000002</v>
      </c>
      <c r="M51" s="3">
        <f>((G51*(E51/100))/I51)*100</f>
        <v>0.47120000000000001</v>
      </c>
      <c r="N51" s="3">
        <f t="shared" si="4"/>
        <v>5.0000000000000024E-2</v>
      </c>
      <c r="O51" t="str">
        <f t="shared" si="5"/>
        <v>NONE</v>
      </c>
    </row>
    <row r="52" spans="1:15" x14ac:dyDescent="0.25">
      <c r="A52" t="s">
        <v>56</v>
      </c>
      <c r="B52" s="6">
        <v>3</v>
      </c>
      <c r="C52" s="2">
        <v>0.97</v>
      </c>
      <c r="D52" s="3">
        <v>0.70399999999999996</v>
      </c>
      <c r="E52" s="3">
        <v>0.26700000000000002</v>
      </c>
      <c r="F52" s="3">
        <f t="shared" si="0"/>
        <v>2.9000000000000026E-2</v>
      </c>
      <c r="G52" s="6">
        <v>274872</v>
      </c>
      <c r="H52" s="6">
        <f>(G52/C52)-G52</f>
        <v>8501.1958762886934</v>
      </c>
      <c r="I52" s="6">
        <f t="shared" si="1"/>
        <v>283373.19587628869</v>
      </c>
      <c r="J52" s="6">
        <f t="shared" si="2"/>
        <v>193509.88799999998</v>
      </c>
      <c r="K52" s="6">
        <f t="shared" si="3"/>
        <v>73390.824000000008</v>
      </c>
      <c r="L52" s="3">
        <f>((G52*(D52/100))/I52)*100</f>
        <v>0.68287999999999982</v>
      </c>
      <c r="M52" s="3">
        <f>((G52*(E52/100))/I52)*100</f>
        <v>0.25898999999999994</v>
      </c>
      <c r="N52" s="3">
        <f t="shared" si="4"/>
        <v>3.0000000000000113E-2</v>
      </c>
      <c r="O52" t="str">
        <f t="shared" si="5"/>
        <v>Trump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l l k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C W W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l k U S i K R 7 g O A A A A E Q A A A B M A H A B G b 3 J t d W x h c y 9 T Z W N 0 a W 9 u M S 5 t I K I Y A C i g F A A A A A A A A A A A A A A A A A A A A A A A A A A A A C t O T S 7 J z M 9 T C I b Q h t Y A U E s B A i 0 A F A A C A A g A w l l k U S o e J 9 O j A A A A 9 Q A A A B I A A A A A A A A A A A A A A A A A A A A A A E N v b m Z p Z y 9 Q Y W N r Y W d l L n h t b F B L A Q I t A B Q A A g A I A M J Z Z F E P y u m r p A A A A O k A A A A T A A A A A A A A A A A A A A A A A O 8 A A A B b Q 2 9 u d G V u d F 9 U e X B l c 1 0 u e G 1 s U E s B A i 0 A F A A C A A g A w l l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t u T I M 9 R B d G l w p o S D j h h H U A A A A A A g A A A A A A A 2 Y A A M A A A A A Q A A A A 3 h B a U o e 0 J L t 1 S B x O 7 i f 7 + g A A A A A E g A A A o A A A A B A A A A A v 3 M H / k j k 8 g s g x 9 f c G E i X y U A A A A G P 4 g z E I 7 1 5 p C k A T D W x 8 h j V p g o 3 w c Q E d 4 b J g 7 Y 8 P R Z B H x h O V / e r L Z l W 4 P C k F j D p M o K A r r D h 7 p h 6 h E / g p K F k S X 1 6 9 d 0 t 1 H b K j 3 u G S O Y K g x z H 1 F A A A A O l H J H h x H l M 7 J Y / J 7 J 9 t Z B I d o 9 B z < / D a t a M a s h u p > 
</file>

<file path=customXml/itemProps1.xml><?xml version="1.0" encoding="utf-8"?>
<ds:datastoreItem xmlns:ds="http://schemas.openxmlformats.org/officeDocument/2006/customXml" ds:itemID="{3B7D38FE-94F3-47A8-BD51-2BC10098E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Cordray, Gabrielle</dc:creator>
  <cp:lastModifiedBy>Cordray, Gabrielle</cp:lastModifiedBy>
  <dcterms:created xsi:type="dcterms:W3CDTF">2020-11-04T15:14:25Z</dcterms:created>
  <dcterms:modified xsi:type="dcterms:W3CDTF">2020-11-04T19:38:19Z</dcterms:modified>
</cp:coreProperties>
</file>