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<sst xmlns="http://schemas.openxmlformats.org/spreadsheetml/2006/main" count="70" uniqueCount="70">
  <si>
    <t xml:space="preserve">State</t>
  </si>
  <si>
    <t xml:space="preserve">Electoral Votes</t>
  </si>
  <si>
    <t xml:space="preserve">% Reported</t>
  </si>
  <si>
    <t xml:space="preserve">Trump % of Reported</t>
  </si>
  <si>
    <t xml:space="preserve">Biden % of Reported</t>
  </si>
  <si>
    <t xml:space="preserve">Other %</t>
  </si>
  <si>
    <t xml:space="preserve">Total Votes Reported</t>
  </si>
  <si>
    <t xml:space="preserve">Unreported Votes</t>
  </si>
  <si>
    <t xml:space="preserve">Total Votes</t>
  </si>
  <si>
    <t xml:space="preserve">Trump Reported</t>
  </si>
  <si>
    <t xml:space="preserve">Biden Reported</t>
  </si>
  <si>
    <t xml:space="preserve">Trump % of Total</t>
  </si>
  <si>
    <t xml:space="preserve">Biden % of Total</t>
  </si>
  <si>
    <t xml:space="preserve">% Margin Uncounted</t>
  </si>
  <si>
    <t xml:space="preserve">Winner</t>
  </si>
  <si>
    <t xml:space="preserve">Trump Electoral Votes</t>
  </si>
  <si>
    <t xml:space="preserve">Biden Electoral Votes</t>
  </si>
  <si>
    <t xml:space="preserve">Alabama</t>
  </si>
  <si>
    <t xml:space="preserve">Alaska</t>
  </si>
  <si>
    <t xml:space="preserve">Arizona</t>
  </si>
  <si>
    <t xml:space="preserve">Trump % of Popular Vote</t>
  </si>
  <si>
    <t xml:space="preserve">Biden % of Popular Vote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</si>
  <si>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</si>
  <si>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</si>
  <si>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</si>
  <si>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</si>
  <si>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</si>
  <si>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</si>
  <si>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</si>
  <si>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</si>
  <si>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</si>
  <si>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</si>
  <si>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</si>
  <si>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</si>
  <si>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</si>
  <si>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</si>
  <si>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</si>
  <si>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</si>
  <si>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*Maine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</si>
  <si>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</si>
  <si>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</si>
  <si>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</si>
  <si>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</si>
  <si>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</si>
  <si>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</si>
  <si>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</si>
  <si>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*Nebraska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</si>
  <si>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</si>
  <si>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</si>
  <si>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</si>
  <si>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</si>
  <si>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</si>
  <si>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</si>
  <si>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</si>
  <si>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</si>
  <si>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</si>
  <si>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</si>
  <si>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</si>
  <si>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Rhode Island</t>
  </si>
  <si>
    <t xml:space="preserve">South Carolina</t>
  </si>
  <si>
    <t xml:space="preserve">South Dakota</t>
  </si>
  <si>
    <t xml:space="preserve">Tenessee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</si>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</sst>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0.00%"/>
    <numFmt numFmtId="167" formatCode="0.0%"/>
    <numFmt numFmtId="168" formatCode="0%"/>
    <numFmt numFmtId="169" formatCode="#,##0.00000"/>
    <numFmt numFmtId="170" formatCode="#,##0.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O52" headerRowCount="1" totalsRowCount="0" totalsRowShown="0">
  <autoFilter ref="A1:O52"/>
  <tableColumns count="15">
    <tableColumn id="1" name="State"/>
    <tableColumn id="2" name="Electoral Votes"/>
    <tableColumn id="3" name="% Reported"/>
    <tableColumn id="4" name="Trump % of Reported"/>
    <tableColumn id="5" name="Biden % of Reported"/>
    <tableColumn id="6" name="Other %"/>
    <tableColumn id="7" name="Total Votes Reported"/>
    <tableColumn id="8" name="Unreported Votes"/>
    <tableColumn id="9" name="Total Votes"/>
    <tableColumn id="10" name="Trump Reported"/>
    <tableColumn id="11" name="Biden Reported"/>
    <tableColumn id="12" name="Trump % of Total"/>
    <tableColumn id="13" name="Biden % of Total"/>
    <tableColumn id="14" name="% Margin Uncounted"/>
    <tableColumn id="15" name="Winne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M26" activePane="bottomRight" state="frozen"/>
      <selection pane="topLeft" activeCell="A1" activeCellId="0" sqref="A1"/>
      <selection pane="topRight" activeCell="M1" activeCellId="0" sqref="M1"/>
      <selection pane="bottomLeft" activeCell="A26" activeCellId="0" sqref="A26"/>
      <selection pane="bottomRight" activeCell="O51" activeCellId="0" sqref="O51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1" width="16.43"/>
    <col collapsed="false" customWidth="true" hidden="false" outlineLevel="0" max="3" min="3" style="2" width="13.43"/>
    <col collapsed="false" customWidth="true" hidden="false" outlineLevel="0" max="4" min="4" style="2" width="21.85"/>
    <col collapsed="false" customWidth="true" hidden="false" outlineLevel="0" max="5" min="5" style="2" width="21.28"/>
    <col collapsed="false" customWidth="true" hidden="false" outlineLevel="0" max="6" min="6" style="2" width="10.28"/>
    <col collapsed="false" customWidth="true" hidden="false" outlineLevel="0" max="7" min="7" style="0" width="21.85"/>
    <col collapsed="false" customWidth="true" hidden="false" outlineLevel="0" max="8" min="8" style="1" width="19.14"/>
    <col collapsed="false" customWidth="true" hidden="false" outlineLevel="0" max="11" min="9" style="1" width="18.14"/>
    <col collapsed="false" customWidth="true" hidden="false" outlineLevel="0" max="12" min="12" style="3" width="18.14"/>
    <col collapsed="false" customWidth="true" hidden="false" outlineLevel="0" max="13" min="13" style="1" width="18.14"/>
    <col collapsed="false" customWidth="true" hidden="false" outlineLevel="0" max="14" min="14" style="3" width="21.71"/>
    <col collapsed="false" customWidth="true" hidden="false" outlineLevel="0" max="15" min="15" style="0" width="9.85"/>
    <col collapsed="false" customWidth="true" hidden="false" outlineLevel="0" max="16" min="16" style="1" width="22.85"/>
    <col collapsed="false" customWidth="true" hidden="false" outlineLevel="0" max="17" min="17" style="0" width="22.7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8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5" t="s">
        <v>12</v>
      </c>
      <c r="N1" s="7" t="s">
        <v>13</v>
      </c>
      <c r="O1" s="4" t="s">
        <v>14</v>
      </c>
      <c r="P1" s="5" t="s">
        <v>15</v>
      </c>
      <c r="Q1" s="4" t="s">
        <v>16</v>
      </c>
    </row>
    <row r="2" customFormat="false" ht="13.8" hidden="false" customHeight="false" outlineLevel="0" collapsed="false">
      <c r="A2" s="0" t="s">
        <v>17</v>
      </c>
      <c r="B2" s="1" t="n">
        <v>9</v>
      </c>
      <c r="C2" s="2" t="n">
        <v>0.99</v>
      </c>
      <c r="D2" s="2" t="n">
        <v>0.62470480658718</v>
      </c>
      <c r="E2" s="2" t="n">
        <v>0.364421071569556</v>
      </c>
      <c r="F2" s="2" t="n">
        <f aca="false">1-(D2+E2)</f>
        <v>0.0108741218432645</v>
      </c>
      <c r="G2" s="0" t="n">
        <v>2290024</v>
      </c>
      <c r="H2" s="1" t="n">
        <f aca="false">(G2/C2)-G2</f>
        <v>23131.5555555555</v>
      </c>
      <c r="I2" s="1" t="n">
        <f aca="false">G2+H2</f>
        <v>2313155.55555556</v>
      </c>
      <c r="J2" s="1" t="n">
        <f aca="false">G2*D2</f>
        <v>1430589</v>
      </c>
      <c r="K2" s="1" t="n">
        <f aca="false">G2*E2</f>
        <v>834533</v>
      </c>
      <c r="L2" s="3" t="n">
        <f aca="false">((G2*(D2/100))/I2)*100</f>
        <v>0.618457758521308</v>
      </c>
      <c r="M2" s="3" t="n">
        <f aca="false">((G2*(E2/100))/I2)*100</f>
        <v>0.36077686085386</v>
      </c>
      <c r="N2" s="3" t="n">
        <f aca="false">H2/I2</f>
        <v>0.00999999999999998</v>
      </c>
      <c r="O2" s="0" t="str">
        <f aca="false">IF(SUM(MIN(L2,M2),N2)&lt;MAX(L2,M2),IF(MAX(L2,M2)=L2,"Trump","Biden"),"NONE")</f>
        <v>Trump</v>
      </c>
      <c r="P2" s="1" t="n">
        <f aca="false">SUMIF(O2:O52,"Trump",B2:B52)</f>
        <v>176</v>
      </c>
      <c r="Q2" s="0" t="n">
        <f aca="false">SUMIF(O2:O52,"Biden",B2:B52)</f>
        <v>135</v>
      </c>
    </row>
    <row r="3" customFormat="false" ht="13.8" hidden="false" customHeight="false" outlineLevel="0" collapsed="false">
      <c r="A3" s="0" t="s">
        <v>18</v>
      </c>
      <c r="B3" s="1" t="n">
        <v>3</v>
      </c>
      <c r="C3" s="2" t="n">
        <v>0.5</v>
      </c>
      <c r="D3" s="2" t="n">
        <v>0.631560449859419</v>
      </c>
      <c r="E3" s="2" t="n">
        <v>0.340759989775922</v>
      </c>
      <c r="F3" s="2" t="n">
        <f aca="false">1-(D3+E3)</f>
        <v>0.0276795603646587</v>
      </c>
      <c r="G3" s="0" t="n">
        <v>187792</v>
      </c>
      <c r="H3" s="1" t="n">
        <f aca="false">(G3/C3)-G3</f>
        <v>187792</v>
      </c>
      <c r="I3" s="1" t="n">
        <f aca="false">G3+H3</f>
        <v>375584</v>
      </c>
      <c r="J3" s="1" t="n">
        <f aca="false">G3*D3</f>
        <v>118602</v>
      </c>
      <c r="K3" s="1" t="n">
        <f aca="false">G3*E3</f>
        <v>63992</v>
      </c>
      <c r="L3" s="3" t="n">
        <f aca="false">((G3*(D3/100))/I3)*100</f>
        <v>0.31578022492971</v>
      </c>
      <c r="M3" s="3" t="n">
        <f aca="false">((G3*(E3/100))/I3)*100</f>
        <v>0.170379994887961</v>
      </c>
      <c r="N3" s="3" t="n">
        <f aca="false">H3/I3</f>
        <v>0.5</v>
      </c>
      <c r="O3" s="0" t="str">
        <f aca="false">IF(SUM(MIN(L3,M3),N3)&lt;MAX(L3,M3),IF(MAX(L3,M3)=L3,"Trump","Biden"),"NONE")</f>
        <v>NONE</v>
      </c>
    </row>
    <row r="4" customFormat="false" ht="13.8" hidden="false" customHeight="false" outlineLevel="0" collapsed="false">
      <c r="A4" s="0" t="s">
        <v>19</v>
      </c>
      <c r="B4" s="1" t="n">
        <v>11</v>
      </c>
      <c r="C4" s="2" t="n">
        <v>0.9</v>
      </c>
      <c r="D4" s="2" t="n">
        <v>0.485293103622942</v>
      </c>
      <c r="E4" s="2" t="n">
        <v>0.500669438537634</v>
      </c>
      <c r="F4" s="2" t="n">
        <f aca="false">1-(D4+E4)</f>
        <v>0.0140374578394243</v>
      </c>
      <c r="G4" s="0" t="n">
        <v>3060027</v>
      </c>
      <c r="H4" s="1" t="n">
        <f aca="false">(G4/C4)-G4</f>
        <v>340003</v>
      </c>
      <c r="I4" s="1" t="n">
        <f aca="false">G4+H4</f>
        <v>3400030</v>
      </c>
      <c r="J4" s="1" t="n">
        <f aca="false">G4*D4</f>
        <v>1485010</v>
      </c>
      <c r="K4" s="1" t="n">
        <f aca="false">G4*E4</f>
        <v>1532062</v>
      </c>
      <c r="L4" s="3" t="n">
        <f aca="false">((G4*(D4/100))/I4)*100</f>
        <v>0.436763793260648</v>
      </c>
      <c r="M4" s="3" t="n">
        <f aca="false">((G4*(E4/100))/I4)*100</f>
        <v>0.45060249468387</v>
      </c>
      <c r="N4" s="3" t="n">
        <f aca="false">H4/I4</f>
        <v>0.1</v>
      </c>
      <c r="O4" s="0" t="str">
        <f aca="false">IF(SUM(MIN(L4,M4),N4)&lt;MAX(L4,M4),IF(MAX(L4,M4)=L4,"Trump","Biden"),"NONE")</f>
        <v>NONE</v>
      </c>
      <c r="P4" s="5" t="s">
        <v>20</v>
      </c>
      <c r="Q4" s="5" t="s">
        <v>21</v>
      </c>
    </row>
    <row r="5" customFormat="false" ht="13.8" hidden="false" customHeight="false" outlineLevel="0" collapsed="false">
      <c r="A5" s="0" t="s">
        <v>22</v>
      </c>
      <c r="B5" s="1" t="n">
        <v>6</v>
      </c>
      <c r="C5" s="2" t="n">
        <v>0.93</v>
      </c>
      <c r="D5" s="2" t="n">
        <v>0.636893986130917</v>
      </c>
      <c r="E5" s="2" t="n">
        <v>0.352119299736036</v>
      </c>
      <c r="F5" s="2" t="n">
        <f aca="false">1-(D5+E5)</f>
        <v>0.0109867141330475</v>
      </c>
      <c r="G5" s="0" t="n">
        <v>1186524</v>
      </c>
      <c r="H5" s="1" t="n">
        <f aca="false">(G5/C5)-G5</f>
        <v>89308.2580645161</v>
      </c>
      <c r="I5" s="1" t="n">
        <f aca="false">G5+H5</f>
        <v>1275832.25806452</v>
      </c>
      <c r="J5" s="1" t="n">
        <f aca="false">G5*D5</f>
        <v>755690</v>
      </c>
      <c r="K5" s="1" t="n">
        <f aca="false">G5*E5</f>
        <v>417798</v>
      </c>
      <c r="L5" s="3" t="n">
        <f aca="false">((G5*(D5/100))/I5)*100</f>
        <v>0.592311407101753</v>
      </c>
      <c r="M5" s="3" t="n">
        <f aca="false">((G5*(E5/100))/I5)*100</f>
        <v>0.327470948754513</v>
      </c>
      <c r="N5" s="3" t="n">
        <f aca="false">H5/I5</f>
        <v>0.07</v>
      </c>
      <c r="O5" s="0" t="str">
        <f aca="false">IF(SUM(MIN(L5,M5),N5)&lt;MAX(L5,M5),IF(MAX(L5,M5)=L5,"Trump","Biden"),"NONE")</f>
        <v>Trump</v>
      </c>
      <c r="P5" s="9" t="n">
        <f aca="false">SUM(J2:J52)/SUM(G2:G52)</f>
        <v>0.481279031132727</v>
      </c>
      <c r="Q5" s="0" t="n">
        <f aca="false">SUM(K2:K52)/SUM(G2:G52)</f>
        <v>0.507066151932812</v>
      </c>
    </row>
    <row r="6" customFormat="false" ht="13.8" hidden="false" customHeight="false" outlineLevel="0" collapsed="false">
      <c r="A6" s="0" t="s">
        <v>23</v>
      </c>
      <c r="B6" s="1" t="n">
        <v>55</v>
      </c>
      <c r="C6" s="2" t="n">
        <v>0.66</v>
      </c>
      <c r="D6" s="2" t="n">
        <v>0.333587370816782</v>
      </c>
      <c r="E6" s="2" t="n">
        <v>0.657099146902193</v>
      </c>
      <c r="F6" s="2" t="n">
        <f aca="false">1-(D6+E6)</f>
        <v>0.00931348228102435</v>
      </c>
      <c r="G6" s="0" t="n">
        <v>12603127</v>
      </c>
      <c r="H6" s="1" t="n">
        <f aca="false">(G6/C6)-G6</f>
        <v>6492519.96969697</v>
      </c>
      <c r="I6" s="1" t="n">
        <f aca="false">G6+H6</f>
        <v>19095646.969697</v>
      </c>
      <c r="J6" s="1" t="n">
        <f aca="false">G6*D6</f>
        <v>4204244</v>
      </c>
      <c r="K6" s="1" t="n">
        <f aca="false">G6*E6</f>
        <v>8281504</v>
      </c>
      <c r="L6" s="3" t="n">
        <f aca="false">((G6*(D6/100))/I6)*100</f>
        <v>0.220167664739076</v>
      </c>
      <c r="M6" s="3" t="n">
        <f aca="false">((G6*(E6/100))/I6)*100</f>
        <v>0.433685436955448</v>
      </c>
      <c r="N6" s="3" t="n">
        <f aca="false">H6/I6</f>
        <v>0.34</v>
      </c>
      <c r="O6" s="0" t="str">
        <f aca="false">IF(SUM(MIN(L6,M6),N6)&lt;MAX(L6,M6),IF(MAX(L6,M6)=L6,"Trump","Biden"),"NONE")</f>
        <v>NONE</v>
      </c>
    </row>
    <row r="7" customFormat="false" ht="13.8" hidden="false" customHeight="false" outlineLevel="0" collapsed="false">
      <c r="A7" s="0" t="s">
        <v>24</v>
      </c>
      <c r="B7" s="1" t="n">
        <v>9</v>
      </c>
      <c r="C7" s="2" t="n">
        <v>0.92</v>
      </c>
      <c r="D7" s="2" t="n">
        <v>0.426122374176101</v>
      </c>
      <c r="E7" s="2" t="n">
        <v>0.55804788554717</v>
      </c>
      <c r="F7" s="2" t="n">
        <f aca="false">1-(D7+E7)</f>
        <v>0.0158297402767289</v>
      </c>
      <c r="G7" s="0" t="n">
        <v>3088364</v>
      </c>
      <c r="H7" s="1" t="n">
        <f aca="false">(G7/C7)-G7</f>
        <v>268553.391304348</v>
      </c>
      <c r="I7" s="1" t="n">
        <f aca="false">G7+H7</f>
        <v>3356917.39130435</v>
      </c>
      <c r="J7" s="1" t="n">
        <f aca="false">G7*D7</f>
        <v>1316021</v>
      </c>
      <c r="K7" s="1" t="n">
        <f aca="false">G7*E7</f>
        <v>1723455</v>
      </c>
      <c r="L7" s="3" t="n">
        <f aca="false">((G7*(D7/100))/I7)*100</f>
        <v>0.392032584242013</v>
      </c>
      <c r="M7" s="3" t="n">
        <f aca="false">((G7*(E7/100))/I7)*100</f>
        <v>0.513404054703396</v>
      </c>
      <c r="N7" s="3" t="n">
        <f aca="false">H7/I7</f>
        <v>0.08</v>
      </c>
      <c r="O7" s="0" t="str">
        <f aca="false">IF(SUM(MIN(L7,M7),N7)&lt;MAX(L7,M7),IF(MAX(L7,M7)=L7,"Trump","Biden"),"NONE")</f>
        <v>Biden</v>
      </c>
      <c r="P7" s="10"/>
    </row>
    <row r="8" customFormat="false" ht="13.8" hidden="false" customHeight="false" outlineLevel="0" collapsed="false">
      <c r="A8" s="0" t="s">
        <v>25</v>
      </c>
      <c r="B8" s="1" t="n">
        <v>7</v>
      </c>
      <c r="C8" s="2" t="n">
        <v>0.99</v>
      </c>
      <c r="D8" s="2" t="n">
        <v>0.406079302973037</v>
      </c>
      <c r="E8" s="2" t="n">
        <v>0.582730424275798</v>
      </c>
      <c r="F8" s="2" t="n">
        <f aca="false">1-(D8+E8)</f>
        <v>0.0111902727511655</v>
      </c>
      <c r="G8" s="0" t="n">
        <v>1757866</v>
      </c>
      <c r="H8" s="1" t="n">
        <f aca="false">(G8/C8)-G8</f>
        <v>17756.2222222223</v>
      </c>
      <c r="I8" s="1" t="n">
        <f aca="false">G8+H8</f>
        <v>1775622.22222222</v>
      </c>
      <c r="J8" s="1" t="n">
        <f aca="false">G8*D8</f>
        <v>713833</v>
      </c>
      <c r="K8" s="1" t="n">
        <f aca="false">G8*E8</f>
        <v>1024362</v>
      </c>
      <c r="L8" s="3" t="n">
        <f aca="false">((G8*(D8/100))/I8)*100</f>
        <v>0.402018509943306</v>
      </c>
      <c r="M8" s="3" t="n">
        <f aca="false">((G8*(E8/100))/I8)*100</f>
        <v>0.57690312003304</v>
      </c>
      <c r="N8" s="3" t="n">
        <f aca="false">H8/I8</f>
        <v>0.01</v>
      </c>
      <c r="O8" s="0" t="str">
        <f aca="false">IF(SUM(MIN(L8,M8),N8)&lt;MAX(L8,M8),IF(MAX(L8,M8)=L8,"Trump","Biden"),"NONE")</f>
        <v>Biden</v>
      </c>
    </row>
    <row r="9" customFormat="false" ht="13.8" hidden="false" customHeight="false" outlineLevel="0" collapsed="false">
      <c r="A9" s="0" t="s">
        <v>26</v>
      </c>
      <c r="B9" s="1" t="n">
        <v>3</v>
      </c>
      <c r="C9" s="2" t="n">
        <v>0.99</v>
      </c>
      <c r="D9" s="2" t="n">
        <v>0.399491012756668</v>
      </c>
      <c r="E9" s="2" t="n">
        <v>0.590559146276856</v>
      </c>
      <c r="F9" s="2" t="n">
        <f aca="false">1-(D9+E9)</f>
        <v>0.009949840966476</v>
      </c>
      <c r="G9" s="0" t="n">
        <v>500209</v>
      </c>
      <c r="H9" s="1" t="n">
        <f aca="false">(G9/C9)-G9</f>
        <v>5052.61616161617</v>
      </c>
      <c r="I9" s="1" t="n">
        <f aca="false">G9+H9</f>
        <v>505261.616161616</v>
      </c>
      <c r="J9" s="1" t="n">
        <f aca="false">G9*D9</f>
        <v>199829</v>
      </c>
      <c r="K9" s="1" t="n">
        <f aca="false">G9*E9</f>
        <v>295403</v>
      </c>
      <c r="L9" s="3" t="n">
        <f aca="false">((G9*(D9/100))/I9)*100</f>
        <v>0.395496102629101</v>
      </c>
      <c r="M9" s="3" t="n">
        <f aca="false">((G9*(E9/100))/I9)*100</f>
        <v>0.584653554814088</v>
      </c>
      <c r="N9" s="3" t="n">
        <f aca="false">H9/I9</f>
        <v>0.01</v>
      </c>
      <c r="O9" s="0" t="str">
        <f aca="false">IF(SUM(MIN(L9,M9),N9)&lt;MAX(L9,M9),IF(MAX(L9,M9)=L9,"Trump","Biden"),"NONE")</f>
        <v>Biden</v>
      </c>
    </row>
    <row r="10" customFormat="false" ht="13.8" hidden="false" customHeight="false" outlineLevel="0" collapsed="false">
      <c r="A10" s="0" t="s">
        <v>27</v>
      </c>
      <c r="B10" s="1" t="n">
        <v>3</v>
      </c>
      <c r="C10" s="2" t="n">
        <v>0.83</v>
      </c>
      <c r="D10" s="2" t="n">
        <v>0.0528517136927133</v>
      </c>
      <c r="E10" s="2" t="n">
        <v>0.941777219947271</v>
      </c>
      <c r="F10" s="2" t="n">
        <f aca="false">1-(D10+E10)</f>
        <v>0.00537106636001572</v>
      </c>
      <c r="G10" s="0" t="n">
        <v>285232</v>
      </c>
      <c r="H10" s="1" t="n">
        <f aca="false">(G10/C10)-G10</f>
        <v>58421.0120481927</v>
      </c>
      <c r="I10" s="1" t="n">
        <f aca="false">G10+H10</f>
        <v>343653.012048193</v>
      </c>
      <c r="J10" s="1" t="n">
        <f aca="false">G10*D10</f>
        <v>15075</v>
      </c>
      <c r="K10" s="1" t="n">
        <f aca="false">G10*E10</f>
        <v>268625</v>
      </c>
      <c r="L10" s="3" t="n">
        <f aca="false">((G10*(D10/100))/I10)*100</f>
        <v>0.043866922364952</v>
      </c>
      <c r="M10" s="3" t="n">
        <f aca="false">((G10*(E10/100))/I10)*100</f>
        <v>0.781675092556235</v>
      </c>
      <c r="N10" s="3" t="n">
        <f aca="false">H10/I10</f>
        <v>0.17</v>
      </c>
      <c r="O10" s="0" t="str">
        <f aca="false">IF(SUM(MIN(L10,M10),N10)&lt;MAX(L10,M10),IF(MAX(L10,M10)=L10,"Trump","Biden"),"NONE")</f>
        <v>Biden</v>
      </c>
    </row>
    <row r="11" customFormat="false" ht="13.8" hidden="false" customHeight="false" outlineLevel="0" collapsed="false">
      <c r="A11" s="0" t="s">
        <v>28</v>
      </c>
      <c r="B11" s="1" t="n">
        <v>29</v>
      </c>
      <c r="C11" s="2" t="n">
        <v>0.99</v>
      </c>
      <c r="D11" s="2" t="n">
        <v>0.513813990780079</v>
      </c>
      <c r="E11" s="2" t="n">
        <v>0.479826043687932</v>
      </c>
      <c r="F11" s="2" t="n">
        <f aca="false">1-(D11+E11)</f>
        <v>0.0063599655319887</v>
      </c>
      <c r="G11" s="0" t="n">
        <v>11013110</v>
      </c>
      <c r="H11" s="1" t="n">
        <f aca="false">(G11/C11)-G11</f>
        <v>111243.535353536</v>
      </c>
      <c r="I11" s="1" t="n">
        <f aca="false">G11+H11</f>
        <v>11124353.5353535</v>
      </c>
      <c r="J11" s="1" t="n">
        <f aca="false">G11*D11</f>
        <v>5658690</v>
      </c>
      <c r="K11" s="1" t="n">
        <f aca="false">G11*E11</f>
        <v>5284377</v>
      </c>
      <c r="L11" s="3" t="n">
        <f aca="false">((G11*(D11/100))/I11)*100</f>
        <v>0.508675850872278</v>
      </c>
      <c r="M11" s="3" t="n">
        <f aca="false">((G11*(E11/100))/I11)*100</f>
        <v>0.475027783251053</v>
      </c>
      <c r="N11" s="3" t="n">
        <f aca="false">H11/I11</f>
        <v>0.01</v>
      </c>
      <c r="O11" s="0" t="str">
        <f aca="false">IF(SUM(MIN(L11,M11),N11)&lt;MAX(L11,M11),IF(MAX(L11,M11)=L11,"Trump","Biden"),"NONE")</f>
        <v>Trump</v>
      </c>
    </row>
    <row r="12" customFormat="false" ht="13.8" hidden="false" customHeight="false" outlineLevel="0" collapsed="false">
      <c r="A12" s="0" t="s">
        <v>29</v>
      </c>
      <c r="B12" s="1" t="n">
        <v>16</v>
      </c>
      <c r="C12" s="2" t="n">
        <v>0.99</v>
      </c>
      <c r="D12" s="2" t="n">
        <v>0.493719053759625</v>
      </c>
      <c r="E12" s="2" t="n">
        <v>0.493903962429462</v>
      </c>
      <c r="F12" s="2" t="n">
        <f aca="false">1-(D12+E12)</f>
        <v>0.0123769838109131</v>
      </c>
      <c r="G12" s="0" t="n">
        <v>4959205</v>
      </c>
      <c r="H12" s="1" t="n">
        <f aca="false">(G12/C12)-G12</f>
        <v>50092.9797979798</v>
      </c>
      <c r="I12" s="1" t="n">
        <f aca="false">G12+H12</f>
        <v>5009297.97979798</v>
      </c>
      <c r="J12" s="1" t="n">
        <f aca="false">G12*D12</f>
        <v>2448454</v>
      </c>
      <c r="K12" s="1" t="n">
        <f aca="false">G12*E12</f>
        <v>2449371</v>
      </c>
      <c r="L12" s="3" t="n">
        <f aca="false">((G12*(D12/100))/I12)*100</f>
        <v>0.488781863222029</v>
      </c>
      <c r="M12" s="3" t="n">
        <f aca="false">((G12*(E12/100))/I12)*100</f>
        <v>0.488964922805167</v>
      </c>
      <c r="N12" s="3" t="n">
        <f aca="false">H12/I12</f>
        <v>0.01</v>
      </c>
      <c r="O12" s="0" t="str">
        <f aca="false">IF(SUM(MIN(L12,M12),N12)&lt;MAX(L12,M12),IF(MAX(L12,M12)=L12,"Trump","Biden"),"NONE")</f>
        <v>NONE</v>
      </c>
    </row>
    <row r="13" customFormat="false" ht="13.8" hidden="false" customHeight="false" outlineLevel="0" collapsed="false">
      <c r="A13" s="0" t="s">
        <v>30</v>
      </c>
      <c r="B13" s="1" t="n">
        <v>4</v>
      </c>
      <c r="C13" s="2" t="n">
        <v>0.96</v>
      </c>
      <c r="D13" s="2" t="n">
        <v>0.346173553384314</v>
      </c>
      <c r="E13" s="2" t="n">
        <v>0.64409811789854</v>
      </c>
      <c r="F13" s="2" t="n">
        <f aca="false">1-(D13+E13)</f>
        <v>0.00972832871714602</v>
      </c>
      <c r="G13" s="0" t="n">
        <v>567929</v>
      </c>
      <c r="H13" s="1" t="n">
        <f aca="false">(G13/C13)-G13</f>
        <v>23663.7083333334</v>
      </c>
      <c r="I13" s="1" t="n">
        <f aca="false">G13+H13</f>
        <v>591592.708333333</v>
      </c>
      <c r="J13" s="1" t="n">
        <f aca="false">G13*D13</f>
        <v>196602</v>
      </c>
      <c r="K13" s="1" t="n">
        <f aca="false">G13*E13</f>
        <v>365802</v>
      </c>
      <c r="L13" s="3" t="n">
        <f aca="false">((G13*(D13/100))/I13)*100</f>
        <v>0.332326611248941</v>
      </c>
      <c r="M13" s="3" t="n">
        <f aca="false">((G13*(E13/100))/I13)*100</f>
        <v>0.618334193182598</v>
      </c>
      <c r="N13" s="3" t="n">
        <f aca="false">H13/I13</f>
        <v>0.0400000000000001</v>
      </c>
      <c r="O13" s="0" t="str">
        <f aca="false">IF(SUM(MIN(L13,M13),N13)&lt;MAX(L13,M13),IF(MAX(L13,M13)=L13,"Trump","Biden"),"NONE")</f>
        <v>Biden</v>
      </c>
    </row>
    <row r="14" customFormat="false" ht="13.8" hidden="false" customHeight="false" outlineLevel="0" collapsed="false">
      <c r="A14" s="0" t="s">
        <v>31</v>
      </c>
      <c r="B14" s="1" t="n">
        <v>4</v>
      </c>
      <c r="C14" s="2" t="n">
        <v>0.99</v>
      </c>
      <c r="D14" s="2" t="n">
        <v>0.646153361690018</v>
      </c>
      <c r="E14" s="2" t="n">
        <v>0.334718122347392</v>
      </c>
      <c r="F14" s="2" t="n">
        <f aca="false">1-(D14+E14)</f>
        <v>0.0191285159625896</v>
      </c>
      <c r="G14" s="0" t="n">
        <v>857411</v>
      </c>
      <c r="H14" s="1" t="n">
        <f aca="false">(G14/C14)-G14</f>
        <v>8660.7171717172</v>
      </c>
      <c r="I14" s="1" t="n">
        <f aca="false">G14+H14</f>
        <v>866071.717171717</v>
      </c>
      <c r="J14" s="1" t="n">
        <f aca="false">G14*D14</f>
        <v>554019</v>
      </c>
      <c r="K14" s="1" t="n">
        <f aca="false">G14*E14</f>
        <v>286991</v>
      </c>
      <c r="L14" s="3" t="n">
        <f aca="false">((G14*(D14/100))/I14)*100</f>
        <v>0.639691828073118</v>
      </c>
      <c r="M14" s="3" t="n">
        <f aca="false">((G14*(E14/100))/I14)*100</f>
        <v>0.331370941123918</v>
      </c>
      <c r="N14" s="3" t="n">
        <f aca="false">H14/I14</f>
        <v>0.01</v>
      </c>
      <c r="O14" s="0" t="str">
        <f aca="false">IF(SUM(MIN(L14,M14),N14)&lt;MAX(L14,M14),IF(MAX(L14,M14)=L14,"Trump","Biden"),"NONE")</f>
        <v>Trump</v>
      </c>
    </row>
    <row r="15" customFormat="false" ht="13.8" hidden="false" customHeight="false" outlineLevel="0" collapsed="false">
      <c r="A15" s="0" t="s">
        <v>32</v>
      </c>
      <c r="B15" s="1" t="n">
        <v>20</v>
      </c>
      <c r="C15" s="2" t="n">
        <v>0.91</v>
      </c>
      <c r="D15" s="2" t="n">
        <v>0.429048599868547</v>
      </c>
      <c r="E15" s="2" t="n">
        <v>0.559892053925889</v>
      </c>
      <c r="F15" s="2" t="n">
        <f aca="false">1-(D15+E15)</f>
        <v>0.0110593462055634</v>
      </c>
      <c r="G15" s="0" t="n">
        <v>5344891</v>
      </c>
      <c r="H15" s="1" t="n">
        <f aca="false">(G15/C15)-G15</f>
        <v>528615.593406593</v>
      </c>
      <c r="I15" s="1" t="n">
        <f aca="false">G15+H15</f>
        <v>5873506.59340659</v>
      </c>
      <c r="J15" s="1" t="n">
        <f aca="false">G15*D15</f>
        <v>2293218</v>
      </c>
      <c r="K15" s="1" t="n">
        <f aca="false">G15*E15</f>
        <v>2992562</v>
      </c>
      <c r="L15" s="3" t="n">
        <f aca="false">((G15*(D15/100))/I15)*100</f>
        <v>0.390434225880378</v>
      </c>
      <c r="M15" s="3" t="n">
        <f aca="false">((G15*(E15/100))/I15)*100</f>
        <v>0.509501769072559</v>
      </c>
      <c r="N15" s="3" t="n">
        <f aca="false">H15/I15</f>
        <v>0.09</v>
      </c>
      <c r="O15" s="0" t="str">
        <f aca="false">IF(SUM(MIN(L15,M15),N15)&lt;MAX(L15,M15),IF(MAX(L15,M15)=L15,"Trump","Biden"),"NONE")</f>
        <v>Biden</v>
      </c>
    </row>
    <row r="16" customFormat="false" ht="13.8" hidden="false" customHeight="false" outlineLevel="0" collapsed="false">
      <c r="A16" s="0" t="s">
        <v>33</v>
      </c>
      <c r="B16" s="1" t="n">
        <v>11</v>
      </c>
      <c r="C16" s="2" t="n">
        <v>0.99</v>
      </c>
      <c r="D16" s="2" t="n">
        <v>0.572337188799026</v>
      </c>
      <c r="E16" s="2" t="n">
        <v>0.40821150363162</v>
      </c>
      <c r="F16" s="2" t="n">
        <f aca="false">1-(D16+E16)</f>
        <v>0.0194513075693545</v>
      </c>
      <c r="G16" s="0" t="n">
        <v>3008024</v>
      </c>
      <c r="H16" s="1" t="n">
        <f aca="false">(G16/C16)-G16</f>
        <v>30384.0808080807</v>
      </c>
      <c r="I16" s="1" t="n">
        <f aca="false">G16+H16</f>
        <v>3038408.08080808</v>
      </c>
      <c r="J16" s="1" t="n">
        <f aca="false">G16*D16</f>
        <v>1721604</v>
      </c>
      <c r="K16" s="1" t="n">
        <f aca="false">G16*E16</f>
        <v>1227910</v>
      </c>
      <c r="L16" s="3" t="n">
        <f aca="false">((G16*(D16/100))/I16)*100</f>
        <v>0.566613816911035</v>
      </c>
      <c r="M16" s="3" t="n">
        <f aca="false">((G16*(E16/100))/I16)*100</f>
        <v>0.404129388595304</v>
      </c>
      <c r="N16" s="3" t="n">
        <f aca="false">H16/I16</f>
        <v>0.00999999999999998</v>
      </c>
      <c r="O16" s="0" t="str">
        <f aca="false">IF(SUM(MIN(L16,M16),N16)&lt;MAX(L16,M16),IF(MAX(L16,M16)=L16,"Trump","Biden"),"NONE")</f>
        <v>Trump</v>
      </c>
    </row>
    <row r="17" customFormat="false" ht="13.8" hidden="false" customHeight="false" outlineLevel="0" collapsed="false">
      <c r="A17" s="0" t="s">
        <v>34</v>
      </c>
      <c r="B17" s="1" t="n">
        <v>6</v>
      </c>
      <c r="C17" s="2" t="n">
        <v>0.99</v>
      </c>
      <c r="D17" s="2" t="n">
        <v>0.535603903880216</v>
      </c>
      <c r="E17" s="2" t="n">
        <v>0.452715768740752</v>
      </c>
      <c r="F17" s="2" t="n">
        <f aca="false">1-(D17+E17)</f>
        <v>0.0116803273790316</v>
      </c>
      <c r="G17" s="0" t="n">
        <v>1673412</v>
      </c>
      <c r="H17" s="1" t="n">
        <f aca="false">(G17/C17)-G17</f>
        <v>16903.1515151516</v>
      </c>
      <c r="I17" s="1" t="n">
        <f aca="false">G17+H17</f>
        <v>1690315.15151515</v>
      </c>
      <c r="J17" s="1" t="n">
        <f aca="false">G17*D17</f>
        <v>896286</v>
      </c>
      <c r="K17" s="1" t="n">
        <f aca="false">G17*E17</f>
        <v>757580</v>
      </c>
      <c r="L17" s="3" t="n">
        <f aca="false">((G17*(D17/100))/I17)*100</f>
        <v>0.530247864841414</v>
      </c>
      <c r="M17" s="3" t="n">
        <f aca="false">((G17*(E17/100))/I17)*100</f>
        <v>0.448188611053345</v>
      </c>
      <c r="N17" s="3" t="n">
        <f aca="false">H17/I17</f>
        <v>0.0100000000000001</v>
      </c>
      <c r="O17" s="0" t="str">
        <f aca="false">IF(SUM(MIN(L17,M17),N17)&lt;MAX(L17,M17),IF(MAX(L17,M17)=L17,"Trump","Biden"),"NONE")</f>
        <v>Trump</v>
      </c>
    </row>
    <row r="18" customFormat="false" ht="13.8" hidden="false" customHeight="false" outlineLevel="0" collapsed="false">
      <c r="A18" s="0" t="s">
        <v>35</v>
      </c>
      <c r="B18" s="1" t="n">
        <v>6</v>
      </c>
      <c r="C18" s="2" t="n">
        <v>0.99</v>
      </c>
      <c r="D18" s="2" t="n">
        <v>0.565309648921939</v>
      </c>
      <c r="E18" s="2" t="n">
        <v>0.412637996697721</v>
      </c>
      <c r="F18" s="2" t="n">
        <f aca="false">1-(D18+E18)</f>
        <v>0.0220523543803406</v>
      </c>
      <c r="G18" s="0" t="n">
        <v>1327568</v>
      </c>
      <c r="H18" s="1" t="n">
        <f aca="false">(G18/C18)-G18</f>
        <v>13409.7777777778</v>
      </c>
      <c r="I18" s="1" t="n">
        <f aca="false">G18+H18</f>
        <v>1340977.77777778</v>
      </c>
      <c r="J18" s="1" t="n">
        <f aca="false">G18*D18</f>
        <v>750487</v>
      </c>
      <c r="K18" s="1" t="n">
        <f aca="false">G18*E18</f>
        <v>547805</v>
      </c>
      <c r="L18" s="3" t="n">
        <f aca="false">((G18*(D18/100))/I18)*100</f>
        <v>0.559656552432719</v>
      </c>
      <c r="M18" s="3" t="n">
        <f aca="false">((G18*(E18/100))/I18)*100</f>
        <v>0.408511616730744</v>
      </c>
      <c r="N18" s="3" t="n">
        <f aca="false">H18/I18</f>
        <v>0.00999999999999998</v>
      </c>
      <c r="O18" s="0" t="str">
        <f aca="false">IF(SUM(MIN(L18,M18),N18)&lt;MAX(L18,M18),IF(MAX(L18,M18)=L18,"Trump","Biden"),"NONE")</f>
        <v>Trump</v>
      </c>
    </row>
    <row r="19" customFormat="false" ht="13.8" hidden="false" customHeight="false" outlineLevel="0" collapsed="false">
      <c r="A19" s="0" t="s">
        <v>36</v>
      </c>
      <c r="B19" s="1" t="n">
        <v>8</v>
      </c>
      <c r="C19" s="2" t="n">
        <v>0.98</v>
      </c>
      <c r="D19" s="2" t="n">
        <v>0.628649379956062</v>
      </c>
      <c r="E19" s="2" t="n">
        <v>0.358706015207552</v>
      </c>
      <c r="F19" s="2" t="n">
        <f aca="false">1-(D19+E19)</f>
        <v>0.0126446048363857</v>
      </c>
      <c r="G19" s="0" t="n">
        <v>2092513</v>
      </c>
      <c r="H19" s="1" t="n">
        <f aca="false">(G19/C19)-G19</f>
        <v>42704.3469387754</v>
      </c>
      <c r="I19" s="1" t="n">
        <f aca="false">G19+H19</f>
        <v>2135217.34693878</v>
      </c>
      <c r="J19" s="1" t="n">
        <f aca="false">G19*D19</f>
        <v>1315457</v>
      </c>
      <c r="K19" s="1" t="n">
        <f aca="false">G19*E19</f>
        <v>750597</v>
      </c>
      <c r="L19" s="3" t="n">
        <f aca="false">((G19*(D19/100))/I19)*100</f>
        <v>0.616076392356941</v>
      </c>
      <c r="M19" s="3" t="n">
        <f aca="false">((G19*(E19/100))/I19)*100</f>
        <v>0.351531894903401</v>
      </c>
      <c r="N19" s="3" t="n">
        <f aca="false">H19/I19</f>
        <v>0.02</v>
      </c>
      <c r="O19" s="0" t="str">
        <f aca="false">IF(SUM(MIN(L19,M19),N19)&lt;MAX(L19,M19),IF(MAX(L19,M19)=L19,"Trump","Biden"),"NONE")</f>
        <v>Trump</v>
      </c>
    </row>
    <row r="20" customFormat="false" ht="13.8" hidden="false" customHeight="false" outlineLevel="0" collapsed="false">
      <c r="A20" s="0" t="s">
        <v>37</v>
      </c>
      <c r="B20" s="1" t="n">
        <v>8</v>
      </c>
      <c r="C20" s="2" t="n">
        <v>0.95</v>
      </c>
      <c r="D20" s="2" t="n">
        <v>0.58867761922133</v>
      </c>
      <c r="E20" s="2" t="n">
        <v>0.401177560610565</v>
      </c>
      <c r="F20" s="2" t="n">
        <f aca="false">1-(D20+E20)</f>
        <v>0.0101448201681049</v>
      </c>
      <c r="G20" s="0" t="n">
        <v>2132714</v>
      </c>
      <c r="H20" s="1" t="n">
        <f aca="false">(G20/C20)-G20</f>
        <v>112248.105263158</v>
      </c>
      <c r="I20" s="1" t="n">
        <f aca="false">G20+H20</f>
        <v>2244962.10526316</v>
      </c>
      <c r="J20" s="1" t="n">
        <f aca="false">G20*D20</f>
        <v>1255481</v>
      </c>
      <c r="K20" s="1" t="n">
        <f aca="false">G20*E20</f>
        <v>855597</v>
      </c>
      <c r="L20" s="3" t="n">
        <f aca="false">((G20*(D20/100))/I20)*100</f>
        <v>0.559243738260264</v>
      </c>
      <c r="M20" s="3" t="n">
        <f aca="false">((G20*(E20/100))/I20)*100</f>
        <v>0.381118682580037</v>
      </c>
      <c r="N20" s="3" t="n">
        <f aca="false">H20/I20</f>
        <v>0.05</v>
      </c>
      <c r="O20" s="0" t="str">
        <f aca="false">IF(SUM(MIN(L20,M20),N20)&lt;MAX(L20,M20),IF(MAX(L20,M20)=L20,"Trump","Biden"),"NONE")</f>
        <v>Trump</v>
      </c>
    </row>
    <row r="21" customFormat="false" ht="13.8" hidden="false" customHeight="false" outlineLevel="0" collapsed="false">
      <c r="A21" s="0" t="s">
        <v>38</v>
      </c>
      <c r="B21" s="1" t="n">
        <v>4</v>
      </c>
      <c r="C21" s="2" t="n">
        <v>0.99</v>
      </c>
      <c r="D21" s="2" t="n">
        <v>0.447045599066689</v>
      </c>
      <c r="E21" s="2" t="n">
        <v>0.535322127589263</v>
      </c>
      <c r="F21" s="2" t="n">
        <f aca="false">1-(D21+E21)</f>
        <v>0.0176322733440484</v>
      </c>
      <c r="G21" s="0" t="n">
        <v>798876</v>
      </c>
      <c r="H21" s="1" t="n">
        <f aca="false">(G21/C21)-G21</f>
        <v>8069.45454545459</v>
      </c>
      <c r="I21" s="1" t="n">
        <f aca="false">G21+H21</f>
        <v>806945.454545455</v>
      </c>
      <c r="J21" s="1" t="n">
        <f aca="false">G21*D21</f>
        <v>357134</v>
      </c>
      <c r="K21" s="1" t="n">
        <f aca="false">G21*E21</f>
        <v>427656</v>
      </c>
      <c r="L21" s="3" t="n">
        <f aca="false">((G21*(D21/100))/I21)*100</f>
        <v>0.442575143076022</v>
      </c>
      <c r="M21" s="3" t="n">
        <f aca="false">((G21*(E21/100))/I21)*100</f>
        <v>0.52996890631337</v>
      </c>
      <c r="N21" s="3" t="n">
        <f aca="false">H21/I21</f>
        <v>0.0100000000000001</v>
      </c>
      <c r="O21" s="0" t="str">
        <f aca="false">IF(SUM(MIN(L21,M21),N21)&lt;MAX(L21,M21),IF(MAX(L21,M21)=L21,"Trump","Biden"),"NONE")</f>
        <v>Biden</v>
      </c>
    </row>
    <row r="22" customFormat="false" ht="13.8" hidden="false" customHeight="false" outlineLevel="0" collapsed="false">
      <c r="A22" s="0" t="s">
        <v>39</v>
      </c>
      <c r="B22" s="1" t="n">
        <v>10</v>
      </c>
      <c r="C22" s="2" t="n">
        <v>0.75</v>
      </c>
      <c r="D22" s="2" t="n">
        <v>0.360466689227237</v>
      </c>
      <c r="E22" s="2" t="n">
        <v>0.629092080835155</v>
      </c>
      <c r="F22" s="2" t="n">
        <f aca="false">1-(D22+E22)</f>
        <v>0.010441229937608</v>
      </c>
      <c r="G22" s="0" t="n">
        <v>2225121</v>
      </c>
      <c r="H22" s="1" t="n">
        <f aca="false">(G22/C22)-G22</f>
        <v>741707</v>
      </c>
      <c r="I22" s="1" t="n">
        <f aca="false">G22+H22</f>
        <v>2966828</v>
      </c>
      <c r="J22" s="1" t="n">
        <f aca="false">G22*D22</f>
        <v>802082</v>
      </c>
      <c r="K22" s="1" t="n">
        <f aca="false">G22*E22</f>
        <v>1399806</v>
      </c>
      <c r="L22" s="3" t="n">
        <f aca="false">((G22*(D22/100))/I22)*100</f>
        <v>0.270350016920428</v>
      </c>
      <c r="M22" s="3" t="n">
        <f aca="false">((G22*(E22/100))/I22)*100</f>
        <v>0.471819060626366</v>
      </c>
      <c r="N22" s="3" t="n">
        <f aca="false">H22/I22</f>
        <v>0.25</v>
      </c>
      <c r="O22" s="0" t="str">
        <f aca="false">IF(SUM(MIN(L22,M22),N22)&lt;MAX(L22,M22),IF(MAX(L22,M22)=L22,"Trump","Biden"),"NONE")</f>
        <v>NONE</v>
      </c>
    </row>
    <row r="23" customFormat="false" ht="13.8" hidden="false" customHeight="false" outlineLevel="0" collapsed="false">
      <c r="A23" s="0" t="s">
        <v>40</v>
      </c>
      <c r="B23" s="1" t="n">
        <v>11</v>
      </c>
      <c r="C23" s="2" t="n">
        <v>0.99</v>
      </c>
      <c r="D23" s="2" t="n">
        <v>0.327196752347715</v>
      </c>
      <c r="E23" s="2" t="n">
        <v>0.659743597703994</v>
      </c>
      <c r="F23" s="2" t="n">
        <f aca="false">1-(D23+E23)</f>
        <v>0.0130596499482906</v>
      </c>
      <c r="G23" s="0" t="n">
        <v>3510967</v>
      </c>
      <c r="H23" s="1" t="n">
        <f aca="false">(G23/C23)-G23</f>
        <v>35464.3131313133</v>
      </c>
      <c r="I23" s="1" t="n">
        <f aca="false">G23+H23</f>
        <v>3546431.31313131</v>
      </c>
      <c r="J23" s="1" t="n">
        <f aca="false">G23*D23</f>
        <v>1148777</v>
      </c>
      <c r="K23" s="1" t="n">
        <f aca="false">G23*E23</f>
        <v>2316338</v>
      </c>
      <c r="L23" s="3" t="n">
        <f aca="false">((G23*(D23/100))/I23)*100</f>
        <v>0.323924784824238</v>
      </c>
      <c r="M23" s="3" t="n">
        <f aca="false">((G23*(E23/100))/I23)*100</f>
        <v>0.653146161726954</v>
      </c>
      <c r="N23" s="3" t="n">
        <f aca="false">H23/I23</f>
        <v>0.01</v>
      </c>
      <c r="O23" s="0" t="str">
        <f aca="false">IF(SUM(MIN(L23,M23),N23)&lt;MAX(L23,M23),IF(MAX(L23,M23)=L23,"Trump","Biden"),"NONE")</f>
        <v>Biden</v>
      </c>
    </row>
    <row r="24" customFormat="false" ht="13.8" hidden="false" customHeight="false" outlineLevel="0" collapsed="false">
      <c r="A24" s="0" t="s">
        <v>41</v>
      </c>
      <c r="B24" s="1" t="n">
        <v>16</v>
      </c>
      <c r="C24" s="2" t="n">
        <v>0.99</v>
      </c>
      <c r="D24" s="2" t="n">
        <v>0.481220272414274</v>
      </c>
      <c r="E24" s="2" t="n">
        <v>0.507807167538254</v>
      </c>
      <c r="F24" s="2" t="n">
        <f aca="false">1-(D24+E24)</f>
        <v>0.0109725600474713</v>
      </c>
      <c r="G24" s="0" t="n">
        <v>5495527</v>
      </c>
      <c r="H24" s="1" t="n">
        <f aca="false">(G24/C24)-G24</f>
        <v>55510.3737373734</v>
      </c>
      <c r="I24" s="1" t="n">
        <f aca="false">G24+H24</f>
        <v>5551037.37373737</v>
      </c>
      <c r="J24" s="1" t="n">
        <f aca="false">G24*D24</f>
        <v>2644559</v>
      </c>
      <c r="K24" s="1" t="n">
        <f aca="false">G24*E24</f>
        <v>2790668</v>
      </c>
      <c r="L24" s="3" t="n">
        <f aca="false">((G24*(D24/100))/I24)*100</f>
        <v>0.476408069690132</v>
      </c>
      <c r="M24" s="3" t="n">
        <f aca="false">((G24*(E24/100))/I24)*100</f>
        <v>0.502729095862872</v>
      </c>
      <c r="N24" s="3" t="n">
        <f aca="false">H24/I24</f>
        <v>0.00999999999999994</v>
      </c>
      <c r="O24" s="0" t="str">
        <f aca="false">IF(SUM(MIN(L24,M24),N24)&lt;MAX(L24,M24),IF(MAX(L24,M24)=L24,"Trump","Biden"),"NONE")</f>
        <v>Biden</v>
      </c>
    </row>
    <row r="25" customFormat="false" ht="13.8" hidden="false" customHeight="false" outlineLevel="0" collapsed="false">
      <c r="A25" s="0" t="s">
        <v>42</v>
      </c>
      <c r="B25" s="1" t="n">
        <v>10</v>
      </c>
      <c r="C25" s="2" t="n">
        <v>0.99</v>
      </c>
      <c r="D25" s="2" t="n">
        <v>0.45856756216557</v>
      </c>
      <c r="E25" s="2" t="n">
        <v>0.530624419029601</v>
      </c>
      <c r="F25" s="2" t="n">
        <f aca="false">1-(D25+E25)</f>
        <v>0.0108080188048284</v>
      </c>
      <c r="G25" s="0" t="n">
        <v>3237041</v>
      </c>
      <c r="H25" s="1" t="n">
        <f aca="false">(G25/C25)-G25</f>
        <v>32697.3838383839</v>
      </c>
      <c r="I25" s="1" t="n">
        <f aca="false">G25+H25</f>
        <v>3269738.38383838</v>
      </c>
      <c r="J25" s="1" t="n">
        <f aca="false">G25*D25</f>
        <v>1484402</v>
      </c>
      <c r="K25" s="1" t="n">
        <f aca="false">G25*E25</f>
        <v>1717653</v>
      </c>
      <c r="L25" s="3" t="n">
        <f aca="false">((G25*(D25/100))/I25)*100</f>
        <v>0.453981886543915</v>
      </c>
      <c r="M25" s="3" t="n">
        <f aca="false">((G25*(E25/100))/I25)*100</f>
        <v>0.525318174839305</v>
      </c>
      <c r="N25" s="3" t="n">
        <f aca="false">H25/I25</f>
        <v>0.01</v>
      </c>
      <c r="O25" s="0" t="str">
        <f aca="false">IF(SUM(MIN(L25,M25),N25)&lt;MAX(L25,M25),IF(MAX(L25,M25)=L25,"Trump","Biden"),"NONE")</f>
        <v>Biden</v>
      </c>
    </row>
    <row r="26" customFormat="false" ht="13.8" hidden="false" customHeight="false" outlineLevel="0" collapsed="false">
      <c r="A26" s="0" t="s">
        <v>43</v>
      </c>
      <c r="B26" s="1" t="n">
        <v>6</v>
      </c>
      <c r="C26" s="2" t="n">
        <v>0.84</v>
      </c>
      <c r="D26" s="2" t="n">
        <v>0.602072703769789</v>
      </c>
      <c r="E26" s="2" t="n">
        <v>0.39142931568059</v>
      </c>
      <c r="F26" s="2" t="n">
        <f aca="false">1-(D26+E26)</f>
        <v>0.00649798054962125</v>
      </c>
      <c r="G26" s="0" t="n">
        <v>1124811</v>
      </c>
      <c r="H26" s="1" t="n">
        <f aca="false">(G26/C26)-G26</f>
        <v>214249.714285714</v>
      </c>
      <c r="I26" s="1" t="n">
        <f aca="false">G26+H26</f>
        <v>1339060.71428571</v>
      </c>
      <c r="J26" s="1" t="n">
        <f aca="false">G26*D26</f>
        <v>677218</v>
      </c>
      <c r="K26" s="1" t="n">
        <f aca="false">G26*E26</f>
        <v>440284</v>
      </c>
      <c r="L26" s="3" t="n">
        <f aca="false">((G26*(D26/100))/I26)*100</f>
        <v>0.505741071166623</v>
      </c>
      <c r="M26" s="3" t="n">
        <f aca="false">((G26*(E26/100))/I26)*100</f>
        <v>0.328800625171695</v>
      </c>
      <c r="N26" s="3" t="n">
        <f aca="false">H26/I26</f>
        <v>0.16</v>
      </c>
      <c r="O26" s="0" t="str">
        <f aca="false">IF(SUM(MIN(L26,M26),N26)&lt;MAX(L26,M26),IF(MAX(L26,M26)=L26,"Trump","Biden"),"NONE")</f>
        <v>Trump</v>
      </c>
    </row>
    <row r="27" customFormat="false" ht="13.8" hidden="false" customHeight="false" outlineLevel="0" collapsed="false">
      <c r="A27" s="0" t="s">
        <v>44</v>
      </c>
      <c r="B27" s="1" t="n">
        <v>10</v>
      </c>
      <c r="C27" s="2" t="n">
        <v>0.99</v>
      </c>
      <c r="D27" s="2" t="n">
        <v>0.571448219089734</v>
      </c>
      <c r="E27" s="2" t="n">
        <v>0.414887881718409</v>
      </c>
      <c r="F27" s="2" t="n">
        <f aca="false">1-(D27+E27)</f>
        <v>0.0136638991918565</v>
      </c>
      <c r="G27" s="0" t="n">
        <v>2995631</v>
      </c>
      <c r="H27" s="1" t="n">
        <f aca="false">(G27/C27)-G27</f>
        <v>30258.8989898991</v>
      </c>
      <c r="I27" s="1" t="n">
        <f aca="false">G27+H27</f>
        <v>3025889.8989899</v>
      </c>
      <c r="J27" s="1" t="n">
        <f aca="false">G27*D27</f>
        <v>1711848</v>
      </c>
      <c r="K27" s="1" t="n">
        <f aca="false">G27*E27</f>
        <v>1242851</v>
      </c>
      <c r="L27" s="3" t="n">
        <f aca="false">((G27*(D27/100))/I27)*100</f>
        <v>0.565733736898837</v>
      </c>
      <c r="M27" s="3" t="n">
        <f aca="false">((G27*(E27/100))/I27)*100</f>
        <v>0.410739002901225</v>
      </c>
      <c r="N27" s="3" t="n">
        <f aca="false">H27/I27</f>
        <v>0.01</v>
      </c>
      <c r="O27" s="0" t="str">
        <f aca="false">IF(SUM(MIN(L27,M27),N27)&lt;MAX(L27,M27),IF(MAX(L27,M27)=L27,"Trump","Biden"),"NONE")</f>
        <v>Trump</v>
      </c>
    </row>
    <row r="28" customFormat="false" ht="13.8" hidden="false" customHeight="false" outlineLevel="0" collapsed="false">
      <c r="A28" s="0" t="s">
        <v>45</v>
      </c>
      <c r="B28" s="1" t="n">
        <v>3</v>
      </c>
      <c r="C28" s="2" t="n">
        <v>0.99</v>
      </c>
      <c r="D28" s="2" t="n">
        <v>0.568966837584071</v>
      </c>
      <c r="E28" s="2" t="n">
        <v>0.40573849637078</v>
      </c>
      <c r="F28" s="2" t="n">
        <f aca="false">1-(D28+E28)</f>
        <v>0.0252946660451487</v>
      </c>
      <c r="G28" s="0" t="n">
        <v>600680</v>
      </c>
      <c r="H28" s="1" t="n">
        <f aca="false">(G28/C28)-G28</f>
        <v>6067.47474747477</v>
      </c>
      <c r="I28" s="1" t="n">
        <f aca="false">G28+H28</f>
        <v>606747.474747475</v>
      </c>
      <c r="J28" s="1" t="n">
        <f aca="false">G28*D28</f>
        <v>341767</v>
      </c>
      <c r="K28" s="1" t="n">
        <f aca="false">G28*E28</f>
        <v>243719</v>
      </c>
      <c r="L28" s="3" t="n">
        <f aca="false">((G28*(D28/100))/I28)*100</f>
        <v>0.563277169208231</v>
      </c>
      <c r="M28" s="3" t="n">
        <f aca="false">((G28*(E28/100))/I28)*100</f>
        <v>0.401681111407072</v>
      </c>
      <c r="N28" s="3" t="n">
        <f aca="false">H28/I28</f>
        <v>0.01</v>
      </c>
      <c r="O28" s="0" t="str">
        <f aca="false">IF(SUM(MIN(L28,M28),N28)&lt;MAX(L28,M28),IF(MAX(L28,M28)=L28,"Trump","Biden"),"NONE")</f>
        <v>Trump</v>
      </c>
    </row>
    <row r="29" customFormat="false" ht="13.8" hidden="false" customHeight="false" outlineLevel="0" collapsed="false">
      <c r="A29" s="0" t="s">
        <v>46</v>
      </c>
      <c r="B29" s="1" t="n">
        <v>5</v>
      </c>
      <c r="C29" s="2" t="n">
        <v>0.99</v>
      </c>
      <c r="D29" s="2" t="n">
        <v>0.587862241530006</v>
      </c>
      <c r="E29" s="2" t="n">
        <v>0.39112955938422</v>
      </c>
      <c r="F29" s="2" t="n">
        <f aca="false">1-(D29+E29)</f>
        <v>0.0210081990857733</v>
      </c>
      <c r="G29" s="0" t="n">
        <v>925591</v>
      </c>
      <c r="H29" s="1" t="n">
        <f aca="false">(G29/C29)-G29</f>
        <v>9349.40404040401</v>
      </c>
      <c r="I29" s="1" t="n">
        <f aca="false">G29+H29</f>
        <v>934940.404040404</v>
      </c>
      <c r="J29" s="1" t="n">
        <f aca="false">G29*D29</f>
        <v>544120</v>
      </c>
      <c r="K29" s="1" t="n">
        <f aca="false">G29*E29</f>
        <v>362026</v>
      </c>
      <c r="L29" s="3" t="n">
        <f aca="false">((G29*(D29/100))/I29)*100</f>
        <v>0.581983619114706</v>
      </c>
      <c r="M29" s="3" t="n">
        <f aca="false">((G29*(E29/100))/I29)*100</f>
        <v>0.387218263790378</v>
      </c>
      <c r="N29" s="3" t="n">
        <f aca="false">H29/I29</f>
        <v>0.00999999999999997</v>
      </c>
      <c r="O29" s="0" t="str">
        <f aca="false">IF(SUM(MIN(L29,M29),N29)&lt;MAX(L29,M29),IF(MAX(L29,M29)=L29,"Trump","Biden"),"NONE")</f>
        <v>Trump</v>
      </c>
    </row>
    <row r="30" customFormat="false" ht="13.8" hidden="false" customHeight="false" outlineLevel="0" collapsed="false">
      <c r="A30" s="0" t="s">
        <v>47</v>
      </c>
      <c r="B30" s="1" t="n">
        <v>6</v>
      </c>
      <c r="C30" s="2" t="n">
        <v>0.84</v>
      </c>
      <c r="D30" s="2" t="n">
        <v>0.490450570897427</v>
      </c>
      <c r="E30" s="2" t="n">
        <v>0.499913544263269</v>
      </c>
      <c r="F30" s="2" t="n">
        <f aca="false">1-(D30+E30)</f>
        <v>0.009635884839304</v>
      </c>
      <c r="G30" s="0" t="n">
        <v>1208711</v>
      </c>
      <c r="H30" s="1" t="n">
        <f aca="false">(G30/C30)-G30</f>
        <v>230230.666666667</v>
      </c>
      <c r="I30" s="1" t="n">
        <f aca="false">G30+H30</f>
        <v>1438941.66666667</v>
      </c>
      <c r="J30" s="1" t="n">
        <f aca="false">G30*D30</f>
        <v>592813</v>
      </c>
      <c r="K30" s="1" t="n">
        <f aca="false">G30*E30</f>
        <v>604251</v>
      </c>
      <c r="L30" s="3" t="n">
        <f aca="false">((G30*(D30/100))/I30)*100</f>
        <v>0.411978479553839</v>
      </c>
      <c r="M30" s="3" t="n">
        <f aca="false">((G30*(E30/100))/I30)*100</f>
        <v>0.419927377181146</v>
      </c>
      <c r="N30" s="3" t="n">
        <f aca="false">H30/I30</f>
        <v>0.16</v>
      </c>
      <c r="O30" s="0" t="str">
        <f aca="false">IF(SUM(MIN(L30,M30),N30)&lt;MAX(L30,M30),IF(MAX(L30,M30)=L30,"Trump","Biden"),"NONE")</f>
        <v>NONE</v>
      </c>
    </row>
    <row r="31" customFormat="false" ht="13.8" hidden="false" customHeight="false" outlineLevel="0" collapsed="false">
      <c r="A31" s="0" t="s">
        <v>48</v>
      </c>
      <c r="B31" s="1" t="n">
        <v>4</v>
      </c>
      <c r="C31" s="2" t="n">
        <v>0.99</v>
      </c>
      <c r="D31" s="2" t="n">
        <v>0.455728087992374</v>
      </c>
      <c r="E31" s="2" t="n">
        <v>0.52797670437816</v>
      </c>
      <c r="F31" s="2" t="n">
        <f aca="false">1-(D31+E31)</f>
        <v>0.016295207629466</v>
      </c>
      <c r="G31" s="0" t="n">
        <v>801524</v>
      </c>
      <c r="H31" s="1" t="n">
        <f aca="false">(G31/C31)-G31</f>
        <v>8096.20202020207</v>
      </c>
      <c r="I31" s="1" t="n">
        <f aca="false">G31+H31</f>
        <v>809620.202020202</v>
      </c>
      <c r="J31" s="1" t="n">
        <f aca="false">G31*D31</f>
        <v>365277</v>
      </c>
      <c r="K31" s="1" t="n">
        <f aca="false">G31*E31</f>
        <v>423186</v>
      </c>
      <c r="L31" s="3" t="n">
        <f aca="false">((G31*(D31/100))/I31)*100</f>
        <v>0.451170807112451</v>
      </c>
      <c r="M31" s="3" t="n">
        <f aca="false">((G31*(E31/100))/I31)*100</f>
        <v>0.522696937334378</v>
      </c>
      <c r="N31" s="3" t="n">
        <f aca="false">H31/I31</f>
        <v>0.0100000000000001</v>
      </c>
      <c r="O31" s="0" t="str">
        <f aca="false">IF(SUM(MIN(L31,M31),N31)&lt;MAX(L31,M31),IF(MAX(L31,M31)=L31,"Trump","Biden"),"NONE")</f>
        <v>Biden</v>
      </c>
    </row>
    <row r="32" customFormat="false" ht="13.8" hidden="false" customHeight="false" outlineLevel="0" collapsed="false">
      <c r="A32" s="0" t="s">
        <v>49</v>
      </c>
      <c r="B32" s="1" t="n">
        <v>14</v>
      </c>
      <c r="C32" s="2" t="n">
        <v>0.71</v>
      </c>
      <c r="D32" s="2" t="n">
        <v>0.393702744802261</v>
      </c>
      <c r="E32" s="2" t="n">
        <v>0.600442069935577</v>
      </c>
      <c r="F32" s="2" t="n">
        <f aca="false">1-(D32+E32)</f>
        <v>0.005855185262162</v>
      </c>
      <c r="G32" s="0" t="n">
        <v>3189993</v>
      </c>
      <c r="H32" s="1" t="n">
        <f aca="false">(G32/C32)-G32</f>
        <v>1302954.88732394</v>
      </c>
      <c r="I32" s="1" t="n">
        <f aca="false">G32+H32</f>
        <v>4492947.88732394</v>
      </c>
      <c r="J32" s="1" t="n">
        <f aca="false">G32*D32</f>
        <v>1255909</v>
      </c>
      <c r="K32" s="1" t="n">
        <f aca="false">G32*E32</f>
        <v>1915406</v>
      </c>
      <c r="L32" s="3" t="n">
        <f aca="false">((G32*(D32/100))/I32)*100</f>
        <v>0.279528948809605</v>
      </c>
      <c r="M32" s="3" t="n">
        <f aca="false">((G32*(E32/100))/I32)*100</f>
        <v>0.426313869654259</v>
      </c>
      <c r="N32" s="3" t="n">
        <f aca="false">H32/I32</f>
        <v>0.29</v>
      </c>
      <c r="O32" s="0" t="str">
        <f aca="false">IF(SUM(MIN(L32,M32),N32)&lt;MAX(L32,M32),IF(MAX(L32,M32)=L32,"Trump","Biden"),"NONE")</f>
        <v>NONE</v>
      </c>
    </row>
    <row r="33" customFormat="false" ht="13.8" hidden="false" customHeight="false" outlineLevel="0" collapsed="false">
      <c r="A33" s="0" t="s">
        <v>50</v>
      </c>
      <c r="B33" s="1" t="n">
        <v>5</v>
      </c>
      <c r="C33" s="2" t="n">
        <v>0.99</v>
      </c>
      <c r="D33" s="2" t="n">
        <v>0.439970880843488</v>
      </c>
      <c r="E33" s="2" t="n">
        <v>0.546342675729381</v>
      </c>
      <c r="F33" s="2" t="n">
        <f aca="false">1-(D33+E33)</f>
        <v>0.0136864434271311</v>
      </c>
      <c r="G33" s="0" t="n">
        <v>909367</v>
      </c>
      <c r="H33" s="1" t="n">
        <f aca="false">(G33/C33)-G33</f>
        <v>9185.52525252523</v>
      </c>
      <c r="I33" s="1" t="n">
        <f aca="false">G33+H33</f>
        <v>918552.525252525</v>
      </c>
      <c r="J33" s="1" t="n">
        <f aca="false">G33*D33</f>
        <v>400095</v>
      </c>
      <c r="K33" s="1" t="n">
        <f aca="false">G33*E33</f>
        <v>496826</v>
      </c>
      <c r="L33" s="3" t="n">
        <f aca="false">((G33*(D33/100))/I33)*100</f>
        <v>0.435571172035053</v>
      </c>
      <c r="M33" s="3" t="n">
        <f aca="false">((G33*(E33/100))/I33)*100</f>
        <v>0.540879248972087</v>
      </c>
      <c r="N33" s="3" t="n">
        <f aca="false">H33/I33</f>
        <v>0.00999999999999997</v>
      </c>
      <c r="O33" s="0" t="str">
        <f aca="false">IF(SUM(MIN(L33,M33),N33)&lt;MAX(L33,M33),IF(MAX(L33,M33)=L33,"Trump","Biden"),"NONE")</f>
        <v>Biden</v>
      </c>
    </row>
    <row r="34" customFormat="false" ht="13.8" hidden="false" customHeight="false" outlineLevel="0" collapsed="false">
      <c r="A34" s="0" t="s">
        <v>51</v>
      </c>
      <c r="B34" s="1" t="n">
        <v>29</v>
      </c>
      <c r="C34" s="2" t="n">
        <v>0.78</v>
      </c>
      <c r="D34" s="2" t="n">
        <v>0.432181847096256</v>
      </c>
      <c r="E34" s="2" t="n">
        <v>0.56056729189909</v>
      </c>
      <c r="F34" s="2" t="n">
        <f aca="false">1-(D34+E34)</f>
        <v>0.00725086100465311</v>
      </c>
      <c r="G34" s="0" t="n">
        <v>6589976</v>
      </c>
      <c r="H34" s="1" t="n">
        <f aca="false">(G34/C34)-G34</f>
        <v>1858711.17948718</v>
      </c>
      <c r="I34" s="1" t="n">
        <f aca="false">G34+H34</f>
        <v>8448687.17948718</v>
      </c>
      <c r="J34" s="1" t="n">
        <f aca="false">G34*D34</f>
        <v>2848068</v>
      </c>
      <c r="K34" s="1" t="n">
        <f aca="false">G34*E34</f>
        <v>3694125</v>
      </c>
      <c r="L34" s="3" t="n">
        <f aca="false">((G34*(D34/100))/I34)*100</f>
        <v>0.33710184073508</v>
      </c>
      <c r="M34" s="3" t="n">
        <f aca="false">((G34*(E34/100))/I34)*100</f>
        <v>0.43724248768129</v>
      </c>
      <c r="N34" s="3" t="n">
        <f aca="false">H34/I34</f>
        <v>0.22</v>
      </c>
      <c r="O34" s="0" t="str">
        <f aca="false">IF(SUM(MIN(L34,M34),N34)&lt;MAX(L34,M34),IF(MAX(L34,M34)=L34,"Trump","Biden"),"NONE")</f>
        <v>NONE</v>
      </c>
    </row>
    <row r="35" customFormat="false" ht="13.8" hidden="false" customHeight="false" outlineLevel="0" collapsed="false">
      <c r="A35" s="0" t="s">
        <v>52</v>
      </c>
      <c r="B35" s="1" t="n">
        <v>15</v>
      </c>
      <c r="C35" s="2" t="n">
        <v>0.94</v>
      </c>
      <c r="D35" s="2" t="n">
        <v>0.502712762218654</v>
      </c>
      <c r="E35" s="2" t="n">
        <v>0.488599516954258</v>
      </c>
      <c r="F35" s="2" t="n">
        <f aca="false">1-(D35+E35)</f>
        <v>0.00868772082708791</v>
      </c>
      <c r="G35" s="0" t="n">
        <v>5434682</v>
      </c>
      <c r="H35" s="1" t="n">
        <f aca="false">(G35/C35)-G35</f>
        <v>346894.595744681</v>
      </c>
      <c r="I35" s="1" t="n">
        <f aca="false">G35+H35</f>
        <v>5781576.59574468</v>
      </c>
      <c r="J35" s="1" t="n">
        <f aca="false">G35*D35</f>
        <v>2732084</v>
      </c>
      <c r="K35" s="1" t="n">
        <f aca="false">G35*E35</f>
        <v>2655383</v>
      </c>
      <c r="L35" s="3" t="n">
        <f aca="false">((G35*(D35/100))/I35)*100</f>
        <v>0.472549996485535</v>
      </c>
      <c r="M35" s="3" t="n">
        <f aca="false">((G35*(E35/100))/I35)*100</f>
        <v>0.459283545937002</v>
      </c>
      <c r="N35" s="3" t="n">
        <f aca="false">H35/I35</f>
        <v>0.06</v>
      </c>
      <c r="O35" s="0" t="str">
        <f aca="false">IF(SUM(MIN(L35,M35),N35)&lt;MAX(L35,M35),IF(MAX(L35,M35)=L35,"Trump","Biden"),"NONE")</f>
        <v>NONE</v>
      </c>
    </row>
    <row r="36" customFormat="false" ht="13.8" hidden="false" customHeight="false" outlineLevel="0" collapsed="false">
      <c r="A36" s="0" t="s">
        <v>53</v>
      </c>
      <c r="B36" s="1" t="n">
        <v>3</v>
      </c>
      <c r="C36" s="2" t="n">
        <v>0.99</v>
      </c>
      <c r="D36" s="2" t="n">
        <v>0.654762568586341</v>
      </c>
      <c r="E36" s="2" t="n">
        <v>0.319177410001338</v>
      </c>
      <c r="F36" s="2" t="n">
        <f aca="false">1-(D36+E36)</f>
        <v>0.0260600214123211</v>
      </c>
      <c r="G36" s="0" t="n">
        <v>358672</v>
      </c>
      <c r="H36" s="1" t="n">
        <f aca="false">(G36/C36)-G36</f>
        <v>3622.94949494948</v>
      </c>
      <c r="I36" s="1" t="n">
        <f aca="false">G36+H36</f>
        <v>362294.949494949</v>
      </c>
      <c r="J36" s="1" t="n">
        <f aca="false">G36*D36</f>
        <v>234845</v>
      </c>
      <c r="K36" s="1" t="n">
        <f aca="false">G36*E36</f>
        <v>114480</v>
      </c>
      <c r="L36" s="3" t="n">
        <f aca="false">((G36*(D36/100))/I36)*100</f>
        <v>0.648214942900477</v>
      </c>
      <c r="M36" s="3" t="n">
        <f aca="false">((G36*(E36/100))/I36)*100</f>
        <v>0.315985635901325</v>
      </c>
      <c r="N36" s="3" t="n">
        <f aca="false">H36/I36</f>
        <v>0.00999999999999997</v>
      </c>
      <c r="O36" s="0" t="str">
        <f aca="false">IF(SUM(MIN(L36,M36),N36)&lt;MAX(L36,M36),IF(MAX(L36,M36)=L36,"Trump","Biden"),"NONE")</f>
        <v>Trump</v>
      </c>
    </row>
    <row r="37" customFormat="false" ht="13.8" hidden="false" customHeight="false" outlineLevel="0" collapsed="false">
      <c r="A37" s="0" t="s">
        <v>54</v>
      </c>
      <c r="B37" s="1" t="n">
        <v>18</v>
      </c>
      <c r="C37" s="2" t="n">
        <v>0.96</v>
      </c>
      <c r="D37" s="2" t="n">
        <v>0.535312781092412</v>
      </c>
      <c r="E37" s="2" t="n">
        <v>0.453357507933706</v>
      </c>
      <c r="F37" s="2" t="n">
        <f aca="false">1-(D37+E37)</f>
        <v>0.0113297109738824</v>
      </c>
      <c r="G37" s="0" t="n">
        <v>5743218</v>
      </c>
      <c r="H37" s="1" t="n">
        <f aca="false">(G37/C37)-G37</f>
        <v>239300.75</v>
      </c>
      <c r="I37" s="1" t="n">
        <f aca="false">G37+H37</f>
        <v>5982518.75</v>
      </c>
      <c r="J37" s="1" t="n">
        <f aca="false">G37*D37</f>
        <v>3074418</v>
      </c>
      <c r="K37" s="1" t="n">
        <f aca="false">G37*E37</f>
        <v>2603731</v>
      </c>
      <c r="L37" s="3" t="n">
        <f aca="false">((G37*(D37/100))/I37)*100</f>
        <v>0.513900269848716</v>
      </c>
      <c r="M37" s="3" t="n">
        <f aca="false">((G37*(E37/100))/I37)*100</f>
        <v>0.435223207616357</v>
      </c>
      <c r="N37" s="3" t="n">
        <f aca="false">H37/I37</f>
        <v>0.04</v>
      </c>
      <c r="O37" s="0" t="str">
        <f aca="false">IF(SUM(MIN(L37,M37),N37)&lt;MAX(L37,M37),IF(MAX(L37,M37)=L37,"Trump","Biden"),"NONE")</f>
        <v>Trump</v>
      </c>
    </row>
    <row r="38" customFormat="false" ht="13.8" hidden="false" customHeight="false" outlineLevel="0" collapsed="false">
      <c r="A38" s="0" t="s">
        <v>55</v>
      </c>
      <c r="B38" s="1" t="n">
        <v>7</v>
      </c>
      <c r="C38" s="2" t="n">
        <v>0.99</v>
      </c>
      <c r="D38" s="2" t="n">
        <v>0.658676208669905</v>
      </c>
      <c r="E38" s="2" t="n">
        <v>0.325364855560835</v>
      </c>
      <c r="F38" s="2" t="n">
        <f aca="false">1-(D38+E38)</f>
        <v>0.0159589357692593</v>
      </c>
      <c r="G38" s="0" t="n">
        <v>1546845</v>
      </c>
      <c r="H38" s="1" t="n">
        <f aca="false">(G38/C38)-G38</f>
        <v>15624.696969697</v>
      </c>
      <c r="I38" s="1" t="n">
        <f aca="false">G38+H38</f>
        <v>1562469.6969697</v>
      </c>
      <c r="J38" s="1" t="n">
        <f aca="false">G38*D38</f>
        <v>1018870</v>
      </c>
      <c r="K38" s="1" t="n">
        <f aca="false">G38*E38</f>
        <v>503289</v>
      </c>
      <c r="L38" s="3" t="n">
        <f aca="false">((G38*(D38/100))/I38)*100</f>
        <v>0.652089446583206</v>
      </c>
      <c r="M38" s="3" t="n">
        <f aca="false">((G38*(E38/100))/I38)*100</f>
        <v>0.322111207005227</v>
      </c>
      <c r="N38" s="3" t="n">
        <f aca="false">H38/I38</f>
        <v>0.01</v>
      </c>
      <c r="O38" s="0" t="str">
        <f aca="false">IF(SUM(MIN(L38,M38),N38)&lt;MAX(L38,M38),IF(MAX(L38,M38)=L38,"Trump","Biden"),"NONE")</f>
        <v>Trump</v>
      </c>
    </row>
    <row r="39" customFormat="false" ht="13.8" hidden="false" customHeight="false" outlineLevel="0" collapsed="false">
      <c r="A39" s="0" t="s">
        <v>56</v>
      </c>
      <c r="B39" s="1" t="n">
        <v>7</v>
      </c>
      <c r="C39" s="2" t="n">
        <v>0.91</v>
      </c>
      <c r="D39" s="2" t="n">
        <v>0.408249489256174</v>
      </c>
      <c r="E39" s="2" t="n">
        <v>0.574470620479272</v>
      </c>
      <c r="F39" s="2" t="n">
        <f aca="false">1-(D39+E39)</f>
        <v>0.017279890264554</v>
      </c>
      <c r="G39" s="0" t="n">
        <v>2265813</v>
      </c>
      <c r="H39" s="1" t="n">
        <f aca="false">(G39/C39)-G39</f>
        <v>224091.395604395</v>
      </c>
      <c r="I39" s="1" t="n">
        <f aca="false">G39+H39</f>
        <v>2489904.3956044</v>
      </c>
      <c r="J39" s="1" t="n">
        <f aca="false">G39*D39</f>
        <v>925017</v>
      </c>
      <c r="K39" s="1" t="n">
        <f aca="false">G39*E39</f>
        <v>1301643</v>
      </c>
      <c r="L39" s="3" t="n">
        <f aca="false">((G39*(D39/100))/I39)*100</f>
        <v>0.371507035223119</v>
      </c>
      <c r="M39" s="3" t="n">
        <f aca="false">((G39*(E39/100))/I39)*100</f>
        <v>0.522768264636137</v>
      </c>
      <c r="N39" s="3" t="n">
        <f aca="false">H39/I39</f>
        <v>0.0899999999999999</v>
      </c>
      <c r="O39" s="0" t="str">
        <f aca="false">IF(SUM(MIN(L39,M39),N39)&lt;MAX(L39,M39),IF(MAX(L39,M39)=L39,"Trump","Biden"),"NONE")</f>
        <v>Biden</v>
      </c>
    </row>
    <row r="40" customFormat="false" ht="13.8" hidden="false" customHeight="false" outlineLevel="0" collapsed="false">
      <c r="A40" s="0" t="s">
        <v>57</v>
      </c>
      <c r="B40" s="1" t="n">
        <v>20</v>
      </c>
      <c r="C40" s="2" t="n">
        <v>0.97</v>
      </c>
      <c r="D40" s="2" t="n">
        <v>0.495618944308338</v>
      </c>
      <c r="E40" s="2" t="n">
        <v>0.492897686780272</v>
      </c>
      <c r="F40" s="2" t="n">
        <f aca="false">1-(D40+E40)</f>
        <v>0.0114833689113899</v>
      </c>
      <c r="G40" s="0" t="n">
        <v>6630023</v>
      </c>
      <c r="H40" s="1" t="n">
        <f aca="false">(G40/C40)-G40</f>
        <v>205052.257731959</v>
      </c>
      <c r="I40" s="1" t="n">
        <f aca="false">G40+H40</f>
        <v>6835075.25773196</v>
      </c>
      <c r="J40" s="1" t="n">
        <f aca="false">G40*D40</f>
        <v>3285965</v>
      </c>
      <c r="K40" s="1" t="n">
        <f aca="false">G40*E40</f>
        <v>3267923</v>
      </c>
      <c r="L40" s="3" t="n">
        <f aca="false">((G40*(D40/100))/I40)*100</f>
        <v>0.480750375979088</v>
      </c>
      <c r="M40" s="3" t="n">
        <f aca="false">((G40*(E40/100))/I40)*100</f>
        <v>0.478110756176864</v>
      </c>
      <c r="N40" s="3" t="n">
        <f aca="false">H40/I40</f>
        <v>0.0300000000000001</v>
      </c>
      <c r="O40" s="0" t="str">
        <f aca="false">IF(SUM(MIN(L40,M40),N40)&lt;MAX(L40,M40),IF(MAX(L40,M40)=L40,"Trump","Biden"),"NONE")</f>
        <v>NONE</v>
      </c>
    </row>
    <row r="41" customFormat="false" ht="13.8" hidden="false" customHeight="false" outlineLevel="0" collapsed="false">
      <c r="A41" s="0" t="s">
        <v>58</v>
      </c>
      <c r="B41" s="1" t="n">
        <v>4</v>
      </c>
      <c r="C41" s="2" t="n">
        <v>0.94</v>
      </c>
      <c r="D41" s="2" t="n">
        <v>0.393599097118047</v>
      </c>
      <c r="E41" s="2" t="n">
        <v>0.596578848544364</v>
      </c>
      <c r="F41" s="2" t="n">
        <f aca="false">1-(D41+E41)</f>
        <v>0.00982205433758865</v>
      </c>
      <c r="G41" s="0" t="n">
        <v>497961</v>
      </c>
      <c r="H41" s="1" t="n">
        <f aca="false">(G41/C41)-G41</f>
        <v>31784.744680851</v>
      </c>
      <c r="I41" s="1" t="n">
        <f aca="false">G41+H41</f>
        <v>529745.744680851</v>
      </c>
      <c r="J41" s="1" t="n">
        <f aca="false">G41*D41</f>
        <v>195997</v>
      </c>
      <c r="K41" s="1" t="n">
        <f aca="false">G41*E41</f>
        <v>297073</v>
      </c>
      <c r="L41" s="3" t="n">
        <f aca="false">((G41*(D41/100))/I41)*100</f>
        <v>0.369983151290965</v>
      </c>
      <c r="M41" s="3" t="n">
        <f aca="false">((G41*(E41/100))/I41)*100</f>
        <v>0.560784117631702</v>
      </c>
      <c r="N41" s="3" t="n">
        <f aca="false">H41/I41</f>
        <v>0.0599999999999999</v>
      </c>
      <c r="O41" s="0" t="str">
        <f aca="false">IF(SUM(MIN(L41,M41),N41)&lt;MAX(L41,M41),IF(MAX(L41,M41)=L41,"Trump","Biden"),"NONE")</f>
        <v>Biden</v>
      </c>
    </row>
    <row r="42" customFormat="false" ht="13.8" hidden="false" customHeight="false" outlineLevel="0" collapsed="false">
      <c r="A42" s="0" t="s">
        <v>59</v>
      </c>
      <c r="B42" s="1" t="n">
        <v>9</v>
      </c>
      <c r="C42" s="2" t="n">
        <v>0.94</v>
      </c>
      <c r="D42" s="2" t="n">
        <v>0.552426920020491</v>
      </c>
      <c r="E42" s="2" t="n">
        <v>0.436136375579607</v>
      </c>
      <c r="F42" s="2" t="n">
        <f aca="false">1-(D42+E42)</f>
        <v>0.0114367043999021</v>
      </c>
      <c r="G42" s="0" t="n">
        <v>2492851</v>
      </c>
      <c r="H42" s="1" t="n">
        <f aca="false">(G42/C42)-G42</f>
        <v>159118.14893617</v>
      </c>
      <c r="I42" s="1" t="n">
        <f aca="false">G42+H42</f>
        <v>2651969.14893617</v>
      </c>
      <c r="J42" s="1" t="n">
        <f aca="false">G42*D42</f>
        <v>1377118</v>
      </c>
      <c r="K42" s="1" t="n">
        <f aca="false">G42*E42</f>
        <v>1087223</v>
      </c>
      <c r="L42" s="3" t="n">
        <f aca="false">((G42*(D42/100))/I42)*100</f>
        <v>0.519281304819261</v>
      </c>
      <c r="M42" s="3" t="n">
        <f aca="false">((G42*(E42/100))/I42)*100</f>
        <v>0.409968193044831</v>
      </c>
      <c r="N42" s="3" t="n">
        <f aca="false">H42/I42</f>
        <v>0.06</v>
      </c>
      <c r="O42" s="0" t="str">
        <f aca="false">IF(SUM(MIN(L42,M42),N42)&lt;MAX(L42,M42),IF(MAX(L42,M42)=L42,"Trump","Biden"),"NONE")</f>
        <v>Trump</v>
      </c>
    </row>
    <row r="43" customFormat="false" ht="13.8" hidden="false" customHeight="false" outlineLevel="0" collapsed="false">
      <c r="A43" s="0" t="s">
        <v>60</v>
      </c>
      <c r="B43" s="1" t="n">
        <v>3</v>
      </c>
      <c r="C43" s="2" t="n">
        <v>0.94</v>
      </c>
      <c r="D43" s="2" t="n">
        <v>0.617708656255842</v>
      </c>
      <c r="E43" s="2" t="n">
        <v>0.356037891677888</v>
      </c>
      <c r="F43" s="2" t="n">
        <f aca="false">1-(D43+E43)</f>
        <v>0.0262534520662703</v>
      </c>
      <c r="G43" s="0" t="n">
        <v>422573</v>
      </c>
      <c r="H43" s="1" t="n">
        <f aca="false">(G43/C43)-G43</f>
        <v>26972.7446808511</v>
      </c>
      <c r="I43" s="1" t="n">
        <f aca="false">G43+H43</f>
        <v>449545.744680851</v>
      </c>
      <c r="J43" s="1" t="n">
        <f aca="false">G43*D43</f>
        <v>261027</v>
      </c>
      <c r="K43" s="1" t="n">
        <f aca="false">G43*E43</f>
        <v>150452</v>
      </c>
      <c r="L43" s="3" t="n">
        <f aca="false">((G43*(D43/100))/I43)*100</f>
        <v>0.580646136880491</v>
      </c>
      <c r="M43" s="3" t="n">
        <f aca="false">((G43*(E43/100))/I43)*100</f>
        <v>0.334675618177214</v>
      </c>
      <c r="N43" s="3" t="n">
        <f aca="false">H43/I43</f>
        <v>0.06</v>
      </c>
      <c r="O43" s="0" t="str">
        <f aca="false">IF(SUM(MIN(L43,M43),N43)&lt;MAX(L43,M43),IF(MAX(L43,M43)=L43,"Trump","Biden"),"NONE")</f>
        <v>Trump</v>
      </c>
    </row>
    <row r="44" customFormat="false" ht="13.8" hidden="false" customHeight="false" outlineLevel="0" collapsed="false">
      <c r="A44" s="0" t="s">
        <v>61</v>
      </c>
      <c r="B44" s="1" t="n">
        <v>11</v>
      </c>
      <c r="C44" s="2" t="n">
        <v>0.97</v>
      </c>
      <c r="D44" s="2" t="n">
        <v>0.612586639317082</v>
      </c>
      <c r="E44" s="2" t="n">
        <v>0.377536238365412</v>
      </c>
      <c r="F44" s="2" t="n">
        <f aca="false">1-(D44+E44)</f>
        <v>0.00987712231750626</v>
      </c>
      <c r="G44" s="0" t="n">
        <v>3018693</v>
      </c>
      <c r="H44" s="1" t="n">
        <f aca="false">(G44/C44)-G44</f>
        <v>93361.6391752577</v>
      </c>
      <c r="I44" s="1" t="n">
        <f aca="false">G44+H44</f>
        <v>3112054.63917526</v>
      </c>
      <c r="J44" s="1" t="n">
        <f aca="false">G44*D44</f>
        <v>1849211</v>
      </c>
      <c r="K44" s="1" t="n">
        <f aca="false">G44*E44</f>
        <v>1139666</v>
      </c>
      <c r="L44" s="3" t="n">
        <f aca="false">((G44*(D44/100))/I44)*100</f>
        <v>0.59420904013757</v>
      </c>
      <c r="M44" s="3" t="n">
        <f aca="false">((G44*(E44/100))/I44)*100</f>
        <v>0.366210151214449</v>
      </c>
      <c r="N44" s="3" t="n">
        <f aca="false">H44/I44</f>
        <v>0.03</v>
      </c>
      <c r="O44" s="0" t="str">
        <f aca="false">IF(SUM(MIN(L44,M44),N44)&lt;MAX(L44,M44),IF(MAX(L44,M44)=L44,"Trump","Biden"),"NONE")</f>
        <v>Trump</v>
      </c>
    </row>
    <row r="45" customFormat="false" ht="13.8" hidden="false" customHeight="false" outlineLevel="0" collapsed="false">
      <c r="A45" s="0" t="s">
        <v>62</v>
      </c>
      <c r="B45" s="1" t="n">
        <v>38</v>
      </c>
      <c r="C45" s="2" t="n">
        <v>0.85</v>
      </c>
      <c r="D45" s="2" t="n">
        <v>0.523386856291781</v>
      </c>
      <c r="E45" s="2" t="n">
        <v>0.465435936016796</v>
      </c>
      <c r="F45" s="2" t="n">
        <f aca="false">1-(D45+E45)</f>
        <v>0.0111772076914234</v>
      </c>
      <c r="G45" s="0" t="n">
        <v>11197251</v>
      </c>
      <c r="H45" s="1" t="n">
        <f aca="false">(G45/C45)-G45</f>
        <v>1975985.47058824</v>
      </c>
      <c r="I45" s="1" t="n">
        <f aca="false">G45+H45</f>
        <v>13173236.4705882</v>
      </c>
      <c r="J45" s="1" t="n">
        <f aca="false">G45*D45</f>
        <v>5860494</v>
      </c>
      <c r="K45" s="1" t="n">
        <f aca="false">G45*E45</f>
        <v>5211603</v>
      </c>
      <c r="L45" s="3" t="n">
        <f aca="false">((G45*(D45/100))/I45)*100</f>
        <v>0.444878827848014</v>
      </c>
      <c r="M45" s="3" t="n">
        <f aca="false">((G45*(E45/100))/I45)*100</f>
        <v>0.395620545614276</v>
      </c>
      <c r="N45" s="3" t="n">
        <f aca="false">H45/I45</f>
        <v>0.15</v>
      </c>
      <c r="O45" s="0" t="str">
        <f aca="false">IF(SUM(MIN(L45,M45),N45)&lt;MAX(L45,M45),IF(MAX(L45,M45)=L45,"Trump","Biden"),"NONE")</f>
        <v>NONE</v>
      </c>
    </row>
    <row r="46" customFormat="false" ht="13.8" hidden="false" customHeight="false" outlineLevel="0" collapsed="false">
      <c r="A46" s="0" t="s">
        <v>63</v>
      </c>
      <c r="B46" s="1" t="n">
        <v>6</v>
      </c>
      <c r="C46" s="2" t="n">
        <v>0.83</v>
      </c>
      <c r="D46" s="2" t="n">
        <v>0.59511243839126</v>
      </c>
      <c r="E46" s="2" t="n">
        <v>0.381878286558858</v>
      </c>
      <c r="F46" s="2" t="n">
        <f aca="false">1-(D46+E46)</f>
        <v>0.0230092750498816</v>
      </c>
      <c r="G46" s="0" t="n">
        <v>1152231</v>
      </c>
      <c r="H46" s="1" t="n">
        <f aca="false">(G46/C46)-G46</f>
        <v>235999.120481928</v>
      </c>
      <c r="I46" s="1" t="n">
        <f aca="false">G46+H46</f>
        <v>1388230.12048193</v>
      </c>
      <c r="J46" s="1" t="n">
        <f aca="false">G46*D46</f>
        <v>685707</v>
      </c>
      <c r="K46" s="1" t="n">
        <f aca="false">G46*E46</f>
        <v>440012</v>
      </c>
      <c r="L46" s="3" t="n">
        <f aca="false">((G46*(D46/100))/I46)*100</f>
        <v>0.493943323864746</v>
      </c>
      <c r="M46" s="3" t="n">
        <f aca="false">((G46*(E46/100))/I46)*100</f>
        <v>0.316958977843852</v>
      </c>
      <c r="N46" s="3" t="n">
        <f aca="false">H46/I46</f>
        <v>0.17</v>
      </c>
      <c r="O46" s="0" t="str">
        <f aca="false">IF(SUM(MIN(L46,M46),N46)&lt;MAX(L46,M46),IF(MAX(L46,M46)=L46,"Trump","Biden"),"NONE")</f>
        <v>Trump</v>
      </c>
    </row>
    <row r="47" customFormat="false" ht="13.8" hidden="false" customHeight="false" outlineLevel="0" collapsed="false">
      <c r="A47" s="0" t="s">
        <v>64</v>
      </c>
      <c r="B47" s="1" t="n">
        <v>3</v>
      </c>
      <c r="C47" s="2" t="n">
        <v>0.92</v>
      </c>
      <c r="D47" s="2" t="n">
        <v>0.31383645346538</v>
      </c>
      <c r="E47" s="2" t="n">
        <v>0.676212729693148</v>
      </c>
      <c r="F47" s="2" t="n">
        <f aca="false">1-(D47+E47)</f>
        <v>0.00995081684147192</v>
      </c>
      <c r="G47" s="0" t="n">
        <v>359066</v>
      </c>
      <c r="H47" s="1" t="n">
        <f aca="false">(G47/C47)-G47</f>
        <v>31223.1304347826</v>
      </c>
      <c r="I47" s="1" t="n">
        <f aca="false">G47+H47</f>
        <v>390289.130434783</v>
      </c>
      <c r="J47" s="1" t="n">
        <f aca="false">G47*D47</f>
        <v>112688</v>
      </c>
      <c r="K47" s="1" t="n">
        <f aca="false">G47*E47</f>
        <v>242805</v>
      </c>
      <c r="L47" s="3" t="n">
        <f aca="false">((G47*(D47/100))/I47)*100</f>
        <v>0.288729537188149</v>
      </c>
      <c r="M47" s="3" t="n">
        <f aca="false">((G47*(E47/100))/I47)*100</f>
        <v>0.622115711317697</v>
      </c>
      <c r="N47" s="3" t="n">
        <f aca="false">H47/I47</f>
        <v>0.08</v>
      </c>
      <c r="O47" s="0" t="str">
        <f aca="false">IF(SUM(MIN(L47,M47),N47)&lt;MAX(L47,M47),IF(MAX(L47,M47)=L47,"Trump","Biden"),"NONE")</f>
        <v>Biden</v>
      </c>
    </row>
    <row r="48" customFormat="false" ht="13.8" hidden="false" customHeight="false" outlineLevel="0" collapsed="false">
      <c r="A48" s="0" t="s">
        <v>65</v>
      </c>
      <c r="B48" s="1" t="n">
        <v>13</v>
      </c>
      <c r="C48" s="2" t="n">
        <v>0.99</v>
      </c>
      <c r="D48" s="2" t="n">
        <v>0.44553556266013</v>
      </c>
      <c r="E48" s="2" t="n">
        <v>0.539816944409578</v>
      </c>
      <c r="F48" s="2" t="n">
        <f aca="false">1-(D48+E48)</f>
        <v>0.0146474929302924</v>
      </c>
      <c r="G48" s="0" t="n">
        <v>4333984</v>
      </c>
      <c r="H48" s="1" t="n">
        <f aca="false">(G48/C48)-G48</f>
        <v>43777.6161616165</v>
      </c>
      <c r="I48" s="1" t="n">
        <f aca="false">G48+H48</f>
        <v>4377761.61616162</v>
      </c>
      <c r="J48" s="1" t="n">
        <f aca="false">G48*D48</f>
        <v>1930944</v>
      </c>
      <c r="K48" s="1" t="n">
        <f aca="false">G48*E48</f>
        <v>2339558</v>
      </c>
      <c r="L48" s="3" t="n">
        <f aca="false">((G48*(D48/100))/I48)*100</f>
        <v>0.441080207033528</v>
      </c>
      <c r="M48" s="3" t="n">
        <f aca="false">((G48*(E48/100))/I48)*100</f>
        <v>0.534418774965482</v>
      </c>
      <c r="N48" s="3" t="n">
        <f aca="false">H48/I48</f>
        <v>0.0100000000000001</v>
      </c>
      <c r="O48" s="0" t="str">
        <f aca="false">IF(SUM(MIN(L48,M48),N48)&lt;MAX(L48,M48),IF(MAX(L48,M48)=L48,"Trump","Biden"),"NONE")</f>
        <v>Biden</v>
      </c>
    </row>
    <row r="49" customFormat="false" ht="13.8" hidden="false" customHeight="false" outlineLevel="0" collapsed="false">
      <c r="A49" s="0" t="s">
        <v>66</v>
      </c>
      <c r="B49" s="1" t="n">
        <v>12</v>
      </c>
      <c r="C49" s="2" t="n">
        <v>0.85</v>
      </c>
      <c r="D49" s="2" t="n">
        <v>0.382640604508702</v>
      </c>
      <c r="E49" s="2" t="n">
        <v>0.598565622592021</v>
      </c>
      <c r="F49" s="2" t="n">
        <f aca="false">1-(D49+E49)</f>
        <v>0.0187937728992764</v>
      </c>
      <c r="G49" s="0" t="n">
        <v>3727192</v>
      </c>
      <c r="H49" s="1" t="n">
        <f aca="false">(G49/C49)-G49</f>
        <v>657739.764705882</v>
      </c>
      <c r="I49" s="1" t="n">
        <f aca="false">G49+H49</f>
        <v>4384931.76470588</v>
      </c>
      <c r="J49" s="1" t="n">
        <f aca="false">G49*D49</f>
        <v>1426175</v>
      </c>
      <c r="K49" s="1" t="n">
        <f aca="false">G49*E49</f>
        <v>2230969</v>
      </c>
      <c r="L49" s="3" t="n">
        <f aca="false">((G49*(D49/100))/I49)*100</f>
        <v>0.325244513832397</v>
      </c>
      <c r="M49" s="3" t="n">
        <f aca="false">((G49*(E49/100))/I49)*100</f>
        <v>0.508780779203218</v>
      </c>
      <c r="N49" s="3" t="n">
        <f aca="false">H49/I49</f>
        <v>0.15</v>
      </c>
      <c r="O49" s="0" t="str">
        <f aca="false">IF(SUM(MIN(L49,M49),N49)&lt;MAX(L49,M49),IF(MAX(L49,M49)=L49,"Trump","Biden"),"NONE")</f>
        <v>Biden</v>
      </c>
    </row>
    <row r="50" customFormat="false" ht="13.8" hidden="false" customHeight="false" outlineLevel="0" collapsed="false">
      <c r="A50" s="0" t="s">
        <v>67</v>
      </c>
      <c r="B50" s="1" t="n">
        <v>5</v>
      </c>
      <c r="C50" s="2" t="n">
        <v>0.99</v>
      </c>
      <c r="D50" s="2" t="n">
        <v>0.689532235929126</v>
      </c>
      <c r="E50" s="2" t="n">
        <v>0.297099060280561</v>
      </c>
      <c r="F50" s="2" t="n">
        <f aca="false">1-(D50+E50)</f>
        <v>0.0133687037903125</v>
      </c>
      <c r="G50" s="0" t="n">
        <v>782574</v>
      </c>
      <c r="H50" s="1" t="n">
        <f aca="false">(G50/C50)-G50</f>
        <v>7904.78787878784</v>
      </c>
      <c r="I50" s="1" t="n">
        <f aca="false">G50+H50</f>
        <v>790478.787878788</v>
      </c>
      <c r="J50" s="1" t="n">
        <f aca="false">G50*D50</f>
        <v>539610</v>
      </c>
      <c r="K50" s="1" t="n">
        <f aca="false">G50*E50</f>
        <v>232502</v>
      </c>
      <c r="L50" s="3" t="n">
        <f aca="false">((G50*(D50/100))/I50)*100</f>
        <v>0.682636913569835</v>
      </c>
      <c r="M50" s="3" t="n">
        <f aca="false">((G50*(E50/100))/I50)*100</f>
        <v>0.294128069677756</v>
      </c>
      <c r="N50" s="3" t="n">
        <f aca="false">H50/I50</f>
        <v>0.00999999999999996</v>
      </c>
      <c r="O50" s="0" t="str">
        <f aca="false">IF(SUM(MIN(L50,M50),N50)&lt;MAX(L50,M50),IF(MAX(L50,M50)=L50,"Trump","Biden"),"NONE")</f>
        <v>Trump</v>
      </c>
    </row>
    <row r="51" customFormat="false" ht="13.8" hidden="false" customHeight="false" outlineLevel="0" collapsed="false">
      <c r="A51" s="0" t="s">
        <v>68</v>
      </c>
      <c r="B51" s="1" t="n">
        <v>10</v>
      </c>
      <c r="C51" s="2" t="n">
        <v>0.99</v>
      </c>
      <c r="D51" s="2" t="n">
        <v>0.490968649064108</v>
      </c>
      <c r="E51" s="2" t="n">
        <v>0.497315086208211</v>
      </c>
      <c r="F51" s="2" t="n">
        <f aca="false">1-(D51+E51)</f>
        <v>0.0117162647276809</v>
      </c>
      <c r="G51" s="0" t="n">
        <v>3278690</v>
      </c>
      <c r="H51" s="1" t="n">
        <f aca="false">(G51/C51)-G51</f>
        <v>33118.0808080807</v>
      </c>
      <c r="I51" s="1" t="n">
        <f aca="false">G51+H51</f>
        <v>3311808.08080808</v>
      </c>
      <c r="J51" s="1" t="n">
        <f aca="false">G51*D51</f>
        <v>1609734</v>
      </c>
      <c r="K51" s="1" t="n">
        <f aca="false">G51*E51</f>
        <v>1630542</v>
      </c>
      <c r="L51" s="3" t="n">
        <f aca="false">((G51*(D51/100))/I51)*100</f>
        <v>0.486058962573467</v>
      </c>
      <c r="M51" s="3" t="n">
        <f aca="false">((G51*(E51/100))/I51)*100</f>
        <v>0.492341935346129</v>
      </c>
      <c r="N51" s="3" t="n">
        <f aca="false">H51/I51</f>
        <v>0.00999999999999998</v>
      </c>
      <c r="O51" s="0" t="str">
        <f aca="false">IF(SUM(MIN(L51,M51),N51)&lt;MAX(L51,M51),IF(MAX(L51,M51)=L51,"Trump","Biden"),"NONE")</f>
        <v>NONE</v>
      </c>
    </row>
    <row r="52" customFormat="false" ht="13.8" hidden="false" customHeight="false" outlineLevel="0" collapsed="false">
      <c r="A52" s="0" t="s">
        <v>69</v>
      </c>
      <c r="B52" s="1" t="n">
        <v>3</v>
      </c>
      <c r="C52" s="2" t="n">
        <v>0.97</v>
      </c>
      <c r="D52" s="2" t="n">
        <v>0.709495936390576</v>
      </c>
      <c r="E52" s="2" t="n">
        <v>0.269360825044744</v>
      </c>
      <c r="F52" s="2" t="n">
        <f aca="false">1-(D52+E52)</f>
        <v>0.0211432385646801</v>
      </c>
      <c r="G52" s="0" t="n">
        <v>272664</v>
      </c>
      <c r="H52" s="1" t="n">
        <f aca="false">(G52/C52)-G52</f>
        <v>8432.90721649485</v>
      </c>
      <c r="I52" s="1" t="n">
        <f aca="false">G52+H52</f>
        <v>281096.907216495</v>
      </c>
      <c r="J52" s="1" t="n">
        <f aca="false">G52*D52</f>
        <v>193454</v>
      </c>
      <c r="K52" s="1" t="n">
        <f aca="false">G52*E52</f>
        <v>73445</v>
      </c>
      <c r="L52" s="3" t="n">
        <f aca="false">((G52*(D52/100))/I52)*100</f>
        <v>0.688211058298859</v>
      </c>
      <c r="M52" s="3" t="n">
        <f aca="false">((G52*(E52/100))/I52)*100</f>
        <v>0.261280000293401</v>
      </c>
      <c r="N52" s="3" t="n">
        <f aca="false">H52/I52</f>
        <v>0.03</v>
      </c>
      <c r="O52" s="0" t="str">
        <f aca="false">IF(SUM(MIN(L52,M52),N52)&lt;MAX(L52,M52),IF(MAX(L52,M52)=L52,"Trump","Biden"),"NONE")</f>
        <v>Trump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wllkUSoeJ9OjAAAA9QAAABIAHABDb25maWcvUGFja2FnZS54bWwgohgAKKAUAAAAAAAAAAAAAAAAAAAAAAAAAAAAhY+xDoIwGIRfhXSnLehAyE8ZXCUxIRrXplRshB9Di+XdHHwkX0GMom6Od99dcne/3iAf2ya46N6aDjMSUU4CjaqrDNYZGdwhTEguYCPVSdY6mMJo09GajBydO6eMee+pX9Cur1nMecT2xbpUR93K0KB1EpUmn1b1v0UE7F5jREyTJU34NAnY7EFh8MvjiT3pjwmroXFDr4XGcFsCmyWw9wXxAFBLAwQUAAIACADCWWR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wllkUSiKR7gOAAAAEQAAABMAHABGb3JtdWxhcy9TZWN0aW9uMS5tIKIYACigFAAAAAAAAAAAAAAAAAAAAAAAAAAAACtOTS7JzM9TCIbQhtYAUEsBAi0AFAACAAgAwllkUSoeJ9OjAAAA9QAAABIAAAAAAAAAAAAAAAAAAAAAAENvbmZpZy9QYWNrYWdlLnhtbFBLAQItABQAAgAIAMJZZFEPyumrpAAAAOkAAAATAAAAAAAAAAAAAAAAAO8AAABbQ29udGVudF9UeXBlc10ueG1sUEsBAi0AFAACAAgAwllkUSiKR7gOAAAAEQAAABMAAAAAAAAAAAAAAAAA4AEAAEZvcm11bGFzL1NlY3Rpb24xLm1QSwUGAAAAAAMAAwDCAAAAOwIAAAAAEAEAAO+7vzw/eG1sIHZlcnNpb249IjEuMCIgZW5jb2Rpbmc9InV0Zi04Ij8+PFBlcm1pc3Npb25MaXN0IHhtbG5zOnhzaT0iaHR0cDovL3d3dy53My5vcmcvMjAwMS9YTUxTY2hlbWEtaW5zdGFuY2UiIHhtbG5zOnhzZD0iaHR0cDovL3d3dy53My5vcmcvMjAwMS9YTUxTY2hlbWEiPjxDYW5FdmFsdWF0ZUZ1dHVyZVBhY2thZ2VzPmZhbHNlPC9DYW5FdmFsdWF0ZUZ1dHVyZVBhY2thZ2VzPjxGaXJld2FsbEVuYWJsZWQ+dHJ1ZTwvRmlyZXdhbGxFbmFibGVkPjwvUGVybWlzc2lvbkxpc3Q+lwEAAAAAAAB1AQAA77u/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2gAAAAEAAADQjJ3fARXREYx6AMBPwpfrAQAAAOtuTIM9RBdGlwpoSDjhhHUAAAAAAgAAAAAAA2YAAMAAAAAQAAAA3hBaUoe0JLt1SBxO7if7+gAAAAAEgAAAoAAAABAAAAAv3MH/kjk8gsgx9fcGEiXyUAAAAGP4gzEI715pCkATDWx8hjVpgo3wcQEd4bJg7Y8PRZBHxhOV/erLZlW4PCkFjDpMoKArrDh7ph6hE/gpKFkSX169d0t1HbKj3uGSOYKgxzH1FAAAAOlHJHhxHlM7JY/J7J9tZBIdo9Bz</DataMashup>
</file>

<file path=customXml/itemProps1.xml><?xml version="1.0" encoding="utf-8"?>
<ds:datastoreItem xmlns:ds="http://schemas.openxmlformats.org/officeDocument/2006/customXml" ds:itemID="{3B7D38FE-94F3-47A8-BD51-2BC10098E9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2020-11-04T15:14:25Z</dcterms:created>
  <dc:creator>Cordray, Gabrielle</dc:creator>
  <dc:description/>
  <dc:language>en-US</dc:language>
  <cp:lastModifiedBy/>
  <dcterms:modified xsi:type="dcterms:W3CDTF">2020-11-06T09:08:55Z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