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608"/>
  <workbookPr defaultThemeVersion="124226"/>
  <mc:AlternateContent xmlns:mc="http://schemas.openxmlformats.org/markup-compatibility/2006">
    <mc:Choice Requires="x15">
      <x15ac:absPath xmlns:x15ac="http://schemas.microsoft.com/office/spreadsheetml/2010/11/ac" url="/Users/bellacarrozza/Desktop/"/>
    </mc:Choice>
  </mc:AlternateContent>
  <xr:revisionPtr revIDLastSave="0" documentId="8_{FD5DC5FD-377F-C842-97E3-73672F469BC9}" xr6:coauthVersionLast="47" xr6:coauthVersionMax="47" xr10:uidLastSave="{00000000-0000-0000-0000-000000000000}"/>
  <bookViews>
    <workbookView xWindow="380" yWindow="1780" windowWidth="21600" windowHeight="13320" firstSheet="1" activeTab="1" xr2:uid="{00000000-000D-0000-FFFF-FFFF00000000}"/>
  </bookViews>
  <sheets>
    <sheet name="VBAIX 6040 Data" sheetId="2" r:id="rId1"/>
    <sheet name="Active portfolio " sheetId="19" r:id="rId2"/>
    <sheet name="VV equity data" sheetId="4" r:id="rId3"/>
    <sheet name="VB equity data" sheetId="6" r:id="rId4"/>
    <sheet name="VTIAX equity data" sheetId="8" r:id="rId5"/>
    <sheet name="VWO equity data" sheetId="20" r:id="rId6"/>
    <sheet name="BND bond data" sheetId="16" r:id="rId7"/>
    <sheet name="VWESX bond data" sheetId="10" r:id="rId8"/>
    <sheet name="VFSTX bond data" sheetId="12" r:id="rId9"/>
    <sheet name="VMBS bond data" sheetId="15" r:id="rId10"/>
    <sheet name="VNQ REIT data" sheetId="17" r:id="rId11"/>
    <sheet name="QAI HYLI HF data" sheetId="18" r:id="rId12"/>
    <sheet name="IXC Energy Data" sheetId="21" r:id="rId13"/>
    <sheet name="RLY Multi Asset Data" sheetId="22" r:id="rId1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68" i="19" l="1" a="1"/>
  <c r="M68" i="19"/>
  <c r="B67" i="19" a="1"/>
  <c r="B67" i="19"/>
  <c r="W13" i="19"/>
  <c r="V14" i="19"/>
  <c r="U13" i="19"/>
  <c r="A60" i="19" a="1"/>
  <c r="A60" i="19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G13" i="22"/>
  <c r="C13" i="22"/>
  <c r="G12" i="22"/>
  <c r="C12" i="22"/>
  <c r="G11" i="22"/>
  <c r="C11" i="22"/>
  <c r="G10" i="22"/>
  <c r="C10" i="22"/>
  <c r="G9" i="22"/>
  <c r="C9" i="22"/>
  <c r="G8" i="22"/>
  <c r="C8" i="22"/>
  <c r="G7" i="22"/>
  <c r="C7" i="22"/>
  <c r="G6" i="22"/>
  <c r="C6" i="22"/>
  <c r="G5" i="22"/>
  <c r="C5" i="22"/>
  <c r="G4" i="22"/>
  <c r="C4" i="22"/>
  <c r="G3" i="22"/>
  <c r="C3" i="22"/>
  <c r="G2" i="22"/>
  <c r="C2" i="22"/>
  <c r="U2" i="19"/>
  <c r="A55" i="19" a="1"/>
  <c r="L68" i="19" s="1" a="1"/>
  <c r="L68" i="19" s="1"/>
  <c r="A55" i="19"/>
  <c r="C190" i="21"/>
  <c r="C189" i="21"/>
  <c r="C188" i="21"/>
  <c r="C187" i="21"/>
  <c r="C186" i="21"/>
  <c r="C185" i="21"/>
  <c r="C184" i="21"/>
  <c r="C183" i="21"/>
  <c r="C182" i="21"/>
  <c r="C181" i="21"/>
  <c r="C180" i="21"/>
  <c r="C179" i="21"/>
  <c r="C178" i="21"/>
  <c r="C177" i="21"/>
  <c r="C176" i="21"/>
  <c r="C175" i="21"/>
  <c r="C174" i="21"/>
  <c r="C173" i="21"/>
  <c r="C172" i="21"/>
  <c r="C171" i="21"/>
  <c r="C170" i="21"/>
  <c r="C169" i="21"/>
  <c r="C168" i="21"/>
  <c r="C167" i="21"/>
  <c r="C166" i="21"/>
  <c r="C165" i="21"/>
  <c r="C164" i="21"/>
  <c r="C163" i="21"/>
  <c r="C162" i="21"/>
  <c r="C161" i="21"/>
  <c r="C160" i="21"/>
  <c r="C159" i="21"/>
  <c r="C158" i="21"/>
  <c r="C157" i="21"/>
  <c r="C156" i="21"/>
  <c r="C155" i="21"/>
  <c r="C154" i="21"/>
  <c r="C153" i="21"/>
  <c r="C152" i="21"/>
  <c r="C151" i="21"/>
  <c r="C150" i="21"/>
  <c r="C149" i="21"/>
  <c r="C148" i="21"/>
  <c r="C147" i="21"/>
  <c r="C146" i="21"/>
  <c r="C145" i="21"/>
  <c r="C144" i="21"/>
  <c r="C143" i="21"/>
  <c r="C142" i="21"/>
  <c r="C141" i="21"/>
  <c r="C140" i="21"/>
  <c r="C139" i="21"/>
  <c r="C138" i="21"/>
  <c r="C137" i="21"/>
  <c r="C136" i="21"/>
  <c r="C135" i="21"/>
  <c r="C134" i="21"/>
  <c r="C133" i="21"/>
  <c r="C132" i="21"/>
  <c r="C131" i="21"/>
  <c r="C130" i="21"/>
  <c r="C129" i="21"/>
  <c r="C128" i="21"/>
  <c r="C127" i="21"/>
  <c r="C126" i="21"/>
  <c r="C125" i="21"/>
  <c r="C124" i="21"/>
  <c r="C123" i="21"/>
  <c r="C122" i="21"/>
  <c r="C121" i="21"/>
  <c r="C120" i="21"/>
  <c r="C119" i="21"/>
  <c r="C118" i="21"/>
  <c r="C117" i="21"/>
  <c r="C116" i="21"/>
  <c r="C115" i="21"/>
  <c r="C114" i="21"/>
  <c r="C113" i="21"/>
  <c r="C112" i="21"/>
  <c r="C111" i="21"/>
  <c r="C110" i="21"/>
  <c r="C109" i="21"/>
  <c r="C108" i="21"/>
  <c r="C107" i="21"/>
  <c r="C106" i="21"/>
  <c r="C105" i="21"/>
  <c r="C104" i="21"/>
  <c r="C103" i="21"/>
  <c r="C102" i="21"/>
  <c r="C101" i="21"/>
  <c r="C100" i="21"/>
  <c r="C99" i="21"/>
  <c r="C98" i="21"/>
  <c r="C97" i="21"/>
  <c r="C96" i="21"/>
  <c r="C95" i="21"/>
  <c r="C94" i="21"/>
  <c r="C93" i="21"/>
  <c r="C92" i="21"/>
  <c r="C91" i="21"/>
  <c r="C90" i="21"/>
  <c r="C89" i="21"/>
  <c r="C88" i="21"/>
  <c r="C87" i="21"/>
  <c r="C86" i="21"/>
  <c r="C85" i="21"/>
  <c r="C84" i="21"/>
  <c r="C83" i="21"/>
  <c r="C82" i="21"/>
  <c r="C81" i="21"/>
  <c r="C80" i="21"/>
  <c r="C79" i="21"/>
  <c r="C78" i="21"/>
  <c r="C77" i="21"/>
  <c r="C76" i="21"/>
  <c r="C75" i="21"/>
  <c r="C74" i="21"/>
  <c r="C73" i="21"/>
  <c r="C72" i="21"/>
  <c r="C71" i="21"/>
  <c r="C70" i="21"/>
  <c r="C69" i="21"/>
  <c r="C68" i="21"/>
  <c r="C67" i="21"/>
  <c r="C66" i="21"/>
  <c r="C65" i="21"/>
  <c r="C64" i="21"/>
  <c r="C63" i="21"/>
  <c r="C62" i="21"/>
  <c r="C61" i="21"/>
  <c r="C60" i="21"/>
  <c r="C59" i="21"/>
  <c r="C58" i="21"/>
  <c r="C57" i="21"/>
  <c r="C56" i="21"/>
  <c r="C55" i="21"/>
  <c r="C54" i="21"/>
  <c r="C53" i="21"/>
  <c r="C52" i="21"/>
  <c r="C51" i="21"/>
  <c r="C50" i="21"/>
  <c r="C49" i="21"/>
  <c r="C48" i="21"/>
  <c r="C47" i="21"/>
  <c r="C46" i="21"/>
  <c r="C45" i="21"/>
  <c r="C44" i="21"/>
  <c r="C43" i="21"/>
  <c r="C42" i="21"/>
  <c r="C41" i="21"/>
  <c r="C40" i="21"/>
  <c r="C39" i="21"/>
  <c r="C38" i="21"/>
  <c r="C37" i="21"/>
  <c r="C36" i="21"/>
  <c r="C35" i="21"/>
  <c r="C34" i="21"/>
  <c r="C33" i="21"/>
  <c r="C32" i="21"/>
  <c r="C31" i="21"/>
  <c r="C30" i="21"/>
  <c r="C29" i="21"/>
  <c r="C28" i="21"/>
  <c r="C27" i="21"/>
  <c r="C26" i="21"/>
  <c r="C25" i="21"/>
  <c r="C24" i="21"/>
  <c r="C23" i="21"/>
  <c r="C22" i="21"/>
  <c r="C21" i="21"/>
  <c r="C20" i="21"/>
  <c r="C19" i="21"/>
  <c r="C18" i="21"/>
  <c r="C17" i="21"/>
  <c r="C16" i="21"/>
  <c r="G15" i="21"/>
  <c r="C15" i="21"/>
  <c r="G14" i="21"/>
  <c r="C14" i="21"/>
  <c r="G13" i="21"/>
  <c r="C13" i="21"/>
  <c r="G12" i="21"/>
  <c r="C12" i="21"/>
  <c r="G11" i="21"/>
  <c r="C11" i="21"/>
  <c r="G10" i="21"/>
  <c r="C10" i="21"/>
  <c r="G9" i="21"/>
  <c r="C9" i="21"/>
  <c r="G8" i="21"/>
  <c r="C8" i="21"/>
  <c r="G7" i="21"/>
  <c r="C7" i="21"/>
  <c r="G6" i="21"/>
  <c r="C6" i="21"/>
  <c r="G5" i="21"/>
  <c r="C5" i="21"/>
  <c r="G4" i="21"/>
  <c r="C4" i="21"/>
  <c r="G3" i="21"/>
  <c r="C3" i="21"/>
  <c r="G2" i="21"/>
  <c r="C2" i="21"/>
  <c r="W5" i="19"/>
  <c r="W6" i="19"/>
  <c r="U5" i="19"/>
  <c r="A18" i="19" a="1"/>
  <c r="A18" i="19"/>
  <c r="C252" i="20"/>
  <c r="C251" i="20"/>
  <c r="C250" i="20"/>
  <c r="C249" i="20"/>
  <c r="C248" i="20"/>
  <c r="C247" i="20"/>
  <c r="C246" i="20"/>
  <c r="C245" i="20"/>
  <c r="C244" i="20"/>
  <c r="C243" i="20"/>
  <c r="C242" i="20"/>
  <c r="C241" i="20"/>
  <c r="C240" i="20"/>
  <c r="C239" i="20"/>
  <c r="C238" i="20"/>
  <c r="C237" i="20"/>
  <c r="C236" i="20"/>
  <c r="C235" i="20"/>
  <c r="C234" i="20"/>
  <c r="C233" i="20"/>
  <c r="C232" i="20"/>
  <c r="C231" i="20"/>
  <c r="C230" i="20"/>
  <c r="C229" i="20"/>
  <c r="C228" i="20"/>
  <c r="C227" i="20"/>
  <c r="C226" i="20"/>
  <c r="C225" i="20"/>
  <c r="C224" i="20"/>
  <c r="C223" i="20"/>
  <c r="C222" i="20"/>
  <c r="C221" i="20"/>
  <c r="C220" i="20"/>
  <c r="C219" i="20"/>
  <c r="C218" i="20"/>
  <c r="C217" i="20"/>
  <c r="C216" i="20"/>
  <c r="C215" i="20"/>
  <c r="C214" i="20"/>
  <c r="C213" i="20"/>
  <c r="C212" i="20"/>
  <c r="C211" i="20"/>
  <c r="C210" i="20"/>
  <c r="C209" i="20"/>
  <c r="C208" i="20"/>
  <c r="C207" i="20"/>
  <c r="C206" i="20"/>
  <c r="C205" i="20"/>
  <c r="C204" i="20"/>
  <c r="C203" i="20"/>
  <c r="C202" i="20"/>
  <c r="C201" i="20"/>
  <c r="C200" i="20"/>
  <c r="C199" i="20"/>
  <c r="C198" i="20"/>
  <c r="C197" i="20"/>
  <c r="C196" i="20"/>
  <c r="C195" i="20"/>
  <c r="C194" i="20"/>
  <c r="C193" i="20"/>
  <c r="C192" i="20"/>
  <c r="C191" i="20"/>
  <c r="C190" i="20"/>
  <c r="C189" i="20"/>
  <c r="C188" i="20"/>
  <c r="C187" i="20"/>
  <c r="C186" i="20"/>
  <c r="C185" i="20"/>
  <c r="C184" i="20"/>
  <c r="C183" i="20"/>
  <c r="C182" i="20"/>
  <c r="C181" i="20"/>
  <c r="C180" i="20"/>
  <c r="C179" i="20"/>
  <c r="C178" i="20"/>
  <c r="C177" i="20"/>
  <c r="C176" i="20"/>
  <c r="C175" i="20"/>
  <c r="C174" i="20"/>
  <c r="C173" i="20"/>
  <c r="C172" i="20"/>
  <c r="C171" i="20"/>
  <c r="C170" i="20"/>
  <c r="C169" i="20"/>
  <c r="C168" i="20"/>
  <c r="C167" i="20"/>
  <c r="C166" i="20"/>
  <c r="C165" i="20"/>
  <c r="C164" i="20"/>
  <c r="C163" i="20"/>
  <c r="C162" i="20"/>
  <c r="C161" i="20"/>
  <c r="C160" i="20"/>
  <c r="C159" i="20"/>
  <c r="C158" i="20"/>
  <c r="C157" i="20"/>
  <c r="C156" i="20"/>
  <c r="C155" i="20"/>
  <c r="C154" i="20"/>
  <c r="C153" i="20"/>
  <c r="C152" i="20"/>
  <c r="C151" i="20"/>
  <c r="C150" i="20"/>
  <c r="C149" i="20"/>
  <c r="C148" i="20"/>
  <c r="C147" i="20"/>
  <c r="C146" i="20"/>
  <c r="C145" i="20"/>
  <c r="C144" i="20"/>
  <c r="C143" i="20"/>
  <c r="C142" i="20"/>
  <c r="C141" i="20"/>
  <c r="C140" i="20"/>
  <c r="C139" i="20"/>
  <c r="C138" i="20"/>
  <c r="C137" i="20"/>
  <c r="C136" i="20"/>
  <c r="C135" i="20"/>
  <c r="C134" i="20"/>
  <c r="C133" i="20"/>
  <c r="C132" i="20"/>
  <c r="C131" i="20"/>
  <c r="C130" i="20"/>
  <c r="C129" i="20"/>
  <c r="C128" i="20"/>
  <c r="C127" i="20"/>
  <c r="C126" i="20"/>
  <c r="C125" i="20"/>
  <c r="C124" i="20"/>
  <c r="C123" i="20"/>
  <c r="C122" i="20"/>
  <c r="C121" i="20"/>
  <c r="C120" i="20"/>
  <c r="C119" i="20"/>
  <c r="C118" i="20"/>
  <c r="C117" i="20"/>
  <c r="C116" i="20"/>
  <c r="C115" i="20"/>
  <c r="C114" i="20"/>
  <c r="C113" i="20"/>
  <c r="C112" i="20"/>
  <c r="C111" i="20"/>
  <c r="C110" i="20"/>
  <c r="C109" i="20"/>
  <c r="C108" i="20"/>
  <c r="C107" i="20"/>
  <c r="C106" i="20"/>
  <c r="C105" i="20"/>
  <c r="C104" i="20"/>
  <c r="C103" i="20"/>
  <c r="C102" i="20"/>
  <c r="C101" i="20"/>
  <c r="C100" i="20"/>
  <c r="C99" i="20"/>
  <c r="C98" i="20"/>
  <c r="C97" i="20"/>
  <c r="C96" i="20"/>
  <c r="C95" i="20"/>
  <c r="C94" i="20"/>
  <c r="C93" i="20"/>
  <c r="C92" i="20"/>
  <c r="C91" i="20"/>
  <c r="C90" i="20"/>
  <c r="C89" i="20"/>
  <c r="C88" i="20"/>
  <c r="C87" i="20"/>
  <c r="C86" i="20"/>
  <c r="C85" i="20"/>
  <c r="C84" i="20"/>
  <c r="C83" i="20"/>
  <c r="C82" i="20"/>
  <c r="C81" i="20"/>
  <c r="C80" i="20"/>
  <c r="C79" i="20"/>
  <c r="C78" i="20"/>
  <c r="C77" i="20"/>
  <c r="C76" i="20"/>
  <c r="C75" i="20"/>
  <c r="C74" i="20"/>
  <c r="C73" i="20"/>
  <c r="C72" i="20"/>
  <c r="C71" i="20"/>
  <c r="C70" i="20"/>
  <c r="C69" i="20"/>
  <c r="C68" i="20"/>
  <c r="C67" i="20"/>
  <c r="C66" i="20"/>
  <c r="C65" i="20"/>
  <c r="C64" i="20"/>
  <c r="C63" i="20"/>
  <c r="C62" i="20"/>
  <c r="C61" i="20"/>
  <c r="C60" i="20"/>
  <c r="C59" i="20"/>
  <c r="C58" i="20"/>
  <c r="C57" i="20"/>
  <c r="C56" i="20"/>
  <c r="C55" i="20"/>
  <c r="C54" i="20"/>
  <c r="C53" i="20"/>
  <c r="C52" i="20"/>
  <c r="C51" i="20"/>
  <c r="C50" i="20"/>
  <c r="C49" i="20"/>
  <c r="C48" i="20"/>
  <c r="C47" i="20"/>
  <c r="C46" i="20"/>
  <c r="C45" i="20"/>
  <c r="C44" i="20"/>
  <c r="C43" i="20"/>
  <c r="C42" i="20"/>
  <c r="C41" i="20"/>
  <c r="C40" i="20"/>
  <c r="C39" i="20"/>
  <c r="C38" i="20"/>
  <c r="C37" i="20"/>
  <c r="C36" i="20"/>
  <c r="C35" i="20"/>
  <c r="C34" i="20"/>
  <c r="C33" i="20"/>
  <c r="C32" i="20"/>
  <c r="C31" i="20"/>
  <c r="C30" i="20"/>
  <c r="C29" i="20"/>
  <c r="C28" i="20"/>
  <c r="C27" i="20"/>
  <c r="C26" i="20"/>
  <c r="C25" i="20"/>
  <c r="C24" i="20"/>
  <c r="C23" i="20"/>
  <c r="C22" i="20"/>
  <c r="C21" i="20"/>
  <c r="C20" i="20"/>
  <c r="C19" i="20"/>
  <c r="C18" i="20"/>
  <c r="C17" i="20"/>
  <c r="C16" i="20"/>
  <c r="G15" i="20"/>
  <c r="C15" i="20"/>
  <c r="G14" i="20"/>
  <c r="C14" i="20"/>
  <c r="G13" i="20"/>
  <c r="C13" i="20"/>
  <c r="G12" i="20"/>
  <c r="C12" i="20"/>
  <c r="G11" i="20"/>
  <c r="C11" i="20"/>
  <c r="G10" i="20"/>
  <c r="C10" i="20"/>
  <c r="G9" i="20"/>
  <c r="C9" i="20"/>
  <c r="G8" i="20"/>
  <c r="C8" i="20"/>
  <c r="G7" i="20"/>
  <c r="C7" i="20"/>
  <c r="G6" i="20"/>
  <c r="C6" i="20"/>
  <c r="G5" i="20"/>
  <c r="C5" i="20"/>
  <c r="G4" i="20"/>
  <c r="C4" i="20"/>
  <c r="G3" i="20"/>
  <c r="C3" i="20"/>
  <c r="G2" i="20"/>
  <c r="C2" i="20"/>
  <c r="W3" i="19"/>
  <c r="W4" i="19"/>
  <c r="W7" i="19"/>
  <c r="W8" i="19"/>
  <c r="W9" i="19"/>
  <c r="W10" i="19"/>
  <c r="W11" i="19"/>
  <c r="W12" i="19"/>
  <c r="U11" i="19"/>
  <c r="U10" i="19"/>
  <c r="U9" i="19"/>
  <c r="U8" i="19"/>
  <c r="U7" i="19"/>
  <c r="U6" i="19"/>
  <c r="U4" i="19"/>
  <c r="U3" i="19"/>
  <c r="A29" i="19" a="1"/>
  <c r="F68" i="19" s="1" a="1"/>
  <c r="F68" i="19" s="1"/>
  <c r="A29" i="19"/>
  <c r="A50" i="19" a="1"/>
  <c r="A50" i="19"/>
  <c r="A45" i="19" a="1"/>
  <c r="I68" i="19" s="1" a="1"/>
  <c r="I68" i="19" s="1"/>
  <c r="A45" i="19"/>
  <c r="A39" i="19" a="1"/>
  <c r="H68" i="19" s="1" a="1"/>
  <c r="H68" i="19" s="1"/>
  <c r="A39" i="19"/>
  <c r="A34" i="19" a="1"/>
  <c r="G68" i="19" s="1" a="1"/>
  <c r="G68" i="19" s="1"/>
  <c r="A34" i="19"/>
  <c r="A24" i="19" a="1"/>
  <c r="E68" i="19" s="1" a="1"/>
  <c r="E68" i="19" s="1"/>
  <c r="A24" i="19"/>
  <c r="A13" i="19" a="1"/>
  <c r="D68" i="19" s="1" a="1"/>
  <c r="D68" i="19" s="1"/>
  <c r="A13" i="19"/>
  <c r="A3" i="19" a="1"/>
  <c r="A68" i="19" s="1" a="1"/>
  <c r="A68" i="19" s="1"/>
  <c r="A3" i="19"/>
  <c r="E170" i="18"/>
  <c r="D170" i="18" a="1"/>
  <c r="D170" i="18" s="1"/>
  <c r="E158" i="18"/>
  <c r="D158" i="18" a="1"/>
  <c r="D158" i="18" s="1"/>
  <c r="E146" i="18"/>
  <c r="D146" i="18" a="1"/>
  <c r="D146" i="18" s="1"/>
  <c r="E134" i="18"/>
  <c r="D134" i="18" a="1"/>
  <c r="D134" i="18" s="1"/>
  <c r="E122" i="18"/>
  <c r="D122" i="18" a="1"/>
  <c r="D122" i="18" s="1"/>
  <c r="E110" i="18"/>
  <c r="D110" i="18" a="1"/>
  <c r="D110" i="18" s="1"/>
  <c r="E98" i="18"/>
  <c r="D98" i="18" a="1"/>
  <c r="D98" i="18" s="1"/>
  <c r="E86" i="18"/>
  <c r="D86" i="18" a="1"/>
  <c r="D86" i="18" s="1"/>
  <c r="E74" i="18"/>
  <c r="D74" i="18" a="1"/>
  <c r="D74" i="18" s="1"/>
  <c r="E62" i="18"/>
  <c r="D62" i="18" a="1"/>
  <c r="D62" i="18" s="1"/>
  <c r="E50" i="18"/>
  <c r="D50" i="18" a="1"/>
  <c r="D50" i="18" s="1"/>
  <c r="E38" i="18"/>
  <c r="D38" i="18" a="1"/>
  <c r="D38" i="18" s="1"/>
  <c r="E26" i="18"/>
  <c r="D26" i="18" a="1"/>
  <c r="D26" i="18" s="1"/>
  <c r="G15" i="18"/>
  <c r="G14" i="18"/>
  <c r="E14" i="18"/>
  <c r="D14" i="18" a="1"/>
  <c r="D14" i="18" s="1"/>
  <c r="G13" i="18"/>
  <c r="G12" i="18"/>
  <c r="G11" i="18"/>
  <c r="G10" i="18"/>
  <c r="G9" i="18"/>
  <c r="G8" i="18"/>
  <c r="G7" i="18"/>
  <c r="G6" i="18"/>
  <c r="G5" i="18"/>
  <c r="G4" i="18"/>
  <c r="G3" i="18"/>
  <c r="G2" i="18"/>
  <c r="E2" i="18"/>
  <c r="D2" i="18" a="1"/>
  <c r="D2" i="18" s="1"/>
  <c r="E170" i="17"/>
  <c r="D170" i="17" a="1"/>
  <c r="D170" i="17" s="1"/>
  <c r="E158" i="17"/>
  <c r="D158" i="17" a="1"/>
  <c r="D158" i="17" s="1"/>
  <c r="E146" i="17"/>
  <c r="D146" i="17" a="1"/>
  <c r="D146" i="17" s="1"/>
  <c r="E134" i="17"/>
  <c r="D134" i="17" a="1"/>
  <c r="D134" i="17" s="1"/>
  <c r="E122" i="17"/>
  <c r="D122" i="17" a="1"/>
  <c r="D122" i="17" s="1"/>
  <c r="E110" i="17"/>
  <c r="D110" i="17" a="1"/>
  <c r="D110" i="17" s="1"/>
  <c r="E98" i="17"/>
  <c r="D98" i="17" a="1"/>
  <c r="D98" i="17" s="1"/>
  <c r="E86" i="17"/>
  <c r="D86" i="17" a="1"/>
  <c r="D86" i="17" s="1"/>
  <c r="E74" i="17"/>
  <c r="D74" i="17" a="1"/>
  <c r="D74" i="17" s="1"/>
  <c r="E62" i="17"/>
  <c r="D62" i="17" a="1"/>
  <c r="D62" i="17" s="1"/>
  <c r="E50" i="17"/>
  <c r="D50" i="17" a="1"/>
  <c r="D50" i="17" s="1"/>
  <c r="E38" i="17"/>
  <c r="D38" i="17" a="1"/>
  <c r="D38" i="17" s="1"/>
  <c r="E26" i="17"/>
  <c r="D26" i="17" a="1"/>
  <c r="D26" i="17" s="1"/>
  <c r="G15" i="17"/>
  <c r="G14" i="17"/>
  <c r="E14" i="17"/>
  <c r="D14" i="17" a="1"/>
  <c r="D14" i="17" s="1"/>
  <c r="G13" i="17"/>
  <c r="G12" i="17"/>
  <c r="G11" i="17"/>
  <c r="G10" i="17"/>
  <c r="G9" i="17"/>
  <c r="G8" i="17"/>
  <c r="G7" i="17"/>
  <c r="G6" i="17"/>
  <c r="G5" i="17"/>
  <c r="G4" i="17"/>
  <c r="G3" i="17"/>
  <c r="G2" i="17"/>
  <c r="E2" i="17"/>
  <c r="D2" i="17" a="1"/>
  <c r="D2" i="17" s="1"/>
  <c r="E206" i="15"/>
  <c r="D206" i="15" a="1"/>
  <c r="D206" i="15" s="1"/>
  <c r="G15" i="15"/>
  <c r="G14" i="15"/>
  <c r="G13" i="15"/>
  <c r="G12" i="15"/>
  <c r="G11" i="15"/>
  <c r="G10" i="15"/>
  <c r="G9" i="15"/>
  <c r="G8" i="15"/>
  <c r="G7" i="15"/>
  <c r="G6" i="15"/>
  <c r="G5" i="15"/>
  <c r="G4" i="15"/>
  <c r="G3" i="15"/>
  <c r="G2" i="15"/>
  <c r="C2" i="12"/>
  <c r="C287" i="12"/>
  <c r="C286" i="12"/>
  <c r="C285" i="12"/>
  <c r="C284" i="12"/>
  <c r="C283" i="12"/>
  <c r="C282" i="12"/>
  <c r="C281" i="12"/>
  <c r="C280" i="12"/>
  <c r="C279" i="12"/>
  <c r="C278" i="12"/>
  <c r="C277" i="12"/>
  <c r="C276" i="12"/>
  <c r="C275" i="12"/>
  <c r="C274" i="12"/>
  <c r="C273" i="12"/>
  <c r="C272" i="12"/>
  <c r="C271" i="12"/>
  <c r="C270" i="12"/>
  <c r="C269" i="12"/>
  <c r="C268" i="12"/>
  <c r="C267" i="12"/>
  <c r="C266" i="12"/>
  <c r="C265" i="12"/>
  <c r="C264" i="12"/>
  <c r="C263" i="12"/>
  <c r="C262" i="12"/>
  <c r="C261" i="12"/>
  <c r="C260" i="12"/>
  <c r="C259" i="12"/>
  <c r="C258" i="12"/>
  <c r="C257" i="12"/>
  <c r="C256" i="12"/>
  <c r="C255" i="12"/>
  <c r="C254" i="12"/>
  <c r="C253" i="12"/>
  <c r="C252" i="12"/>
  <c r="C251" i="12"/>
  <c r="C250" i="12"/>
  <c r="C249" i="12"/>
  <c r="C248" i="12"/>
  <c r="C247" i="12"/>
  <c r="C246" i="12"/>
  <c r="C245" i="12"/>
  <c r="C244" i="12"/>
  <c r="C243" i="12"/>
  <c r="C242" i="12"/>
  <c r="C241" i="12"/>
  <c r="C240" i="12"/>
  <c r="C239" i="12"/>
  <c r="C238" i="12"/>
  <c r="C237" i="12"/>
  <c r="C236" i="12"/>
  <c r="C235" i="12"/>
  <c r="C234" i="12"/>
  <c r="C233" i="12"/>
  <c r="C232" i="12"/>
  <c r="C231" i="12"/>
  <c r="C230" i="12"/>
  <c r="C229" i="12"/>
  <c r="C228" i="12"/>
  <c r="C227" i="12"/>
  <c r="C226" i="12"/>
  <c r="C225" i="12"/>
  <c r="C224" i="12"/>
  <c r="C223" i="12"/>
  <c r="C222" i="12"/>
  <c r="C221" i="12"/>
  <c r="C220" i="12"/>
  <c r="C219" i="12"/>
  <c r="C218" i="12"/>
  <c r="C217" i="12"/>
  <c r="C216" i="12"/>
  <c r="C215" i="12"/>
  <c r="C214" i="12"/>
  <c r="C213" i="12"/>
  <c r="C212" i="12"/>
  <c r="C211" i="12"/>
  <c r="C210" i="12"/>
  <c r="C209" i="12"/>
  <c r="C208" i="12"/>
  <c r="C207" i="12"/>
  <c r="C206" i="12"/>
  <c r="C205" i="12"/>
  <c r="C204" i="12"/>
  <c r="C203" i="12"/>
  <c r="C202" i="12"/>
  <c r="C201" i="12"/>
  <c r="C200" i="12"/>
  <c r="C199" i="12"/>
  <c r="C198" i="12"/>
  <c r="C197" i="12"/>
  <c r="C196" i="12"/>
  <c r="C195" i="12"/>
  <c r="C194" i="12"/>
  <c r="C193" i="12"/>
  <c r="C192" i="12"/>
  <c r="C191" i="12"/>
  <c r="C190" i="12"/>
  <c r="C189" i="12"/>
  <c r="C188" i="12"/>
  <c r="C187" i="12"/>
  <c r="C186" i="12"/>
  <c r="C185" i="12"/>
  <c r="C184" i="12"/>
  <c r="C183" i="12"/>
  <c r="C182" i="12"/>
  <c r="C181" i="12"/>
  <c r="C180" i="12"/>
  <c r="C179" i="12"/>
  <c r="C178" i="12"/>
  <c r="C177" i="12"/>
  <c r="C176" i="12"/>
  <c r="C175" i="12"/>
  <c r="C174" i="12"/>
  <c r="C173" i="12"/>
  <c r="C172" i="12"/>
  <c r="C171" i="12"/>
  <c r="C170" i="12"/>
  <c r="C169" i="12"/>
  <c r="C168" i="12"/>
  <c r="C167" i="12"/>
  <c r="C166" i="12"/>
  <c r="C165" i="12"/>
  <c r="C164" i="12"/>
  <c r="C163" i="12"/>
  <c r="C162" i="12"/>
  <c r="C161" i="12"/>
  <c r="C160" i="12"/>
  <c r="C159" i="12"/>
  <c r="C158" i="12"/>
  <c r="C157" i="12"/>
  <c r="C156" i="12"/>
  <c r="C155" i="12"/>
  <c r="C154" i="12"/>
  <c r="C153" i="12"/>
  <c r="C152" i="12"/>
  <c r="C151" i="12"/>
  <c r="C150" i="12"/>
  <c r="C149" i="12"/>
  <c r="C148" i="12"/>
  <c r="C147" i="12"/>
  <c r="C146" i="12"/>
  <c r="C145" i="12"/>
  <c r="C144" i="12"/>
  <c r="C143" i="12"/>
  <c r="C142" i="12"/>
  <c r="C141" i="12"/>
  <c r="C140" i="12"/>
  <c r="C139" i="12"/>
  <c r="C138" i="12"/>
  <c r="C137" i="12"/>
  <c r="C136" i="12"/>
  <c r="C135" i="12"/>
  <c r="C134" i="12"/>
  <c r="C133" i="12"/>
  <c r="C132" i="12"/>
  <c r="C131" i="12"/>
  <c r="C130" i="12"/>
  <c r="C129" i="12"/>
  <c r="C128" i="12"/>
  <c r="C127" i="12"/>
  <c r="C126" i="12"/>
  <c r="C125" i="12"/>
  <c r="C124" i="12"/>
  <c r="C123" i="12"/>
  <c r="C122" i="12"/>
  <c r="C121" i="12"/>
  <c r="C120" i="12"/>
  <c r="C119" i="12"/>
  <c r="C118" i="12"/>
  <c r="C117" i="12"/>
  <c r="C116" i="12"/>
  <c r="C115" i="12"/>
  <c r="C114" i="12"/>
  <c r="C113" i="12"/>
  <c r="C112" i="12"/>
  <c r="C111" i="12"/>
  <c r="C110" i="12"/>
  <c r="C109" i="12"/>
  <c r="C108" i="12"/>
  <c r="C107" i="12"/>
  <c r="C106" i="12"/>
  <c r="C105" i="12"/>
  <c r="C104" i="12"/>
  <c r="C103" i="12"/>
  <c r="C102" i="12"/>
  <c r="C101" i="12"/>
  <c r="C100" i="12"/>
  <c r="C99" i="12"/>
  <c r="C98" i="12"/>
  <c r="C97" i="12"/>
  <c r="C96" i="12"/>
  <c r="C95" i="12"/>
  <c r="C94" i="12"/>
  <c r="C93" i="12"/>
  <c r="C92" i="12"/>
  <c r="C91" i="12"/>
  <c r="C90" i="12"/>
  <c r="C89" i="12"/>
  <c r="C88" i="12"/>
  <c r="C87" i="12"/>
  <c r="C86" i="12"/>
  <c r="C85" i="12"/>
  <c r="C84" i="12"/>
  <c r="C83" i="12"/>
  <c r="C82" i="12"/>
  <c r="C81" i="12"/>
  <c r="C80" i="12"/>
  <c r="C79" i="12"/>
  <c r="C78" i="12"/>
  <c r="C77" i="12"/>
  <c r="C76" i="12"/>
  <c r="C75" i="12"/>
  <c r="C74" i="12"/>
  <c r="C73" i="12"/>
  <c r="C72" i="12"/>
  <c r="C71" i="12"/>
  <c r="C70" i="12"/>
  <c r="C69" i="12"/>
  <c r="C68" i="12"/>
  <c r="C67" i="12"/>
  <c r="C66" i="12"/>
  <c r="C65" i="12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C51" i="12"/>
  <c r="C50" i="12"/>
  <c r="C49" i="12"/>
  <c r="C48" i="12"/>
  <c r="C47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G15" i="12"/>
  <c r="C15" i="12"/>
  <c r="G14" i="12"/>
  <c r="C14" i="12"/>
  <c r="G13" i="12"/>
  <c r="C13" i="12"/>
  <c r="G12" i="12"/>
  <c r="C12" i="12"/>
  <c r="G11" i="12"/>
  <c r="C11" i="12"/>
  <c r="G10" i="12"/>
  <c r="C10" i="12"/>
  <c r="G9" i="12"/>
  <c r="C9" i="12"/>
  <c r="G8" i="12"/>
  <c r="C8" i="12"/>
  <c r="G7" i="12"/>
  <c r="C7" i="12"/>
  <c r="G6" i="12"/>
  <c r="C6" i="12"/>
  <c r="G5" i="12"/>
  <c r="C5" i="12"/>
  <c r="G4" i="12"/>
  <c r="C4" i="12"/>
  <c r="G3" i="12"/>
  <c r="C3" i="12"/>
  <c r="G2" i="12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J2" i="10"/>
  <c r="I2" i="10"/>
  <c r="I3" i="16"/>
  <c r="I4" i="16"/>
  <c r="I5" i="16"/>
  <c r="I6" i="16"/>
  <c r="I7" i="16"/>
  <c r="I8" i="16"/>
  <c r="I9" i="16"/>
  <c r="I10" i="16"/>
  <c r="I11" i="16"/>
  <c r="I12" i="16"/>
  <c r="I13" i="16"/>
  <c r="I14" i="16"/>
  <c r="I15" i="16"/>
  <c r="I2" i="16"/>
  <c r="I3" i="8"/>
  <c r="I4" i="8"/>
  <c r="I5" i="8"/>
  <c r="I6" i="8"/>
  <c r="I7" i="8"/>
  <c r="I8" i="8"/>
  <c r="I9" i="8"/>
  <c r="I10" i="8"/>
  <c r="I11" i="8"/>
  <c r="I12" i="8"/>
  <c r="I13" i="8"/>
  <c r="I14" i="8"/>
  <c r="I15" i="8"/>
  <c r="I2" i="8"/>
  <c r="G2" i="8"/>
  <c r="J2" i="8"/>
  <c r="G3" i="8"/>
  <c r="J3" i="8"/>
  <c r="G4" i="8"/>
  <c r="J4" i="8"/>
  <c r="G5" i="8"/>
  <c r="J5" i="8"/>
  <c r="G6" i="8"/>
  <c r="J6" i="8"/>
  <c r="G7" i="8"/>
  <c r="J7" i="8"/>
  <c r="G8" i="8"/>
  <c r="J8" i="8"/>
  <c r="G9" i="8"/>
  <c r="J9" i="8"/>
  <c r="G10" i="8"/>
  <c r="J10" i="8"/>
  <c r="G11" i="8"/>
  <c r="J11" i="8"/>
  <c r="G12" i="8"/>
  <c r="J12" i="8"/>
  <c r="G13" i="8"/>
  <c r="J13" i="8"/>
  <c r="G14" i="8"/>
  <c r="J14" i="8"/>
  <c r="G15" i="8"/>
  <c r="J15" i="8"/>
  <c r="G15" i="6"/>
  <c r="G14" i="6"/>
  <c r="G13" i="6"/>
  <c r="G12" i="6"/>
  <c r="G11" i="6"/>
  <c r="G10" i="6"/>
  <c r="G9" i="6"/>
  <c r="G8" i="6"/>
  <c r="G7" i="6"/>
  <c r="G6" i="6"/>
  <c r="G5" i="6"/>
  <c r="G4" i="6"/>
  <c r="G3" i="6"/>
  <c r="G2" i="6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2" i="2"/>
  <c r="J2" i="16"/>
  <c r="J3" i="16"/>
  <c r="J4" i="16"/>
  <c r="J5" i="16"/>
  <c r="J6" i="16"/>
  <c r="J7" i="16"/>
  <c r="J8" i="16"/>
  <c r="J9" i="16"/>
  <c r="J10" i="16"/>
  <c r="J11" i="16"/>
  <c r="J12" i="16"/>
  <c r="J13" i="16"/>
  <c r="J14" i="16"/>
  <c r="J15" i="16"/>
  <c r="G15" i="10"/>
  <c r="G14" i="10"/>
  <c r="G13" i="10"/>
  <c r="G12" i="10"/>
  <c r="G11" i="10"/>
  <c r="G10" i="10"/>
  <c r="G9" i="10"/>
  <c r="G8" i="10"/>
  <c r="G7" i="10"/>
  <c r="G6" i="10"/>
  <c r="G5" i="10"/>
  <c r="G4" i="10"/>
  <c r="G3" i="10"/>
  <c r="G2" i="10"/>
  <c r="E14" i="10"/>
  <c r="E26" i="10"/>
  <c r="E38" i="10"/>
  <c r="E50" i="10"/>
  <c r="E62" i="10"/>
  <c r="E74" i="10"/>
  <c r="E86" i="10"/>
  <c r="E98" i="10"/>
  <c r="E110" i="10"/>
  <c r="E122" i="10"/>
  <c r="E134" i="10"/>
  <c r="E146" i="10"/>
  <c r="E158" i="10"/>
  <c r="E170" i="10"/>
  <c r="E182" i="10"/>
  <c r="E194" i="10"/>
  <c r="E206" i="10"/>
  <c r="D2" i="16" a="1"/>
  <c r="D2" i="16"/>
  <c r="C2" i="10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  <c r="C165" i="10"/>
  <c r="C166" i="10"/>
  <c r="C167" i="10"/>
  <c r="C168" i="10"/>
  <c r="C169" i="10"/>
  <c r="C170" i="10"/>
  <c r="C171" i="10"/>
  <c r="C172" i="10"/>
  <c r="C173" i="10"/>
  <c r="C174" i="10"/>
  <c r="C175" i="10"/>
  <c r="C176" i="10"/>
  <c r="C177" i="10"/>
  <c r="C178" i="10"/>
  <c r="C179" i="10"/>
  <c r="C180" i="10"/>
  <c r="C181" i="10"/>
  <c r="C182" i="10"/>
  <c r="C183" i="10"/>
  <c r="C184" i="10"/>
  <c r="C185" i="10"/>
  <c r="C186" i="10"/>
  <c r="C187" i="10"/>
  <c r="C188" i="10"/>
  <c r="C189" i="10"/>
  <c r="C190" i="10"/>
  <c r="C191" i="10"/>
  <c r="C192" i="10"/>
  <c r="C193" i="10"/>
  <c r="C194" i="10"/>
  <c r="C195" i="10"/>
  <c r="C196" i="10"/>
  <c r="C197" i="10"/>
  <c r="C198" i="10"/>
  <c r="C199" i="10"/>
  <c r="C200" i="10"/>
  <c r="C201" i="10"/>
  <c r="C202" i="10"/>
  <c r="C203" i="10"/>
  <c r="C204" i="10"/>
  <c r="C205" i="10"/>
  <c r="C206" i="10"/>
  <c r="C207" i="10"/>
  <c r="C208" i="10"/>
  <c r="C209" i="10"/>
  <c r="C210" i="10"/>
  <c r="C211" i="10"/>
  <c r="C212" i="10"/>
  <c r="C213" i="10"/>
  <c r="C214" i="10"/>
  <c r="C215" i="10"/>
  <c r="C216" i="10"/>
  <c r="C217" i="10"/>
  <c r="C218" i="10"/>
  <c r="C219" i="10"/>
  <c r="C220" i="10"/>
  <c r="C221" i="10"/>
  <c r="C222" i="10"/>
  <c r="C223" i="10"/>
  <c r="C224" i="10"/>
  <c r="C225" i="10"/>
  <c r="C226" i="10"/>
  <c r="C227" i="10"/>
  <c r="C228" i="10"/>
  <c r="C229" i="10"/>
  <c r="C230" i="10"/>
  <c r="C231" i="10"/>
  <c r="C232" i="10"/>
  <c r="C233" i="10"/>
  <c r="C234" i="10"/>
  <c r="C235" i="10"/>
  <c r="C236" i="10"/>
  <c r="C237" i="10"/>
  <c r="C238" i="10"/>
  <c r="C239" i="10"/>
  <c r="C240" i="10"/>
  <c r="C241" i="10"/>
  <c r="C242" i="10"/>
  <c r="C243" i="10"/>
  <c r="C244" i="10"/>
  <c r="C245" i="10"/>
  <c r="C246" i="10"/>
  <c r="C247" i="10"/>
  <c r="C248" i="10"/>
  <c r="C249" i="10"/>
  <c r="C250" i="10"/>
  <c r="C251" i="10"/>
  <c r="C252" i="10"/>
  <c r="C253" i="10"/>
  <c r="C254" i="10"/>
  <c r="C255" i="10"/>
  <c r="C256" i="10"/>
  <c r="C257" i="10"/>
  <c r="C258" i="10"/>
  <c r="C259" i="10"/>
  <c r="C260" i="10"/>
  <c r="C261" i="10"/>
  <c r="C262" i="10"/>
  <c r="C263" i="10"/>
  <c r="C264" i="10"/>
  <c r="C265" i="10"/>
  <c r="C266" i="10"/>
  <c r="C267" i="10"/>
  <c r="C268" i="10"/>
  <c r="C269" i="10"/>
  <c r="C270" i="10"/>
  <c r="C271" i="10"/>
  <c r="C272" i="10"/>
  <c r="C273" i="10"/>
  <c r="C274" i="10"/>
  <c r="C275" i="10"/>
  <c r="C276" i="10"/>
  <c r="C277" i="10"/>
  <c r="C278" i="10"/>
  <c r="C279" i="10"/>
  <c r="C280" i="10"/>
  <c r="C281" i="10"/>
  <c r="C282" i="10"/>
  <c r="C283" i="10"/>
  <c r="C284" i="10"/>
  <c r="C285" i="10"/>
  <c r="C286" i="10"/>
  <c r="C287" i="10"/>
  <c r="C288" i="10"/>
  <c r="C289" i="10"/>
  <c r="C290" i="10"/>
  <c r="C291" i="10"/>
  <c r="C292" i="10"/>
  <c r="C293" i="10"/>
  <c r="C294" i="10"/>
  <c r="C295" i="10"/>
  <c r="C296" i="10"/>
  <c r="C297" i="10"/>
  <c r="C298" i="10"/>
  <c r="C299" i="10"/>
  <c r="C300" i="10"/>
  <c r="C301" i="10"/>
  <c r="C302" i="10"/>
  <c r="C303" i="10"/>
  <c r="C304" i="10"/>
  <c r="C305" i="10"/>
  <c r="C306" i="10"/>
  <c r="C307" i="10"/>
  <c r="C308" i="10"/>
  <c r="C309" i="10"/>
  <c r="C310" i="10"/>
  <c r="C311" i="10"/>
  <c r="C312" i="10"/>
  <c r="C313" i="10"/>
  <c r="C314" i="10"/>
  <c r="C315" i="10"/>
  <c r="C316" i="10"/>
  <c r="C317" i="10"/>
  <c r="C318" i="10"/>
  <c r="C319" i="10"/>
  <c r="C320" i="10"/>
  <c r="C321" i="10"/>
  <c r="C322" i="10"/>
  <c r="C323" i="10"/>
  <c r="C324" i="10"/>
  <c r="C325" i="10"/>
  <c r="C326" i="10"/>
  <c r="C327" i="10"/>
  <c r="C328" i="10"/>
  <c r="C329" i="10"/>
  <c r="C330" i="10"/>
  <c r="C331" i="10"/>
  <c r="C332" i="10"/>
  <c r="C333" i="10"/>
  <c r="C334" i="10"/>
  <c r="C335" i="10"/>
  <c r="C336" i="10"/>
  <c r="C337" i="10"/>
  <c r="C338" i="10"/>
  <c r="C339" i="10"/>
  <c r="C340" i="10"/>
  <c r="C341" i="10"/>
  <c r="C342" i="10"/>
  <c r="C343" i="10"/>
  <c r="C344" i="10"/>
  <c r="C345" i="10"/>
  <c r="C346" i="10"/>
  <c r="C347" i="10"/>
  <c r="C348" i="10"/>
  <c r="C349" i="10"/>
  <c r="C350" i="10"/>
  <c r="C351" i="10"/>
  <c r="C352" i="10"/>
  <c r="C353" i="10"/>
  <c r="C354" i="10"/>
  <c r="C355" i="10"/>
  <c r="C356" i="10"/>
  <c r="C357" i="10"/>
  <c r="C358" i="10"/>
  <c r="C359" i="10"/>
  <c r="C360" i="10"/>
  <c r="C361" i="10"/>
  <c r="C362" i="10"/>
  <c r="C363" i="10"/>
  <c r="C364" i="10"/>
  <c r="C365" i="10"/>
  <c r="C366" i="10"/>
  <c r="C367" i="10"/>
  <c r="C368" i="10"/>
  <c r="C369" i="10"/>
  <c r="C370" i="10"/>
  <c r="C371" i="10"/>
  <c r="C372" i="10"/>
  <c r="C373" i="10"/>
  <c r="C374" i="10"/>
  <c r="C375" i="10"/>
  <c r="C376" i="10"/>
  <c r="C377" i="10"/>
  <c r="C378" i="10"/>
  <c r="C379" i="10"/>
  <c r="C380" i="10"/>
  <c r="C381" i="10"/>
  <c r="C382" i="10"/>
  <c r="C383" i="10"/>
  <c r="C384" i="10"/>
  <c r="C385" i="10"/>
  <c r="C386" i="10"/>
  <c r="C387" i="10"/>
  <c r="C388" i="10"/>
  <c r="C389" i="10"/>
  <c r="C390" i="10"/>
  <c r="C391" i="10"/>
  <c r="C392" i="10"/>
  <c r="C393" i="10"/>
  <c r="C394" i="10"/>
  <c r="C395" i="10"/>
  <c r="C396" i="10"/>
  <c r="C397" i="10"/>
  <c r="C398" i="10"/>
  <c r="C399" i="10"/>
  <c r="C400" i="10"/>
  <c r="C401" i="10"/>
  <c r="C402" i="10"/>
  <c r="C403" i="10"/>
  <c r="C404" i="10"/>
  <c r="C405" i="10"/>
  <c r="C406" i="10"/>
  <c r="C407" i="10"/>
  <c r="C408" i="10"/>
  <c r="C409" i="10"/>
  <c r="C410" i="10"/>
  <c r="C411" i="10"/>
  <c r="C412" i="10"/>
  <c r="C413" i="10"/>
  <c r="C414" i="10"/>
  <c r="C415" i="10"/>
  <c r="C416" i="10"/>
  <c r="C417" i="10"/>
  <c r="C418" i="10"/>
  <c r="C419" i="10"/>
  <c r="C420" i="10"/>
  <c r="C421" i="10"/>
  <c r="C422" i="10"/>
  <c r="C423" i="10"/>
  <c r="C424" i="10"/>
  <c r="C425" i="10"/>
  <c r="C426" i="10"/>
  <c r="C427" i="10"/>
  <c r="C428" i="10"/>
  <c r="C429" i="10"/>
  <c r="C430" i="10"/>
  <c r="C431" i="10"/>
  <c r="C432" i="10"/>
  <c r="C433" i="10"/>
  <c r="C434" i="10"/>
  <c r="C435" i="10"/>
  <c r="C436" i="10"/>
  <c r="C437" i="10"/>
  <c r="C438" i="10"/>
  <c r="C439" i="10"/>
  <c r="C440" i="10"/>
  <c r="C441" i="10"/>
  <c r="C442" i="10"/>
  <c r="C443" i="10"/>
  <c r="C444" i="10"/>
  <c r="C445" i="10"/>
  <c r="C446" i="10"/>
  <c r="C447" i="10"/>
  <c r="C448" i="10"/>
  <c r="C449" i="10"/>
  <c r="C450" i="10"/>
  <c r="C451" i="10"/>
  <c r="C452" i="10"/>
  <c r="C453" i="10"/>
  <c r="C454" i="10"/>
  <c r="C455" i="10"/>
  <c r="C456" i="10"/>
  <c r="C457" i="10"/>
  <c r="C458" i="10"/>
  <c r="C459" i="10"/>
  <c r="C460" i="10"/>
  <c r="C461" i="10"/>
  <c r="C462" i="10"/>
  <c r="C463" i="10"/>
  <c r="C464" i="10"/>
  <c r="C465" i="10"/>
  <c r="C466" i="10"/>
  <c r="C467" i="10"/>
  <c r="C468" i="10"/>
  <c r="C469" i="10"/>
  <c r="C470" i="10"/>
  <c r="C471" i="10"/>
  <c r="C472" i="10"/>
  <c r="C473" i="10"/>
  <c r="C474" i="10"/>
  <c r="C475" i="10"/>
  <c r="C476" i="10"/>
  <c r="C477" i="10"/>
  <c r="C478" i="10"/>
  <c r="C479" i="10"/>
  <c r="C480" i="10"/>
  <c r="C481" i="10"/>
  <c r="C482" i="10"/>
  <c r="C483" i="10"/>
  <c r="C484" i="10"/>
  <c r="C485" i="10"/>
  <c r="C486" i="10"/>
  <c r="C487" i="10"/>
  <c r="C488" i="10"/>
  <c r="C489" i="10"/>
  <c r="C490" i="10"/>
  <c r="C491" i="10"/>
  <c r="C492" i="10"/>
  <c r="C493" i="10"/>
  <c r="C494" i="10"/>
  <c r="C495" i="10"/>
  <c r="C496" i="10"/>
  <c r="C497" i="10"/>
  <c r="C498" i="10"/>
  <c r="C499" i="10"/>
  <c r="C500" i="10"/>
  <c r="C501" i="10"/>
  <c r="C502" i="10"/>
  <c r="C503" i="10"/>
  <c r="C504" i="10"/>
  <c r="C505" i="10"/>
  <c r="C506" i="10"/>
  <c r="C507" i="10"/>
  <c r="C508" i="10"/>
  <c r="C509" i="10"/>
  <c r="C510" i="10"/>
  <c r="C511" i="10"/>
  <c r="C512" i="10"/>
  <c r="C513" i="10"/>
  <c r="C514" i="10"/>
  <c r="C515" i="10"/>
  <c r="C516" i="10"/>
  <c r="C517" i="10"/>
  <c r="C518" i="10"/>
  <c r="C519" i="10"/>
  <c r="C520" i="10"/>
  <c r="C521" i="10"/>
  <c r="C522" i="10"/>
  <c r="C523" i="10"/>
  <c r="C524" i="10"/>
  <c r="C525" i="10"/>
  <c r="C526" i="10"/>
  <c r="C527" i="10"/>
  <c r="C528" i="10"/>
  <c r="C529" i="10"/>
  <c r="C530" i="10"/>
  <c r="C531" i="10"/>
  <c r="C532" i="10"/>
  <c r="C533" i="10"/>
  <c r="C534" i="10"/>
  <c r="C535" i="10"/>
  <c r="C536" i="10"/>
  <c r="C537" i="10"/>
  <c r="C538" i="10"/>
  <c r="C539" i="10"/>
  <c r="C540" i="10"/>
  <c r="C541" i="10"/>
  <c r="C542" i="10"/>
  <c r="C543" i="10"/>
  <c r="C544" i="10"/>
  <c r="C545" i="10"/>
  <c r="C546" i="10"/>
  <c r="C547" i="10"/>
  <c r="C548" i="10"/>
  <c r="C549" i="10"/>
  <c r="C550" i="10"/>
  <c r="C551" i="10"/>
  <c r="C552" i="10"/>
  <c r="C553" i="10"/>
  <c r="C554" i="10"/>
  <c r="C555" i="10"/>
  <c r="C556" i="10"/>
  <c r="C557" i="10"/>
  <c r="C558" i="10"/>
  <c r="C559" i="10"/>
  <c r="C560" i="10"/>
  <c r="C561" i="10"/>
  <c r="C562" i="10"/>
  <c r="C563" i="10"/>
  <c r="C564" i="10"/>
  <c r="C565" i="10"/>
  <c r="C566" i="10"/>
  <c r="C567" i="10"/>
  <c r="C568" i="10"/>
  <c r="C569" i="10"/>
  <c r="C570" i="10"/>
  <c r="C571" i="10"/>
  <c r="C572" i="10"/>
  <c r="C573" i="10"/>
  <c r="C574" i="10"/>
  <c r="C575" i="10"/>
  <c r="C576" i="10"/>
  <c r="C577" i="10"/>
  <c r="C578" i="10"/>
  <c r="C579" i="10"/>
  <c r="C580" i="10"/>
  <c r="C581" i="10"/>
  <c r="C582" i="10"/>
  <c r="C583" i="10"/>
  <c r="C584" i="10"/>
  <c r="C585" i="10"/>
  <c r="C586" i="10"/>
  <c r="C587" i="10"/>
  <c r="C588" i="10"/>
  <c r="C589" i="10"/>
  <c r="C590" i="10"/>
  <c r="C591" i="10"/>
  <c r="C592" i="10"/>
  <c r="C593" i="10"/>
  <c r="C594" i="10"/>
  <c r="C595" i="10"/>
  <c r="C596" i="10"/>
  <c r="C597" i="10"/>
  <c r="C598" i="10"/>
  <c r="C599" i="10"/>
  <c r="C600" i="10"/>
  <c r="C601" i="10"/>
  <c r="C602" i="10"/>
  <c r="C603" i="10"/>
  <c r="C604" i="10"/>
  <c r="C605" i="10"/>
  <c r="C606" i="10"/>
  <c r="C607" i="10"/>
  <c r="C608" i="10"/>
  <c r="C609" i="10"/>
  <c r="C610" i="10"/>
  <c r="C611" i="10"/>
  <c r="C612" i="10"/>
  <c r="C613" i="10"/>
  <c r="C614" i="10"/>
  <c r="C615" i="10"/>
  <c r="E14" i="16"/>
  <c r="E26" i="16"/>
  <c r="E38" i="16"/>
  <c r="E50" i="16"/>
  <c r="E62" i="16"/>
  <c r="E74" i="16"/>
  <c r="E86" i="16"/>
  <c r="E98" i="16"/>
  <c r="E110" i="16"/>
  <c r="E122" i="16"/>
  <c r="E134" i="16"/>
  <c r="E146" i="16"/>
  <c r="E158" i="16"/>
  <c r="E170" i="16"/>
  <c r="E182" i="16"/>
  <c r="E194" i="16"/>
  <c r="E206" i="16"/>
  <c r="E2" i="16"/>
  <c r="D14" i="16" a="1"/>
  <c r="D14" i="16"/>
  <c r="D26" i="16" a="1"/>
  <c r="D26" i="16"/>
  <c r="D38" i="16" a="1"/>
  <c r="D38" i="16"/>
  <c r="D50" i="16" a="1"/>
  <c r="D50" i="16"/>
  <c r="D62" i="16" a="1"/>
  <c r="D62" i="16"/>
  <c r="D74" i="16" a="1"/>
  <c r="D74" i="16"/>
  <c r="D86" i="16" a="1"/>
  <c r="D86" i="16"/>
  <c r="D98" i="16" a="1"/>
  <c r="D98" i="16"/>
  <c r="D110" i="16" a="1"/>
  <c r="D110" i="16"/>
  <c r="D122" i="16" a="1"/>
  <c r="D122" i="16"/>
  <c r="D134" i="16" a="1"/>
  <c r="D134" i="16"/>
  <c r="D146" i="16" a="1"/>
  <c r="D146" i="16"/>
  <c r="D158" i="16" a="1"/>
  <c r="D158" i="16"/>
  <c r="D170" i="16" a="1"/>
  <c r="D170" i="16"/>
  <c r="D182" i="16" a="1"/>
  <c r="D182" i="16"/>
  <c r="D194" i="16" a="1"/>
  <c r="D194" i="16"/>
  <c r="D206" i="16" a="1"/>
  <c r="D206" i="16"/>
  <c r="D2" i="8" a="1"/>
  <c r="D2" i="8"/>
  <c r="G15" i="16"/>
  <c r="G14" i="16"/>
  <c r="G13" i="16"/>
  <c r="G12" i="16"/>
  <c r="G11" i="16"/>
  <c r="G10" i="16"/>
  <c r="G9" i="16"/>
  <c r="G8" i="16"/>
  <c r="G7" i="16"/>
  <c r="G6" i="16"/>
  <c r="G5" i="16"/>
  <c r="G4" i="16"/>
  <c r="G3" i="16"/>
  <c r="G2" i="16"/>
  <c r="E14" i="8"/>
  <c r="E26" i="8"/>
  <c r="E38" i="8"/>
  <c r="E50" i="8"/>
  <c r="E62" i="8"/>
  <c r="E74" i="8"/>
  <c r="E86" i="8"/>
  <c r="E98" i="8"/>
  <c r="E110" i="8"/>
  <c r="E122" i="8"/>
  <c r="E134" i="8"/>
  <c r="E146" i="8"/>
  <c r="E158" i="8"/>
  <c r="E2" i="8"/>
  <c r="E2" i="2"/>
  <c r="E14" i="2"/>
  <c r="E26" i="2"/>
  <c r="E38" i="2"/>
  <c r="E50" i="2"/>
  <c r="E62" i="2"/>
  <c r="E74" i="2"/>
  <c r="E86" i="2"/>
  <c r="E98" i="2"/>
  <c r="E110" i="2"/>
  <c r="E122" i="2"/>
  <c r="E134" i="2"/>
  <c r="E146" i="2"/>
  <c r="E158" i="2"/>
  <c r="E170" i="2"/>
  <c r="E182" i="2"/>
  <c r="E194" i="2"/>
  <c r="E206" i="2"/>
  <c r="E218" i="2"/>
  <c r="E230" i="2"/>
  <c r="E242" i="2"/>
  <c r="E254" i="2"/>
  <c r="E266" i="2"/>
  <c r="E278" i="2"/>
  <c r="G2" i="2"/>
  <c r="C289" i="2"/>
  <c r="C2" i="17"/>
  <c r="C3" i="17"/>
  <c r="C4" i="17"/>
  <c r="C5" i="17"/>
  <c r="C6" i="17"/>
  <c r="C7" i="17"/>
  <c r="C8" i="17"/>
  <c r="C9" i="17"/>
  <c r="C10" i="17"/>
  <c r="C11" i="17"/>
  <c r="C12" i="17"/>
  <c r="C13" i="17"/>
  <c r="C14" i="17"/>
  <c r="C15" i="17"/>
  <c r="C16" i="17"/>
  <c r="C17" i="17"/>
  <c r="C18" i="17"/>
  <c r="C19" i="17"/>
  <c r="C20" i="17"/>
  <c r="C21" i="17"/>
  <c r="C22" i="17"/>
  <c r="C23" i="17"/>
  <c r="C24" i="17"/>
  <c r="C25" i="17"/>
  <c r="C26" i="17"/>
  <c r="C27" i="17"/>
  <c r="C28" i="17"/>
  <c r="C29" i="17"/>
  <c r="C30" i="17"/>
  <c r="C31" i="17"/>
  <c r="C32" i="17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46" i="17"/>
  <c r="C47" i="17"/>
  <c r="C48" i="17"/>
  <c r="C49" i="17"/>
  <c r="C50" i="17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C101" i="17"/>
  <c r="C102" i="17"/>
  <c r="C103" i="17"/>
  <c r="C104" i="17"/>
  <c r="C105" i="17"/>
  <c r="C106" i="17"/>
  <c r="C107" i="17"/>
  <c r="C108" i="17"/>
  <c r="C109" i="17"/>
  <c r="C110" i="17"/>
  <c r="C111" i="17"/>
  <c r="C112" i="17"/>
  <c r="C113" i="17"/>
  <c r="C114" i="17"/>
  <c r="C115" i="17"/>
  <c r="C116" i="17"/>
  <c r="C117" i="17"/>
  <c r="C118" i="17"/>
  <c r="C119" i="17"/>
  <c r="C120" i="17"/>
  <c r="C121" i="17"/>
  <c r="C122" i="17"/>
  <c r="C123" i="17"/>
  <c r="C124" i="17"/>
  <c r="C125" i="17"/>
  <c r="C126" i="17"/>
  <c r="C127" i="17"/>
  <c r="C128" i="17"/>
  <c r="C129" i="17"/>
  <c r="C130" i="17"/>
  <c r="C131" i="17"/>
  <c r="C132" i="17"/>
  <c r="C133" i="17"/>
  <c r="C134" i="17"/>
  <c r="C135" i="17"/>
  <c r="C136" i="17"/>
  <c r="C137" i="17"/>
  <c r="C138" i="17"/>
  <c r="C139" i="17"/>
  <c r="C140" i="17"/>
  <c r="C141" i="17"/>
  <c r="C142" i="17"/>
  <c r="C143" i="17"/>
  <c r="C144" i="17"/>
  <c r="C145" i="17"/>
  <c r="C146" i="17"/>
  <c r="C147" i="17"/>
  <c r="C148" i="17"/>
  <c r="C149" i="17"/>
  <c r="C150" i="17"/>
  <c r="C151" i="17"/>
  <c r="C152" i="17"/>
  <c r="C153" i="17"/>
  <c r="C154" i="17"/>
  <c r="C155" i="17"/>
  <c r="C156" i="17"/>
  <c r="C157" i="17"/>
  <c r="C158" i="17"/>
  <c r="C159" i="17"/>
  <c r="C160" i="17"/>
  <c r="C161" i="17"/>
  <c r="C162" i="17"/>
  <c r="C163" i="17"/>
  <c r="C164" i="17"/>
  <c r="C165" i="17"/>
  <c r="C166" i="17"/>
  <c r="C167" i="17"/>
  <c r="C168" i="17"/>
  <c r="C169" i="17"/>
  <c r="C170" i="17"/>
  <c r="C171" i="17"/>
  <c r="C172" i="17"/>
  <c r="C173" i="17"/>
  <c r="C174" i="17"/>
  <c r="C175" i="17"/>
  <c r="C176" i="17"/>
  <c r="C177" i="17"/>
  <c r="C178" i="17"/>
  <c r="C179" i="17"/>
  <c r="C180" i="17"/>
  <c r="C181" i="17"/>
  <c r="C182" i="17"/>
  <c r="C183" i="17"/>
  <c r="C184" i="17"/>
  <c r="C185" i="17"/>
  <c r="C186" i="17"/>
  <c r="C187" i="17"/>
  <c r="C188" i="17"/>
  <c r="C189" i="17"/>
  <c r="C190" i="17"/>
  <c r="C191" i="17"/>
  <c r="C192" i="17"/>
  <c r="C193" i="17"/>
  <c r="C194" i="17"/>
  <c r="C195" i="17"/>
  <c r="C196" i="17"/>
  <c r="C197" i="17"/>
  <c r="C198" i="17"/>
  <c r="C199" i="17"/>
  <c r="C200" i="17"/>
  <c r="C201" i="17"/>
  <c r="C202" i="17"/>
  <c r="C203" i="17"/>
  <c r="C204" i="17"/>
  <c r="C205" i="17"/>
  <c r="C206" i="17"/>
  <c r="C207" i="17"/>
  <c r="C208" i="17"/>
  <c r="C209" i="17"/>
  <c r="C210" i="17"/>
  <c r="C211" i="17"/>
  <c r="C212" i="17"/>
  <c r="C213" i="17"/>
  <c r="C214" i="17"/>
  <c r="C215" i="17"/>
  <c r="C216" i="17"/>
  <c r="C217" i="17"/>
  <c r="C218" i="17"/>
  <c r="C219" i="17"/>
  <c r="C220" i="17"/>
  <c r="C221" i="17"/>
  <c r="C222" i="17"/>
  <c r="C223" i="17"/>
  <c r="C224" i="17"/>
  <c r="C225" i="17"/>
  <c r="C226" i="17"/>
  <c r="C227" i="17"/>
  <c r="C228" i="17"/>
  <c r="C229" i="17"/>
  <c r="C230" i="17"/>
  <c r="C231" i="17"/>
  <c r="C232" i="17"/>
  <c r="C233" i="17"/>
  <c r="C234" i="17"/>
  <c r="C235" i="17"/>
  <c r="C236" i="17"/>
  <c r="C237" i="17"/>
  <c r="C238" i="17"/>
  <c r="C239" i="17"/>
  <c r="C240" i="17"/>
  <c r="C241" i="17"/>
  <c r="C242" i="17"/>
  <c r="C243" i="17"/>
  <c r="C244" i="17"/>
  <c r="C245" i="17"/>
  <c r="C246" i="17"/>
  <c r="C247" i="17"/>
  <c r="C248" i="17"/>
  <c r="C249" i="17"/>
  <c r="C250" i="17"/>
  <c r="C2" i="18"/>
  <c r="C3" i="18"/>
  <c r="C4" i="18"/>
  <c r="C5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28" i="18"/>
  <c r="C29" i="18"/>
  <c r="C30" i="18"/>
  <c r="C31" i="18"/>
  <c r="C32" i="18"/>
  <c r="C33" i="18"/>
  <c r="C34" i="18"/>
  <c r="C35" i="18"/>
  <c r="C36" i="18"/>
  <c r="C37" i="18"/>
  <c r="C38" i="18"/>
  <c r="C39" i="18"/>
  <c r="C40" i="18"/>
  <c r="C41" i="18"/>
  <c r="C42" i="18"/>
  <c r="C43" i="18"/>
  <c r="C44" i="18"/>
  <c r="C45" i="18"/>
  <c r="C46" i="18"/>
  <c r="C47" i="18"/>
  <c r="C48" i="18"/>
  <c r="C49" i="18"/>
  <c r="C50" i="18"/>
  <c r="C51" i="18"/>
  <c r="C52" i="18"/>
  <c r="C53" i="18"/>
  <c r="C54" i="18"/>
  <c r="C55" i="18"/>
  <c r="C56" i="18"/>
  <c r="C57" i="18"/>
  <c r="C58" i="18"/>
  <c r="C59" i="18"/>
  <c r="C60" i="18"/>
  <c r="C61" i="18"/>
  <c r="C62" i="18"/>
  <c r="C63" i="18"/>
  <c r="C64" i="18"/>
  <c r="C65" i="18"/>
  <c r="C66" i="18"/>
  <c r="C67" i="18"/>
  <c r="C68" i="18"/>
  <c r="C69" i="18"/>
  <c r="C70" i="18"/>
  <c r="C71" i="18"/>
  <c r="C72" i="18"/>
  <c r="C73" i="18"/>
  <c r="C74" i="18"/>
  <c r="C75" i="18"/>
  <c r="C76" i="18"/>
  <c r="C77" i="18"/>
  <c r="C78" i="18"/>
  <c r="C79" i="18"/>
  <c r="C80" i="18"/>
  <c r="C81" i="18"/>
  <c r="C82" i="18"/>
  <c r="C83" i="18"/>
  <c r="C84" i="18"/>
  <c r="C85" i="18"/>
  <c r="C86" i="18"/>
  <c r="C87" i="18"/>
  <c r="C88" i="18"/>
  <c r="C89" i="18"/>
  <c r="C90" i="18"/>
  <c r="C91" i="18"/>
  <c r="C92" i="18"/>
  <c r="C93" i="18"/>
  <c r="C94" i="18"/>
  <c r="C95" i="18"/>
  <c r="C96" i="18"/>
  <c r="C97" i="18"/>
  <c r="C98" i="18"/>
  <c r="C99" i="18"/>
  <c r="C100" i="18"/>
  <c r="C101" i="18"/>
  <c r="C102" i="18"/>
  <c r="C103" i="18"/>
  <c r="C104" i="18"/>
  <c r="C105" i="18"/>
  <c r="C106" i="18"/>
  <c r="C107" i="18"/>
  <c r="C108" i="18"/>
  <c r="C109" i="18"/>
  <c r="C110" i="18"/>
  <c r="C111" i="18"/>
  <c r="C112" i="18"/>
  <c r="C113" i="18"/>
  <c r="C114" i="18"/>
  <c r="C115" i="18"/>
  <c r="C116" i="18"/>
  <c r="C117" i="18"/>
  <c r="C118" i="18"/>
  <c r="C119" i="18"/>
  <c r="C120" i="18"/>
  <c r="C121" i="18"/>
  <c r="C122" i="18"/>
  <c r="C123" i="18"/>
  <c r="C124" i="18"/>
  <c r="C125" i="18"/>
  <c r="C126" i="18"/>
  <c r="C127" i="18"/>
  <c r="C128" i="18"/>
  <c r="C129" i="18"/>
  <c r="C130" i="18"/>
  <c r="C131" i="18"/>
  <c r="C132" i="18"/>
  <c r="C133" i="18"/>
  <c r="C134" i="18"/>
  <c r="C135" i="18"/>
  <c r="C136" i="18"/>
  <c r="C137" i="18"/>
  <c r="C138" i="18"/>
  <c r="C139" i="18"/>
  <c r="C140" i="18"/>
  <c r="C141" i="18"/>
  <c r="C142" i="18"/>
  <c r="C143" i="18"/>
  <c r="C144" i="18"/>
  <c r="C145" i="18"/>
  <c r="C146" i="18"/>
  <c r="C147" i="18"/>
  <c r="C148" i="18"/>
  <c r="C149" i="18"/>
  <c r="C150" i="18"/>
  <c r="C151" i="18"/>
  <c r="C152" i="18"/>
  <c r="C153" i="18"/>
  <c r="C154" i="18"/>
  <c r="C155" i="18"/>
  <c r="C156" i="18"/>
  <c r="C157" i="18"/>
  <c r="C158" i="18"/>
  <c r="C159" i="18"/>
  <c r="C160" i="18"/>
  <c r="C161" i="18"/>
  <c r="C162" i="18"/>
  <c r="C163" i="18"/>
  <c r="C164" i="18"/>
  <c r="C165" i="18"/>
  <c r="C166" i="18"/>
  <c r="C167" i="18"/>
  <c r="C168" i="18"/>
  <c r="C169" i="18"/>
  <c r="C170" i="18"/>
  <c r="C171" i="18"/>
  <c r="C172" i="18"/>
  <c r="C173" i="18"/>
  <c r="C174" i="18"/>
  <c r="C175" i="18"/>
  <c r="C176" i="18"/>
  <c r="C177" i="18"/>
  <c r="C178" i="18"/>
  <c r="C179" i="18"/>
  <c r="C180" i="18"/>
  <c r="C181" i="18"/>
  <c r="C182" i="18"/>
  <c r="C183" i="18"/>
  <c r="C184" i="18"/>
  <c r="C185" i="18"/>
  <c r="C186" i="18"/>
  <c r="C187" i="18"/>
  <c r="C188" i="18"/>
  <c r="C189" i="18"/>
  <c r="C190" i="18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C2" i="16"/>
  <c r="C3" i="16"/>
  <c r="C4" i="16"/>
  <c r="C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100" i="16"/>
  <c r="C101" i="16"/>
  <c r="C102" i="16"/>
  <c r="C103" i="16"/>
  <c r="C104" i="16"/>
  <c r="C105" i="16"/>
  <c r="C106" i="16"/>
  <c r="C107" i="16"/>
  <c r="C108" i="16"/>
  <c r="C109" i="16"/>
  <c r="C110" i="16"/>
  <c r="C111" i="16"/>
  <c r="C112" i="16"/>
  <c r="C113" i="16"/>
  <c r="C114" i="16"/>
  <c r="C115" i="16"/>
  <c r="C116" i="16"/>
  <c r="C117" i="16"/>
  <c r="C118" i="16"/>
  <c r="C119" i="16"/>
  <c r="C120" i="16"/>
  <c r="C121" i="16"/>
  <c r="C122" i="16"/>
  <c r="C123" i="16"/>
  <c r="C124" i="16"/>
  <c r="C125" i="16"/>
  <c r="C126" i="16"/>
  <c r="C127" i="16"/>
  <c r="C128" i="16"/>
  <c r="C129" i="16"/>
  <c r="C130" i="16"/>
  <c r="C131" i="16"/>
  <c r="C132" i="16"/>
  <c r="C133" i="16"/>
  <c r="C134" i="16"/>
  <c r="C135" i="16"/>
  <c r="C136" i="16"/>
  <c r="C137" i="16"/>
  <c r="C138" i="16"/>
  <c r="C139" i="16"/>
  <c r="C140" i="16"/>
  <c r="C141" i="16"/>
  <c r="C142" i="16"/>
  <c r="C143" i="16"/>
  <c r="C144" i="16"/>
  <c r="C145" i="16"/>
  <c r="C146" i="16"/>
  <c r="C147" i="16"/>
  <c r="C148" i="16"/>
  <c r="C149" i="16"/>
  <c r="C150" i="16"/>
  <c r="C151" i="16"/>
  <c r="C152" i="16"/>
  <c r="C153" i="16"/>
  <c r="C154" i="16"/>
  <c r="C155" i="16"/>
  <c r="C156" i="16"/>
  <c r="C157" i="16"/>
  <c r="C158" i="16"/>
  <c r="C159" i="16"/>
  <c r="C160" i="16"/>
  <c r="C161" i="16"/>
  <c r="C162" i="16"/>
  <c r="C163" i="16"/>
  <c r="C164" i="16"/>
  <c r="C165" i="16"/>
  <c r="C166" i="16"/>
  <c r="C167" i="16"/>
  <c r="C168" i="16"/>
  <c r="C169" i="16"/>
  <c r="C170" i="16"/>
  <c r="C171" i="16"/>
  <c r="C172" i="16"/>
  <c r="C173" i="16"/>
  <c r="C174" i="16"/>
  <c r="C175" i="16"/>
  <c r="C176" i="16"/>
  <c r="C177" i="16"/>
  <c r="C178" i="16"/>
  <c r="C179" i="16"/>
  <c r="C180" i="16"/>
  <c r="C181" i="16"/>
  <c r="C182" i="16"/>
  <c r="C183" i="16"/>
  <c r="C184" i="16"/>
  <c r="C185" i="16"/>
  <c r="C186" i="16"/>
  <c r="C187" i="16"/>
  <c r="C188" i="16"/>
  <c r="C189" i="16"/>
  <c r="C190" i="16"/>
  <c r="C191" i="16"/>
  <c r="C192" i="16"/>
  <c r="C193" i="16"/>
  <c r="C194" i="16"/>
  <c r="C195" i="16"/>
  <c r="C196" i="16"/>
  <c r="C197" i="16"/>
  <c r="C198" i="16"/>
  <c r="C199" i="16"/>
  <c r="C200" i="16"/>
  <c r="C201" i="16"/>
  <c r="C202" i="16"/>
  <c r="C203" i="16"/>
  <c r="C204" i="16"/>
  <c r="C205" i="16"/>
  <c r="C206" i="16"/>
  <c r="C207" i="16"/>
  <c r="C208" i="16"/>
  <c r="C209" i="16"/>
  <c r="C210" i="16"/>
  <c r="C211" i="16"/>
  <c r="C212" i="16"/>
  <c r="C213" i="16"/>
  <c r="C2" i="8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2" i="15"/>
  <c r="C3" i="15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C29" i="15"/>
  <c r="C30" i="15"/>
  <c r="C31" i="15"/>
  <c r="C32" i="15"/>
  <c r="C33" i="15"/>
  <c r="C34" i="15"/>
  <c r="C35" i="15"/>
  <c r="C36" i="15"/>
  <c r="C37" i="15"/>
  <c r="C38" i="15"/>
  <c r="C39" i="15"/>
  <c r="C40" i="15"/>
  <c r="C41" i="15"/>
  <c r="C42" i="15"/>
  <c r="C43" i="15"/>
  <c r="C44" i="15"/>
  <c r="C45" i="15"/>
  <c r="C46" i="15"/>
  <c r="C47" i="15"/>
  <c r="C48" i="15"/>
  <c r="C49" i="15"/>
  <c r="C50" i="15"/>
  <c r="C51" i="15"/>
  <c r="C52" i="15"/>
  <c r="C53" i="15"/>
  <c r="C54" i="15"/>
  <c r="C55" i="15"/>
  <c r="C56" i="15"/>
  <c r="C57" i="15"/>
  <c r="C58" i="15"/>
  <c r="C59" i="15"/>
  <c r="C60" i="15"/>
  <c r="C61" i="15"/>
  <c r="C62" i="15"/>
  <c r="C63" i="15"/>
  <c r="C64" i="15"/>
  <c r="C65" i="15"/>
  <c r="C66" i="15"/>
  <c r="C67" i="15"/>
  <c r="C68" i="15"/>
  <c r="C69" i="15"/>
  <c r="C70" i="15"/>
  <c r="C71" i="15"/>
  <c r="C72" i="15"/>
  <c r="C73" i="15"/>
  <c r="C74" i="15"/>
  <c r="C75" i="15"/>
  <c r="C76" i="15"/>
  <c r="C77" i="15"/>
  <c r="C78" i="15"/>
  <c r="C79" i="15"/>
  <c r="C80" i="15"/>
  <c r="C81" i="15"/>
  <c r="C82" i="15"/>
  <c r="C83" i="15"/>
  <c r="C84" i="15"/>
  <c r="C85" i="15"/>
  <c r="C86" i="15"/>
  <c r="C87" i="15"/>
  <c r="C88" i="15"/>
  <c r="C89" i="15"/>
  <c r="C90" i="15"/>
  <c r="C91" i="15"/>
  <c r="C92" i="15"/>
  <c r="C93" i="15"/>
  <c r="C94" i="15"/>
  <c r="C95" i="15"/>
  <c r="C96" i="15"/>
  <c r="C97" i="15"/>
  <c r="C98" i="15"/>
  <c r="C99" i="15"/>
  <c r="C100" i="15"/>
  <c r="C101" i="15"/>
  <c r="C102" i="15"/>
  <c r="C103" i="15"/>
  <c r="C104" i="15"/>
  <c r="C105" i="15"/>
  <c r="C106" i="15"/>
  <c r="C107" i="15"/>
  <c r="C108" i="15"/>
  <c r="C109" i="15"/>
  <c r="C110" i="15"/>
  <c r="C111" i="15"/>
  <c r="C112" i="15"/>
  <c r="C113" i="15"/>
  <c r="C114" i="15"/>
  <c r="C115" i="15"/>
  <c r="C116" i="15"/>
  <c r="C117" i="15"/>
  <c r="C118" i="15"/>
  <c r="C119" i="15"/>
  <c r="C120" i="15"/>
  <c r="C121" i="15"/>
  <c r="C122" i="15"/>
  <c r="C123" i="15"/>
  <c r="C124" i="15"/>
  <c r="C125" i="15"/>
  <c r="C126" i="15"/>
  <c r="C127" i="15"/>
  <c r="C128" i="15"/>
  <c r="C129" i="15"/>
  <c r="C130" i="15"/>
  <c r="C131" i="15"/>
  <c r="C132" i="15"/>
  <c r="C133" i="15"/>
  <c r="C134" i="15"/>
  <c r="C135" i="15"/>
  <c r="C136" i="15"/>
  <c r="C137" i="15"/>
  <c r="C138" i="15"/>
  <c r="C139" i="15"/>
  <c r="C140" i="15"/>
  <c r="C141" i="15"/>
  <c r="C142" i="15"/>
  <c r="C143" i="15"/>
  <c r="C144" i="15"/>
  <c r="C145" i="15"/>
  <c r="C146" i="15"/>
  <c r="C147" i="15"/>
  <c r="C148" i="15"/>
  <c r="C149" i="15"/>
  <c r="C150" i="15"/>
  <c r="C151" i="15"/>
  <c r="C152" i="15"/>
  <c r="C153" i="15"/>
  <c r="C154" i="15"/>
  <c r="C155" i="15"/>
  <c r="C156" i="15"/>
  <c r="C157" i="15"/>
  <c r="C158" i="15"/>
  <c r="C159" i="15"/>
  <c r="C160" i="15"/>
  <c r="C161" i="15"/>
  <c r="C162" i="15"/>
  <c r="C163" i="15"/>
  <c r="C164" i="15"/>
  <c r="C165" i="15"/>
  <c r="C166" i="15"/>
  <c r="C167" i="15"/>
  <c r="C168" i="15"/>
  <c r="C169" i="15"/>
  <c r="C170" i="15"/>
  <c r="C171" i="15"/>
  <c r="C172" i="15"/>
  <c r="C173" i="15"/>
  <c r="C174" i="15"/>
  <c r="C175" i="15"/>
  <c r="C176" i="15"/>
  <c r="C177" i="15"/>
  <c r="C178" i="15"/>
  <c r="C179" i="15"/>
  <c r="C180" i="15"/>
  <c r="C181" i="15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D2" i="6" s="1" a="1"/>
  <c r="D2" i="6" s="1"/>
  <c r="C252" i="4"/>
  <c r="C251" i="4"/>
  <c r="C250" i="4"/>
  <c r="C249" i="4"/>
  <c r="C248" i="4"/>
  <c r="C247" i="4"/>
  <c r="C246" i="4"/>
  <c r="C245" i="4"/>
  <c r="C244" i="4"/>
  <c r="C243" i="4"/>
  <c r="C242" i="4"/>
  <c r="C241" i="4"/>
  <c r="C240" i="4"/>
  <c r="C239" i="4"/>
  <c r="C238" i="4"/>
  <c r="C237" i="4"/>
  <c r="C236" i="4"/>
  <c r="C235" i="4"/>
  <c r="C234" i="4"/>
  <c r="C233" i="4"/>
  <c r="C232" i="4"/>
  <c r="C231" i="4"/>
  <c r="C230" i="4"/>
  <c r="C229" i="4"/>
  <c r="C228" i="4"/>
  <c r="C227" i="4"/>
  <c r="C226" i="4"/>
  <c r="C225" i="4"/>
  <c r="C224" i="4"/>
  <c r="C223" i="4"/>
  <c r="C222" i="4"/>
  <c r="C221" i="4"/>
  <c r="C220" i="4"/>
  <c r="C219" i="4"/>
  <c r="C218" i="4"/>
  <c r="C217" i="4"/>
  <c r="C216" i="4"/>
  <c r="C215" i="4"/>
  <c r="C214" i="4"/>
  <c r="C213" i="4"/>
  <c r="C212" i="4"/>
  <c r="C211" i="4"/>
  <c r="C210" i="4"/>
  <c r="C209" i="4"/>
  <c r="C208" i="4"/>
  <c r="C207" i="4"/>
  <c r="C206" i="4"/>
  <c r="C205" i="4"/>
  <c r="C204" i="4"/>
  <c r="C203" i="4"/>
  <c r="C202" i="4"/>
  <c r="C201" i="4"/>
  <c r="C200" i="4"/>
  <c r="C199" i="4"/>
  <c r="C198" i="4"/>
  <c r="C197" i="4"/>
  <c r="C196" i="4"/>
  <c r="C195" i="4"/>
  <c r="C194" i="4"/>
  <c r="C193" i="4"/>
  <c r="C192" i="4"/>
  <c r="C191" i="4"/>
  <c r="C190" i="4"/>
  <c r="C189" i="4"/>
  <c r="C188" i="4"/>
  <c r="C187" i="4"/>
  <c r="C186" i="4"/>
  <c r="C185" i="4"/>
  <c r="C184" i="4"/>
  <c r="C183" i="4"/>
  <c r="C182" i="4"/>
  <c r="C181" i="4"/>
  <c r="C180" i="4"/>
  <c r="C179" i="4"/>
  <c r="C178" i="4"/>
  <c r="C177" i="4"/>
  <c r="C176" i="4"/>
  <c r="C175" i="4"/>
  <c r="C174" i="4"/>
  <c r="C173" i="4"/>
  <c r="C172" i="4"/>
  <c r="C171" i="4"/>
  <c r="C170" i="4"/>
  <c r="C169" i="4"/>
  <c r="C168" i="4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  <c r="W14" i="19" l="1"/>
  <c r="J68" i="19" a="1"/>
  <c r="J68" i="19" s="1"/>
  <c r="K68" i="19" a="1"/>
  <c r="K68" i="19" s="1"/>
  <c r="E2" i="22"/>
  <c r="D2" i="22" a="1"/>
  <c r="D2" i="22" s="1"/>
  <c r="J2" i="22"/>
  <c r="I2" i="22"/>
  <c r="E14" i="22"/>
  <c r="J3" i="22" s="1"/>
  <c r="D14" i="22" a="1"/>
  <c r="D14" i="22" s="1"/>
  <c r="I3" i="22" s="1"/>
  <c r="E26" i="22"/>
  <c r="J4" i="22" s="1"/>
  <c r="D26" i="22" a="1"/>
  <c r="D26" i="22" s="1"/>
  <c r="I4" i="22" s="1"/>
  <c r="E38" i="22"/>
  <c r="J5" i="22" s="1"/>
  <c r="D38" i="22" a="1"/>
  <c r="D38" i="22" s="1"/>
  <c r="I5" i="22" s="1"/>
  <c r="E50" i="22"/>
  <c r="J6" i="22" s="1"/>
  <c r="D50" i="22" a="1"/>
  <c r="D50" i="22" s="1"/>
  <c r="I6" i="22" s="1"/>
  <c r="E62" i="22"/>
  <c r="J7" i="22" s="1"/>
  <c r="D62" i="22" a="1"/>
  <c r="D62" i="22" s="1"/>
  <c r="I7" i="22" s="1"/>
  <c r="E74" i="22"/>
  <c r="J8" i="22" s="1"/>
  <c r="D74" i="22" a="1"/>
  <c r="D74" i="22" s="1"/>
  <c r="I8" i="22" s="1"/>
  <c r="E86" i="22"/>
  <c r="J9" i="22" s="1"/>
  <c r="D86" i="22" a="1"/>
  <c r="D86" i="22" s="1"/>
  <c r="I9" i="22" s="1"/>
  <c r="E98" i="22"/>
  <c r="J10" i="22" s="1"/>
  <c r="D98" i="22" a="1"/>
  <c r="D98" i="22" s="1"/>
  <c r="I10" i="22" s="1"/>
  <c r="E110" i="22"/>
  <c r="J11" i="22" s="1"/>
  <c r="D110" i="22" a="1"/>
  <c r="D110" i="22" s="1"/>
  <c r="I11" i="22" s="1"/>
  <c r="E122" i="22"/>
  <c r="J12" i="22" s="1"/>
  <c r="D122" i="22" a="1"/>
  <c r="D122" i="22" s="1"/>
  <c r="I12" i="22" s="1"/>
  <c r="E134" i="22"/>
  <c r="J13" i="22" s="1"/>
  <c r="D134" i="22" a="1"/>
  <c r="D134" i="22" s="1"/>
  <c r="I13" i="22" s="1"/>
  <c r="E146" i="22"/>
  <c r="D146" i="22" a="1"/>
  <c r="D146" i="22" s="1"/>
  <c r="E2" i="21"/>
  <c r="D2" i="21" a="1"/>
  <c r="D2" i="21" s="1"/>
  <c r="J2" i="21"/>
  <c r="I2" i="21"/>
  <c r="E14" i="21"/>
  <c r="J3" i="21" s="1"/>
  <c r="D14" i="21" a="1"/>
  <c r="D14" i="21" s="1"/>
  <c r="I3" i="21" s="1"/>
  <c r="E26" i="21"/>
  <c r="J4" i="21" s="1"/>
  <c r="D26" i="21" a="1"/>
  <c r="D26" i="21" s="1"/>
  <c r="I4" i="21" s="1"/>
  <c r="E38" i="21"/>
  <c r="J5" i="21" s="1"/>
  <c r="D38" i="21" a="1"/>
  <c r="D38" i="21" s="1"/>
  <c r="I5" i="21" s="1"/>
  <c r="E50" i="21"/>
  <c r="J6" i="21" s="1"/>
  <c r="D50" i="21" a="1"/>
  <c r="D50" i="21" s="1"/>
  <c r="I6" i="21" s="1"/>
  <c r="E62" i="21"/>
  <c r="J7" i="21" s="1"/>
  <c r="D62" i="21" a="1"/>
  <c r="D62" i="21" s="1"/>
  <c r="I7" i="21" s="1"/>
  <c r="E74" i="21"/>
  <c r="J8" i="21" s="1"/>
  <c r="D74" i="21" a="1"/>
  <c r="D74" i="21" s="1"/>
  <c r="I8" i="21" s="1"/>
  <c r="E86" i="21"/>
  <c r="J9" i="21" s="1"/>
  <c r="D86" i="21" a="1"/>
  <c r="D86" i="21" s="1"/>
  <c r="I9" i="21" s="1"/>
  <c r="E98" i="21"/>
  <c r="J10" i="21" s="1"/>
  <c r="D98" i="21" a="1"/>
  <c r="D98" i="21" s="1"/>
  <c r="I10" i="21" s="1"/>
  <c r="E110" i="21"/>
  <c r="J11" i="21" s="1"/>
  <c r="D110" i="21" a="1"/>
  <c r="D110" i="21" s="1"/>
  <c r="I11" i="21" s="1"/>
  <c r="E122" i="21"/>
  <c r="J12" i="21" s="1"/>
  <c r="D122" i="21" a="1"/>
  <c r="D122" i="21" s="1"/>
  <c r="I12" i="21" s="1"/>
  <c r="E134" i="21"/>
  <c r="J13" i="21" s="1"/>
  <c r="D134" i="21" a="1"/>
  <c r="D134" i="21" s="1"/>
  <c r="I13" i="21" s="1"/>
  <c r="E146" i="21"/>
  <c r="J14" i="21" s="1"/>
  <c r="D146" i="21" a="1"/>
  <c r="D146" i="21" s="1"/>
  <c r="I14" i="21" s="1"/>
  <c r="E158" i="21"/>
  <c r="J15" i="21" s="1"/>
  <c r="D158" i="21" a="1"/>
  <c r="D158" i="21" s="1"/>
  <c r="I15" i="21" s="1"/>
  <c r="E170" i="21"/>
  <c r="D170" i="21" a="1"/>
  <c r="D170" i="21" s="1"/>
  <c r="W2" i="19"/>
  <c r="E2" i="20"/>
  <c r="D2" i="20" a="1"/>
  <c r="D2" i="20" s="1"/>
  <c r="J2" i="20"/>
  <c r="I2" i="20"/>
  <c r="E14" i="20"/>
  <c r="J3" i="20" s="1"/>
  <c r="D14" i="20" a="1"/>
  <c r="D14" i="20" s="1"/>
  <c r="I3" i="20" s="1"/>
  <c r="E26" i="20"/>
  <c r="J4" i="20" s="1"/>
  <c r="D26" i="20" a="1"/>
  <c r="D26" i="20" s="1"/>
  <c r="I4" i="20" s="1"/>
  <c r="E38" i="20"/>
  <c r="J5" i="20" s="1"/>
  <c r="D38" i="20" a="1"/>
  <c r="D38" i="20" s="1"/>
  <c r="I5" i="20" s="1"/>
  <c r="E50" i="20"/>
  <c r="J6" i="20" s="1"/>
  <c r="D50" i="20" a="1"/>
  <c r="D50" i="20" s="1"/>
  <c r="I6" i="20" s="1"/>
  <c r="E62" i="20"/>
  <c r="J7" i="20" s="1"/>
  <c r="D62" i="20" a="1"/>
  <c r="D62" i="20" s="1"/>
  <c r="I7" i="20" s="1"/>
  <c r="E74" i="20"/>
  <c r="J8" i="20" s="1"/>
  <c r="D74" i="20" a="1"/>
  <c r="D74" i="20" s="1"/>
  <c r="I8" i="20" s="1"/>
  <c r="E86" i="20"/>
  <c r="J9" i="20" s="1"/>
  <c r="D86" i="20" a="1"/>
  <c r="D86" i="20" s="1"/>
  <c r="I9" i="20" s="1"/>
  <c r="E98" i="20"/>
  <c r="J10" i="20" s="1"/>
  <c r="D98" i="20" a="1"/>
  <c r="D98" i="20" s="1"/>
  <c r="I10" i="20" s="1"/>
  <c r="E110" i="20"/>
  <c r="J11" i="20" s="1"/>
  <c r="D110" i="20" a="1"/>
  <c r="D110" i="20" s="1"/>
  <c r="I11" i="20" s="1"/>
  <c r="E122" i="20"/>
  <c r="J12" i="20" s="1"/>
  <c r="D122" i="20" a="1"/>
  <c r="D122" i="20" s="1"/>
  <c r="I12" i="20" s="1"/>
  <c r="E134" i="20"/>
  <c r="J13" i="20" s="1"/>
  <c r="D134" i="20" a="1"/>
  <c r="D134" i="20" s="1"/>
  <c r="I13" i="20" s="1"/>
  <c r="E146" i="20"/>
  <c r="J14" i="20" s="1"/>
  <c r="D146" i="20" a="1"/>
  <c r="D146" i="20" s="1"/>
  <c r="I14" i="20" s="1"/>
  <c r="E158" i="20"/>
  <c r="J15" i="20" s="1"/>
  <c r="D158" i="20" a="1"/>
  <c r="D158" i="20" s="1"/>
  <c r="I15" i="20" s="1"/>
  <c r="E170" i="20"/>
  <c r="D170" i="20" a="1"/>
  <c r="D170" i="20" s="1"/>
  <c r="E182" i="20"/>
  <c r="D182" i="20" a="1"/>
  <c r="D182" i="20" s="1"/>
  <c r="E194" i="20"/>
  <c r="D194" i="20" a="1"/>
  <c r="D194" i="20" s="1"/>
  <c r="E206" i="20"/>
  <c r="D206" i="20" a="1"/>
  <c r="D206" i="20" s="1"/>
  <c r="E218" i="20"/>
  <c r="D218" i="20" a="1"/>
  <c r="D218" i="20" s="1"/>
  <c r="E230" i="20"/>
  <c r="D230" i="20" a="1"/>
  <c r="D230" i="20" s="1"/>
  <c r="E242" i="20"/>
  <c r="D242" i="20" a="1"/>
  <c r="D242" i="20" s="1"/>
  <c r="J2" i="18"/>
  <c r="I2" i="18"/>
  <c r="J3" i="18"/>
  <c r="I3" i="18"/>
  <c r="J4" i="18"/>
  <c r="I4" i="18"/>
  <c r="J5" i="18"/>
  <c r="I5" i="18"/>
  <c r="J6" i="18"/>
  <c r="I6" i="18"/>
  <c r="J7" i="18"/>
  <c r="I7" i="18"/>
  <c r="J8" i="18"/>
  <c r="I8" i="18"/>
  <c r="J9" i="18"/>
  <c r="I9" i="18"/>
  <c r="J10" i="18"/>
  <c r="I10" i="18"/>
  <c r="J11" i="18"/>
  <c r="I11" i="18"/>
  <c r="J12" i="18"/>
  <c r="I12" i="18"/>
  <c r="J13" i="18"/>
  <c r="I13" i="18"/>
  <c r="J14" i="18"/>
  <c r="I14" i="18"/>
  <c r="J15" i="18"/>
  <c r="I15" i="18"/>
  <c r="J2" i="17"/>
  <c r="I2" i="17"/>
  <c r="J3" i="17"/>
  <c r="I3" i="17"/>
  <c r="J4" i="17"/>
  <c r="I4" i="17"/>
  <c r="J5" i="17"/>
  <c r="I5" i="17"/>
  <c r="J6" i="17"/>
  <c r="I6" i="17"/>
  <c r="J7" i="17"/>
  <c r="I7" i="17"/>
  <c r="J8" i="17"/>
  <c r="I8" i="17"/>
  <c r="J9" i="17"/>
  <c r="I9" i="17"/>
  <c r="J10" i="17"/>
  <c r="I10" i="17"/>
  <c r="J11" i="17"/>
  <c r="I11" i="17"/>
  <c r="J12" i="17"/>
  <c r="I12" i="17"/>
  <c r="J13" i="17"/>
  <c r="I13" i="17"/>
  <c r="J14" i="17"/>
  <c r="I14" i="17"/>
  <c r="J15" i="17"/>
  <c r="I15" i="17"/>
  <c r="E170" i="15"/>
  <c r="D170" i="15" a="1"/>
  <c r="D170" i="15" s="1"/>
  <c r="E158" i="15"/>
  <c r="D158" i="15" a="1"/>
  <c r="D158" i="15" s="1"/>
  <c r="E146" i="15"/>
  <c r="D146" i="15" a="1"/>
  <c r="D146" i="15" s="1"/>
  <c r="E134" i="15"/>
  <c r="D134" i="15" a="1"/>
  <c r="D134" i="15" s="1"/>
  <c r="E122" i="15"/>
  <c r="D122" i="15" a="1"/>
  <c r="D122" i="15" s="1"/>
  <c r="E110" i="15"/>
  <c r="D110" i="15" a="1"/>
  <c r="D110" i="15" s="1"/>
  <c r="E98" i="15"/>
  <c r="D98" i="15" a="1"/>
  <c r="D98" i="15" s="1"/>
  <c r="E86" i="15"/>
  <c r="D86" i="15" a="1"/>
  <c r="D86" i="15" s="1"/>
  <c r="E74" i="15"/>
  <c r="D74" i="15" a="1"/>
  <c r="D74" i="15" s="1"/>
  <c r="E62" i="15"/>
  <c r="D62" i="15" a="1"/>
  <c r="D62" i="15" s="1"/>
  <c r="E50" i="15"/>
  <c r="D50" i="15" a="1"/>
  <c r="D50" i="15" s="1"/>
  <c r="E38" i="15"/>
  <c r="D38" i="15" a="1"/>
  <c r="D38" i="15" s="1"/>
  <c r="E26" i="15"/>
  <c r="D26" i="15" a="1"/>
  <c r="D26" i="15" s="1"/>
  <c r="D14" i="15" a="1"/>
  <c r="D14" i="15" s="1"/>
  <c r="E14" i="15"/>
  <c r="E2" i="15"/>
  <c r="D2" i="15" a="1"/>
  <c r="D2" i="15" s="1"/>
  <c r="J2" i="15"/>
  <c r="I3" i="15"/>
  <c r="I4" i="15"/>
  <c r="I5" i="15"/>
  <c r="I6" i="15"/>
  <c r="I7" i="15"/>
  <c r="I8" i="15"/>
  <c r="I9" i="15"/>
  <c r="I10" i="15"/>
  <c r="I11" i="15"/>
  <c r="I12" i="15"/>
  <c r="I13" i="15"/>
  <c r="I14" i="15"/>
  <c r="I15" i="15"/>
  <c r="I2" i="15"/>
  <c r="J3" i="15"/>
  <c r="J4" i="15"/>
  <c r="J5" i="15"/>
  <c r="J6" i="15"/>
  <c r="J7" i="15"/>
  <c r="J8" i="15"/>
  <c r="J9" i="15"/>
  <c r="J10" i="15"/>
  <c r="J11" i="15"/>
  <c r="J12" i="15"/>
  <c r="J13" i="15"/>
  <c r="J14" i="15"/>
  <c r="J15" i="15"/>
  <c r="E2" i="12"/>
  <c r="J2" i="12" s="1"/>
  <c r="D2" i="12" a="1"/>
  <c r="D2" i="12" s="1"/>
  <c r="I2" i="12"/>
  <c r="E14" i="12"/>
  <c r="J3" i="12" s="1"/>
  <c r="D14" i="12" a="1"/>
  <c r="D14" i="12" s="1"/>
  <c r="I3" i="12" s="1"/>
  <c r="E26" i="12"/>
  <c r="J4" i="12" s="1"/>
  <c r="D26" i="12" a="1"/>
  <c r="D26" i="12" s="1"/>
  <c r="I4" i="12" s="1"/>
  <c r="E38" i="12"/>
  <c r="J5" i="12" s="1"/>
  <c r="D38" i="12" a="1"/>
  <c r="D38" i="12" s="1"/>
  <c r="I5" i="12" s="1"/>
  <c r="E50" i="12"/>
  <c r="J6" i="12" s="1"/>
  <c r="D50" i="12" a="1"/>
  <c r="D50" i="12" s="1"/>
  <c r="I6" i="12" s="1"/>
  <c r="E62" i="12"/>
  <c r="J7" i="12" s="1"/>
  <c r="D62" i="12" a="1"/>
  <c r="D62" i="12" s="1"/>
  <c r="I7" i="12" s="1"/>
  <c r="E74" i="12"/>
  <c r="J8" i="12" s="1"/>
  <c r="D74" i="12" a="1"/>
  <c r="D74" i="12" s="1"/>
  <c r="I8" i="12" s="1"/>
  <c r="E86" i="12"/>
  <c r="J9" i="12" s="1"/>
  <c r="D86" i="12" a="1"/>
  <c r="D86" i="12" s="1"/>
  <c r="I9" i="12" s="1"/>
  <c r="E98" i="12"/>
  <c r="J10" i="12" s="1"/>
  <c r="D98" i="12" a="1"/>
  <c r="D98" i="12" s="1"/>
  <c r="I10" i="12" s="1"/>
  <c r="E110" i="12"/>
  <c r="J11" i="12" s="1"/>
  <c r="D110" i="12" a="1"/>
  <c r="D110" i="12" s="1"/>
  <c r="I11" i="12" s="1"/>
  <c r="E122" i="12"/>
  <c r="J12" i="12" s="1"/>
  <c r="D122" i="12" a="1"/>
  <c r="D122" i="12" s="1"/>
  <c r="I12" i="12" s="1"/>
  <c r="E134" i="12"/>
  <c r="J13" i="12" s="1"/>
  <c r="D134" i="12" a="1"/>
  <c r="D134" i="12" s="1"/>
  <c r="I13" i="12" s="1"/>
  <c r="E146" i="12"/>
  <c r="J14" i="12" s="1"/>
  <c r="D146" i="12" a="1"/>
  <c r="D146" i="12" s="1"/>
  <c r="I14" i="12" s="1"/>
  <c r="E158" i="12"/>
  <c r="J15" i="12" s="1"/>
  <c r="D158" i="12" a="1"/>
  <c r="D158" i="12" s="1"/>
  <c r="I15" i="12" s="1"/>
  <c r="E170" i="12"/>
  <c r="D170" i="12" a="1"/>
  <c r="D170" i="12" s="1"/>
  <c r="E182" i="12"/>
  <c r="D182" i="12" a="1"/>
  <c r="D182" i="12" s="1"/>
  <c r="E194" i="12"/>
  <c r="D194" i="12" a="1"/>
  <c r="D194" i="12" s="1"/>
  <c r="E206" i="12"/>
  <c r="D206" i="12" a="1"/>
  <c r="D206" i="12" s="1"/>
  <c r="I2" i="6"/>
  <c r="J2" i="4"/>
  <c r="I2" i="4"/>
  <c r="J3" i="4"/>
  <c r="I3" i="4"/>
  <c r="J4" i="4"/>
  <c r="I4" i="4"/>
  <c r="J5" i="4"/>
  <c r="I5" i="4"/>
  <c r="J6" i="4"/>
  <c r="I6" i="4"/>
  <c r="J7" i="4"/>
  <c r="I7" i="4"/>
  <c r="J8" i="4"/>
  <c r="I8" i="4"/>
  <c r="J9" i="4"/>
  <c r="I9" i="4"/>
  <c r="J10" i="4"/>
  <c r="I10" i="4"/>
  <c r="J11" i="4"/>
  <c r="I11" i="4"/>
  <c r="J12" i="4"/>
  <c r="I12" i="4"/>
  <c r="J13" i="4"/>
  <c r="I13" i="4"/>
  <c r="J14" i="4"/>
  <c r="I14" i="4"/>
  <c r="J15" i="4"/>
  <c r="I15" i="4"/>
  <c r="D206" i="10" a="1"/>
  <c r="D206" i="10" s="1"/>
  <c r="D194" i="10" a="1"/>
  <c r="D194" i="10" s="1"/>
  <c r="D182" i="10" a="1"/>
  <c r="D182" i="10" s="1"/>
  <c r="D170" i="10" a="1"/>
  <c r="D170" i="10" s="1"/>
  <c r="D158" i="10" a="1"/>
  <c r="D158" i="10" s="1"/>
  <c r="D146" i="10" a="1"/>
  <c r="D146" i="10" s="1"/>
  <c r="D134" i="10" a="1"/>
  <c r="D134" i="10" s="1"/>
  <c r="D122" i="10" a="1"/>
  <c r="D122" i="10" s="1"/>
  <c r="D110" i="10" a="1"/>
  <c r="D110" i="10" s="1"/>
  <c r="D98" i="10" a="1"/>
  <c r="D98" i="10" s="1"/>
  <c r="D86" i="10" a="1"/>
  <c r="D86" i="10" s="1"/>
  <c r="D74" i="10" a="1"/>
  <c r="D74" i="10" s="1"/>
  <c r="D62" i="10" a="1"/>
  <c r="D62" i="10" s="1"/>
  <c r="D50" i="10" a="1"/>
  <c r="D50" i="10" s="1"/>
  <c r="D38" i="10" a="1"/>
  <c r="D38" i="10" s="1"/>
  <c r="D26" i="10" a="1"/>
  <c r="D26" i="10" s="1"/>
  <c r="D14" i="10" a="1"/>
  <c r="D14" i="10" s="1"/>
  <c r="D2" i="10" a="1"/>
  <c r="D2" i="10" s="1"/>
  <c r="E2" i="10"/>
  <c r="D158" i="8" a="1"/>
  <c r="D158" i="8" s="1"/>
  <c r="D146" i="8" a="1"/>
  <c r="D146" i="8" s="1"/>
  <c r="D134" i="8" a="1"/>
  <c r="D134" i="8" s="1"/>
  <c r="D122" i="8" a="1"/>
  <c r="D122" i="8" s="1"/>
  <c r="D110" i="8" a="1"/>
  <c r="D110" i="8" s="1"/>
  <c r="D98" i="8" a="1"/>
  <c r="D98" i="8" s="1"/>
  <c r="D86" i="8" a="1"/>
  <c r="D86" i="8" s="1"/>
  <c r="D74" i="8" a="1"/>
  <c r="D74" i="8" s="1"/>
  <c r="D62" i="8" a="1"/>
  <c r="D62" i="8" s="1"/>
  <c r="D50" i="8" a="1"/>
  <c r="D50" i="8" s="1"/>
  <c r="D38" i="8" a="1"/>
  <c r="D38" i="8" s="1"/>
  <c r="D26" i="8" a="1"/>
  <c r="D26" i="8" s="1"/>
  <c r="D14" i="8" a="1"/>
  <c r="D14" i="8" s="1"/>
  <c r="D2" i="4" a="1"/>
  <c r="D2" i="4" s="1"/>
  <c r="E2" i="4"/>
  <c r="D14" i="4" a="1"/>
  <c r="D14" i="4" s="1"/>
  <c r="E14" i="4"/>
  <c r="D26" i="4" a="1"/>
  <c r="D26" i="4" s="1"/>
  <c r="E26" i="4"/>
  <c r="D38" i="4" a="1"/>
  <c r="D38" i="4" s="1"/>
  <c r="E38" i="4"/>
  <c r="D50" i="4" a="1"/>
  <c r="D50" i="4" s="1"/>
  <c r="E50" i="4"/>
  <c r="D62" i="4" a="1"/>
  <c r="D62" i="4" s="1"/>
  <c r="E62" i="4"/>
  <c r="D74" i="4" a="1"/>
  <c r="D74" i="4" s="1"/>
  <c r="E74" i="4"/>
  <c r="D86" i="4" a="1"/>
  <c r="D86" i="4" s="1"/>
  <c r="E86" i="4"/>
  <c r="D98" i="4" a="1"/>
  <c r="D98" i="4" s="1"/>
  <c r="E98" i="4"/>
  <c r="D110" i="4" a="1"/>
  <c r="D110" i="4" s="1"/>
  <c r="E110" i="4"/>
  <c r="D122" i="4" a="1"/>
  <c r="D122" i="4" s="1"/>
  <c r="E122" i="4"/>
  <c r="D134" i="4" a="1"/>
  <c r="D134" i="4" s="1"/>
  <c r="E134" i="4"/>
  <c r="D146" i="4" a="1"/>
  <c r="D146" i="4" s="1"/>
  <c r="E146" i="4"/>
  <c r="D158" i="4" a="1"/>
  <c r="D158" i="4" s="1"/>
  <c r="E158" i="4"/>
  <c r="D170" i="4" a="1"/>
  <c r="D170" i="4" s="1"/>
  <c r="E170" i="4"/>
  <c r="D182" i="4" a="1"/>
  <c r="D182" i="4" s="1"/>
  <c r="E182" i="4"/>
  <c r="D194" i="4" a="1"/>
  <c r="D194" i="4" s="1"/>
  <c r="E194" i="4"/>
  <c r="D206" i="4" a="1"/>
  <c r="D206" i="4" s="1"/>
  <c r="E206" i="4"/>
  <c r="D218" i="4" a="1"/>
  <c r="D218" i="4" s="1"/>
  <c r="E218" i="4"/>
  <c r="D230" i="4" a="1"/>
  <c r="D230" i="4" s="1"/>
  <c r="E230" i="4"/>
  <c r="D242" i="4" a="1"/>
  <c r="D242" i="4" s="1"/>
  <c r="E242" i="4"/>
  <c r="E2" i="6"/>
  <c r="J2" i="6" s="1"/>
  <c r="E14" i="6"/>
  <c r="J3" i="6" s="1"/>
  <c r="D14" i="6" a="1"/>
  <c r="D14" i="6" s="1"/>
  <c r="I3" i="6" s="1"/>
  <c r="E26" i="6"/>
  <c r="J4" i="6" s="1"/>
  <c r="D26" i="6" a="1"/>
  <c r="D26" i="6" s="1"/>
  <c r="I4" i="6" s="1"/>
  <c r="E38" i="6"/>
  <c r="J5" i="6" s="1"/>
  <c r="D38" i="6" a="1"/>
  <c r="D38" i="6" s="1"/>
  <c r="I5" i="6" s="1"/>
  <c r="E50" i="6"/>
  <c r="J6" i="6" s="1"/>
  <c r="D50" i="6" a="1"/>
  <c r="D50" i="6" s="1"/>
  <c r="I6" i="6" s="1"/>
  <c r="E62" i="6"/>
  <c r="J7" i="6" s="1"/>
  <c r="D62" i="6" a="1"/>
  <c r="D62" i="6" s="1"/>
  <c r="I7" i="6" s="1"/>
  <c r="E74" i="6"/>
  <c r="J8" i="6" s="1"/>
  <c r="D74" i="6" a="1"/>
  <c r="D74" i="6" s="1"/>
  <c r="I8" i="6" s="1"/>
  <c r="E86" i="6"/>
  <c r="J9" i="6" s="1"/>
  <c r="D86" i="6" a="1"/>
  <c r="D86" i="6" s="1"/>
  <c r="I9" i="6" s="1"/>
  <c r="E98" i="6"/>
  <c r="J10" i="6" s="1"/>
  <c r="D98" i="6" a="1"/>
  <c r="D98" i="6" s="1"/>
  <c r="I10" i="6" s="1"/>
  <c r="E110" i="6"/>
  <c r="J11" i="6" s="1"/>
  <c r="D110" i="6" a="1"/>
  <c r="D110" i="6" s="1"/>
  <c r="I11" i="6" s="1"/>
  <c r="E122" i="6"/>
  <c r="J12" i="6" s="1"/>
  <c r="D122" i="6" a="1"/>
  <c r="D122" i="6" s="1"/>
  <c r="I12" i="6" s="1"/>
  <c r="E134" i="6"/>
  <c r="J13" i="6" s="1"/>
  <c r="D134" i="6" a="1"/>
  <c r="D134" i="6" s="1"/>
  <c r="I13" i="6" s="1"/>
  <c r="E146" i="6"/>
  <c r="J14" i="6" s="1"/>
  <c r="D146" i="6" a="1"/>
  <c r="D146" i="6" s="1"/>
  <c r="I14" i="6" s="1"/>
  <c r="E158" i="6"/>
  <c r="J15" i="6" s="1"/>
  <c r="D158" i="6" a="1"/>
  <c r="D158" i="6" s="1"/>
  <c r="I15" i="6" s="1"/>
  <c r="E170" i="6"/>
  <c r="D170" i="6" a="1"/>
  <c r="D170" i="6" s="1"/>
  <c r="E182" i="6"/>
  <c r="D182" i="6" a="1"/>
  <c r="D182" i="6" s="1"/>
  <c r="E194" i="6"/>
  <c r="D194" i="6" a="1"/>
  <c r="D194" i="6" s="1"/>
  <c r="E206" i="6"/>
  <c r="D206" i="6" a="1"/>
  <c r="D206" i="6" s="1"/>
  <c r="E218" i="6"/>
  <c r="D218" i="6" a="1"/>
  <c r="D218" i="6" s="1"/>
  <c r="E230" i="6"/>
  <c r="D230" i="6" a="1"/>
  <c r="D230" i="6" s="1"/>
  <c r="E242" i="6"/>
  <c r="D242" i="6" a="1"/>
  <c r="D242" i="6" s="1"/>
  <c r="D2" i="2" a="1"/>
  <c r="D2" i="2" s="1"/>
  <c r="D266" i="2" a="1"/>
  <c r="D266" i="2" s="1"/>
  <c r="D230" i="2" a="1"/>
  <c r="D230" i="2" s="1"/>
  <c r="D194" i="2" a="1"/>
  <c r="D194" i="2" s="1"/>
  <c r="D158" i="2" a="1"/>
  <c r="D158" i="2" s="1"/>
  <c r="D122" i="2" a="1"/>
  <c r="D122" i="2" s="1"/>
  <c r="D110" i="2" a="1"/>
  <c r="D110" i="2" s="1"/>
  <c r="D74" i="2" a="1"/>
  <c r="D74" i="2" s="1"/>
  <c r="D62" i="2" a="1"/>
  <c r="D62" i="2" s="1"/>
  <c r="D50" i="2" a="1"/>
  <c r="D50" i="2" s="1"/>
  <c r="D38" i="2" a="1"/>
  <c r="D38" i="2" s="1"/>
  <c r="D254" i="2" a="1"/>
  <c r="D254" i="2" s="1"/>
  <c r="D218" i="2" a="1"/>
  <c r="D218" i="2" s="1"/>
  <c r="D170" i="2" a="1"/>
  <c r="D170" i="2" s="1"/>
  <c r="D134" i="2" a="1"/>
  <c r="D134" i="2" s="1"/>
  <c r="D98" i="2" a="1"/>
  <c r="D98" i="2" s="1"/>
  <c r="D26" i="2" a="1"/>
  <c r="D26" i="2" s="1"/>
  <c r="D278" i="2" a="1"/>
  <c r="D278" i="2" s="1"/>
  <c r="D242" i="2" a="1"/>
  <c r="D242" i="2" s="1"/>
  <c r="D206" i="2" a="1"/>
  <c r="D206" i="2" s="1"/>
  <c r="D182" i="2" a="1"/>
  <c r="D182" i="2" s="1"/>
  <c r="D146" i="2" a="1"/>
  <c r="D146" i="2" s="1"/>
  <c r="D86" i="2" a="1"/>
  <c r="D86" i="2" s="1"/>
  <c r="D14" i="2" a="1"/>
  <c r="D14" i="2" s="1"/>
  <c r="A8" i="19" l="1" a="1"/>
  <c r="A8" i="19" l="1"/>
  <c r="C68" i="19" a="1"/>
  <c r="C68" i="1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<sst xmlns="http://schemas.openxmlformats.org/spreadsheetml/2006/main" count="218" uniqueCount="78">
  <si>
    <t>Pricing Date</t>
  </si>
  <si>
    <t>VBIA.X | NAV Per Share (Monthly)($)</t>
  </si>
  <si>
    <t xml:space="preserve">Monthly Returns (%) </t>
  </si>
  <si>
    <t xml:space="preserve">Yearly Returns (%) </t>
  </si>
  <si>
    <t xml:space="preserve">Yearly STDEV </t>
  </si>
  <si>
    <t xml:space="preserve">Full year </t>
  </si>
  <si>
    <t>Year</t>
  </si>
  <si>
    <t>Returns (%)</t>
  </si>
  <si>
    <t>StDev</t>
  </si>
  <si>
    <t>Vanguard Valley Forge Funds - Vanguard Balanced Index Fund | Stock Chart</t>
  </si>
  <si>
    <t/>
  </si>
  <si>
    <t>VBIN.X (MI Key: 5899279; SPCIQ  Key: 28113527)</t>
  </si>
  <si>
    <t>See Data Tab for underlying data</t>
  </si>
  <si>
    <t>EQUITIES</t>
  </si>
  <si>
    <t>Assets</t>
  </si>
  <si>
    <t xml:space="preserve">Weight </t>
  </si>
  <si>
    <t xml:space="preserve">Investment </t>
  </si>
  <si>
    <t>VV</t>
  </si>
  <si>
    <t xml:space="preserve">Assumptions </t>
  </si>
  <si>
    <t>VB</t>
  </si>
  <si>
    <t>VTIAX</t>
  </si>
  <si>
    <t xml:space="preserve">IXC Energy </t>
  </si>
  <si>
    <t>Total</t>
  </si>
  <si>
    <t>VWO</t>
  </si>
  <si>
    <t xml:space="preserve">FIXED INCOME </t>
  </si>
  <si>
    <t>BND</t>
  </si>
  <si>
    <t>VWEXS</t>
  </si>
  <si>
    <t>VFTSX</t>
  </si>
  <si>
    <t>VMBS</t>
  </si>
  <si>
    <t>ALTERNATIVES</t>
  </si>
  <si>
    <t>VNQ REIT</t>
  </si>
  <si>
    <t xml:space="preserve">QAI HYLI HF </t>
  </si>
  <si>
    <t xml:space="preserve">RLY Multi-Asset </t>
  </si>
  <si>
    <t xml:space="preserve">Correlation matrix </t>
  </si>
  <si>
    <t>VV | Share Price (Monthly)($)</t>
  </si>
  <si>
    <t>Monthly returns (%)</t>
  </si>
  <si>
    <t>Yearly STDEV</t>
  </si>
  <si>
    <t>Vanguard Index Funds - Vanguard Large-Cap ETF | Stock Chart</t>
  </si>
  <si>
    <t>ARCA:VV (MI Key: 5724518; SPCIQ  Key: 22939695)</t>
  </si>
  <si>
    <t>VB | Share Price (Monthly)($)</t>
  </si>
  <si>
    <t>Monthly Returns (%)</t>
  </si>
  <si>
    <t>Yearly Returns (%)</t>
  </si>
  <si>
    <t>Vanguard Index Funds - Vanguard Small-Cap ETF | Stock Chart</t>
  </si>
  <si>
    <t>ARCA:VB (MI Key: 5724521; SPCIQ  Key: 22939707)</t>
  </si>
  <si>
    <t>VXUS | Share Price (Monthly)($)</t>
  </si>
  <si>
    <t>Yearly returns (%)</t>
  </si>
  <si>
    <t>Vanguard STAR Funds - Vanguard Total International Stock ETF | Stock Chart</t>
  </si>
  <si>
    <t>NASDAQGM:VXUS (MI Key: 5731827; SPCIQ  Key: 118888015)</t>
  </si>
  <si>
    <t>VWO | Share Price (Monthly)($)</t>
  </si>
  <si>
    <t>Vanguard International Equity Index Funds - Vanguard FTSE Emerging Markets ETF | Stock Chart</t>
  </si>
  <si>
    <t>ARCA:VWO (MI Key: 5724327; SPCIQ  Key: 20936186)</t>
  </si>
  <si>
    <t>BND | Share Price (Monthly)($)</t>
  </si>
  <si>
    <t xml:space="preserve">Monthly returns </t>
  </si>
  <si>
    <t>Vanguard Bond Index Funds - Vanguard Total Bond Market ETF | Stock Chart</t>
  </si>
  <si>
    <t>NASDAQGM:BND (MI Key: 5727095; SPCIQ  Key: 33837570)</t>
  </si>
  <si>
    <t>VWES.X | NAV Per Share (Monthly)($)</t>
  </si>
  <si>
    <t>Vanguard Fixed Income Securities Funds - Vanguard Long-Term Investment-Grade Fun | Stock Chart</t>
  </si>
  <si>
    <t>VWES.X (MI Key: 5976460; SPCIQ  Key: 54209655)</t>
  </si>
  <si>
    <t>VFSU.X | NAV Per Share (Monthly)($)</t>
  </si>
  <si>
    <t>Vanguard Fixed Income Securities Funds - Vanguard Short-Term Investment-Grade Fu | Stock Chart</t>
  </si>
  <si>
    <t>VFST.X (MI Key: 5976463; SPCIQ  Key: 54209777)</t>
  </si>
  <si>
    <t>VMBS | Share Price (Monthly)($)</t>
  </si>
  <si>
    <t xml:space="preserve">Monthy Returns (%) </t>
  </si>
  <si>
    <t>Vanguard Scottsdale Funds - Vanguard Mortgage-Backed Securities ETF | Stock Chart</t>
  </si>
  <si>
    <t>NASDAQGM:VMBS (MI Key: 5730736; SPCIQ  Key: 81834872)</t>
  </si>
  <si>
    <t>VNQ | Share Price (Monthly)($)</t>
  </si>
  <si>
    <t>Vanguard Specialized Funds - Vanguard Real Estate ETF | Stock Chart</t>
  </si>
  <si>
    <t>ARCA:VNQ (MI Key: 5724522; SPCIQ  Key: 22939711)</t>
  </si>
  <si>
    <t>QAI | Share Price (Monthly)($)</t>
  </si>
  <si>
    <t>Monthly Return (%)</t>
  </si>
  <si>
    <t>New York Life Investments ETF Trust - NYLI Hedge Multi-Strategy Tracker ETF | Stock Chart</t>
  </si>
  <si>
    <t>ARCA:QAI (MI Key: 5729269; SPCIQ  Key: 54340365)</t>
  </si>
  <si>
    <t>IXC | Share Price (Monthly)($)</t>
  </si>
  <si>
    <t>iShares Trust - iShares Global Energy ETF | Stock Chart</t>
  </si>
  <si>
    <t>ARCA:IXC (MI Key: 5721860; SPCIQ  Key: 8798081)</t>
  </si>
  <si>
    <t>RLY | Share Price (Monthly)($)</t>
  </si>
  <si>
    <t>SSGA Active Trust - SPDR SSGA Multi-Asset Real Return ETF | Stock Chart</t>
  </si>
  <si>
    <t>ARCA:RLY (MI Key: 5733158; SPCIQ  Key: 204729390)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</si>
</sst>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#,##0.00;\(#,##0.00\)"/>
    <numFmt numFmtId="165" formatCode="#,##0;\(#,##0\)"/>
    <numFmt numFmtId="166" formatCode="0.0000"/>
    <numFmt numFmtId="167" formatCode="0.00000"/>
    <numFmt numFmtId="168" formatCode="0.0000000"/>
  </numFmts>
  <fonts count="9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4"/>
      <name val="Calibri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CCCC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CCCC"/>
        <bgColor rgb="FF000000"/>
      </patternFill>
    </fill>
    <fill>
      <patternFill patternType="solid">
        <fgColor theme="1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9">
    <xf numFmtId="0" fontId="0" fillId="0" borderId="0" xfId="0"/>
    <xf numFmtId="0" fontId="2" fillId="0" borderId="0" xfId="0" applyFont="1" applyAlignment="1">
      <alignment horizontal="left"/>
    </xf>
    <xf numFmtId="0" fontId="2" fillId="0" borderId="0" xfId="0" applyFont="1"/>
    <xf numFmtId="0" fontId="0" fillId="0" borderId="0" xfId="0" applyAlignment="1">
      <alignment horizontal="left" vertical="top"/>
    </xf>
    <xf numFmtId="0" fontId="3" fillId="0" borderId="0" xfId="0" applyFont="1" applyAlignment="1">
      <alignment horizontal="left" vertical="top"/>
    </xf>
    <xf numFmtId="0" fontId="4" fillId="2" borderId="0" xfId="0" applyFont="1" applyFill="1" applyAlignment="1">
      <alignment horizontal="left" vertical="top"/>
    </xf>
    <xf numFmtId="0" fontId="4" fillId="2" borderId="0" xfId="0" applyFont="1" applyFill="1" applyAlignment="1">
      <alignment horizontal="right" vertical="top"/>
    </xf>
    <xf numFmtId="14" fontId="0" fillId="0" borderId="0" xfId="0" applyNumberFormat="1" applyAlignment="1">
      <alignment horizontal="left" vertical="top" wrapText="1"/>
    </xf>
    <xf numFmtId="164" fontId="0" fillId="0" borderId="0" xfId="0" applyNumberFormat="1" applyAlignment="1">
      <alignment horizontal="right" vertical="top" wrapText="1"/>
    </xf>
    <xf numFmtId="165" fontId="0" fillId="0" borderId="0" xfId="0" applyNumberFormat="1" applyAlignment="1">
      <alignment horizontal="right" vertical="top" wrapText="1"/>
    </xf>
    <xf numFmtId="0" fontId="3" fillId="3" borderId="0" xfId="0" applyFont="1" applyFill="1"/>
    <xf numFmtId="10" fontId="0" fillId="0" borderId="0" xfId="1" applyNumberFormat="1" applyFont="1" applyFill="1"/>
    <xf numFmtId="10" fontId="0" fillId="0" borderId="0" xfId="1" applyNumberFormat="1" applyFont="1" applyFill="1" applyAlignment="1">
      <alignment horizontal="right" vertical="top" wrapText="1"/>
    </xf>
    <xf numFmtId="10" fontId="0" fillId="0" borderId="0" xfId="0" applyNumberFormat="1"/>
    <xf numFmtId="0" fontId="0" fillId="0" borderId="0" xfId="0" applyAlignment="1">
      <alignment horizontal="center"/>
    </xf>
    <xf numFmtId="10" fontId="3" fillId="3" borderId="0" xfId="1" applyNumberFormat="1" applyFont="1" applyFill="1"/>
    <xf numFmtId="10" fontId="4" fillId="2" borderId="0" xfId="1" applyNumberFormat="1" applyFont="1" applyFill="1" applyAlignment="1">
      <alignment horizontal="right" vertical="top"/>
    </xf>
    <xf numFmtId="10" fontId="0" fillId="0" borderId="0" xfId="1" applyNumberFormat="1" applyFont="1"/>
    <xf numFmtId="166" fontId="3" fillId="3" borderId="0" xfId="0" applyNumberFormat="1" applyFont="1" applyFill="1"/>
    <xf numFmtId="166" fontId="0" fillId="0" borderId="0" xfId="0" applyNumberFormat="1"/>
    <xf numFmtId="167" fontId="3" fillId="3" borderId="0" xfId="0" applyNumberFormat="1" applyFont="1" applyFill="1"/>
    <xf numFmtId="167" fontId="0" fillId="0" borderId="0" xfId="0" applyNumberFormat="1"/>
    <xf numFmtId="14" fontId="0" fillId="0" borderId="1" xfId="0" applyNumberFormat="1" applyBorder="1"/>
    <xf numFmtId="10" fontId="0" fillId="0" borderId="2" xfId="0" applyNumberFormat="1" applyBorder="1"/>
    <xf numFmtId="14" fontId="0" fillId="0" borderId="3" xfId="0" applyNumberFormat="1" applyBorder="1"/>
    <xf numFmtId="10" fontId="0" fillId="0" borderId="4" xfId="0" applyNumberFormat="1" applyBorder="1"/>
    <xf numFmtId="14" fontId="0" fillId="0" borderId="0" xfId="0" applyNumberFormat="1"/>
    <xf numFmtId="1" fontId="0" fillId="0" borderId="0" xfId="0" applyNumberFormat="1"/>
    <xf numFmtId="14" fontId="0" fillId="0" borderId="5" xfId="0" applyNumberFormat="1" applyBorder="1"/>
    <xf numFmtId="1" fontId="0" fillId="0" borderId="5" xfId="0" applyNumberFormat="1" applyBorder="1"/>
    <xf numFmtId="10" fontId="0" fillId="0" borderId="5" xfId="0" applyNumberFormat="1" applyBorder="1"/>
    <xf numFmtId="1" fontId="0" fillId="0" borderId="6" xfId="0" applyNumberFormat="1" applyBorder="1"/>
    <xf numFmtId="1" fontId="0" fillId="0" borderId="7" xfId="0" applyNumberFormat="1" applyBorder="1"/>
    <xf numFmtId="0" fontId="0" fillId="0" borderId="6" xfId="0" applyBorder="1"/>
    <xf numFmtId="0" fontId="0" fillId="0" borderId="7" xfId="0" applyBorder="1"/>
    <xf numFmtId="10" fontId="0" fillId="0" borderId="8" xfId="0" applyNumberFormat="1" applyBorder="1"/>
    <xf numFmtId="0" fontId="3" fillId="5" borderId="9" xfId="0" applyFont="1" applyFill="1" applyBorder="1"/>
    <xf numFmtId="0" fontId="3" fillId="5" borderId="10" xfId="0" applyFont="1" applyFill="1" applyBorder="1"/>
    <xf numFmtId="0" fontId="3" fillId="5" borderId="11" xfId="0" applyFont="1" applyFill="1" applyBorder="1"/>
    <xf numFmtId="166" fontId="3" fillId="5" borderId="10" xfId="0" applyNumberFormat="1" applyFont="1" applyFill="1" applyBorder="1"/>
    <xf numFmtId="166" fontId="0" fillId="0" borderId="6" xfId="0" applyNumberFormat="1" applyBorder="1"/>
    <xf numFmtId="166" fontId="0" fillId="0" borderId="7" xfId="0" applyNumberFormat="1" applyBorder="1"/>
    <xf numFmtId="10" fontId="3" fillId="3" borderId="0" xfId="0" applyNumberFormat="1" applyFont="1" applyFill="1"/>
    <xf numFmtId="168" fontId="3" fillId="3" borderId="0" xfId="0" applyNumberFormat="1" applyFont="1" applyFill="1"/>
    <xf numFmtId="167" fontId="3" fillId="0" borderId="0" xfId="0" applyNumberFormat="1" applyFont="1"/>
    <xf numFmtId="0" fontId="0" fillId="0" borderId="5" xfId="0" applyBorder="1"/>
    <xf numFmtId="0" fontId="3" fillId="0" borderId="0" xfId="0" applyFont="1"/>
    <xf numFmtId="10" fontId="3" fillId="0" borderId="0" xfId="0" applyNumberFormat="1" applyFont="1"/>
    <xf numFmtId="166" fontId="3" fillId="0" borderId="0" xfId="0" applyNumberFormat="1" applyFont="1"/>
    <xf numFmtId="0" fontId="3" fillId="4" borderId="0" xfId="0" applyFont="1" applyFill="1"/>
    <xf numFmtId="0" fontId="0" fillId="6" borderId="0" xfId="0" applyFill="1"/>
    <xf numFmtId="0" fontId="3" fillId="7" borderId="0" xfId="0" applyFont="1" applyFill="1"/>
    <xf numFmtId="0" fontId="0" fillId="7" borderId="0" xfId="0" applyFill="1"/>
    <xf numFmtId="0" fontId="3" fillId="8" borderId="0" xfId="0" applyFont="1" applyFill="1"/>
    <xf numFmtId="0" fontId="0" fillId="8" borderId="0" xfId="0" applyFill="1"/>
    <xf numFmtId="0" fontId="3" fillId="6" borderId="0" xfId="0" applyFont="1" applyFill="1"/>
    <xf numFmtId="44" fontId="0" fillId="0" borderId="0" xfId="0" applyNumberFormat="1"/>
    <xf numFmtId="44" fontId="3" fillId="0" borderId="0" xfId="0" applyNumberFormat="1" applyFont="1"/>
    <xf numFmtId="0" fontId="4" fillId="9" borderId="0" xfId="0" applyFont="1" applyFill="1"/>
    <xf numFmtId="0" fontId="5" fillId="0" borderId="0" xfId="0" applyFont="1" applyAlignment="1">
      <alignment wrapText="1"/>
    </xf>
    <xf numFmtId="14" fontId="5" fillId="0" borderId="0" xfId="0" applyNumberFormat="1" applyFont="1" applyAlignment="1">
      <alignment wrapText="1"/>
    </xf>
    <xf numFmtId="0" fontId="5" fillId="0" borderId="0" xfId="0" applyFont="1"/>
    <xf numFmtId="0" fontId="6" fillId="0" borderId="0" xfId="0" applyFont="1"/>
    <xf numFmtId="0" fontId="7" fillId="10" borderId="0" xfId="0" applyFont="1" applyFill="1"/>
    <xf numFmtId="0" fontId="8" fillId="10" borderId="0" xfId="0" applyFont="1" applyFill="1"/>
    <xf numFmtId="166" fontId="0" fillId="0" borderId="5" xfId="0" applyNumberFormat="1" applyBorder="1"/>
    <xf numFmtId="0" fontId="0" fillId="0" borderId="0" xfId="0" applyAlignment="1">
      <alignment horizontal="left" vertical="top"/>
    </xf>
    <xf numFmtId="0" fontId="0" fillId="0" borderId="0" xfId="0" applyAlignment="1">
      <alignment horizontal="center"/>
    </xf>
    <xf numFmtId="0" fontId="5" fillId="0" borderId="0" xfId="0" applyFon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7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85725</xdr:colOff>
      <xdr:row>7</xdr:row>
      <xdr:rowOff>28575</xdr:rowOff>
    </xdr:from>
    <xdr:ext cx="15668625" cy="7086600"/>
    <xdr:pic>
      <xdr:nvPicPr>
        <xdr:cNvPr id="3" name="Picture 2">
          <a:extLst>
            <a:ext uri="{FF2B5EF4-FFF2-40B4-BE49-F238E27FC236}">
              <a16:creationId xmlns:a16="http://schemas.microsoft.com/office/drawing/2014/main" id="{FFE8A41E-ACB9-4DAC-B0E5-6ABB91494E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25" y="1866900"/>
          <a:ext cx="15668625" cy="70866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85725</xdr:colOff>
      <xdr:row>8</xdr:row>
      <xdr:rowOff>28575</xdr:rowOff>
    </xdr:from>
    <xdr:ext cx="15668625" cy="7086600"/>
    <xdr:pic>
      <xdr:nvPicPr>
        <xdr:cNvPr id="3" name="Picture 2">
          <a:extLst>
            <a:ext uri="{FF2B5EF4-FFF2-40B4-BE49-F238E27FC236}">
              <a16:creationId xmlns:a16="http://schemas.microsoft.com/office/drawing/2014/main" id="{BFA5AE31-244C-47BE-9F92-2F582766F1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25" y="1676400"/>
          <a:ext cx="15668625" cy="708660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19050</xdr:colOff>
      <xdr:row>8</xdr:row>
      <xdr:rowOff>47625</xdr:rowOff>
    </xdr:from>
    <xdr:ext cx="15668625" cy="7086600"/>
    <xdr:pic>
      <xdr:nvPicPr>
        <xdr:cNvPr id="5" name="Picture 4">
          <a:extLst>
            <a:ext uri="{FF2B5EF4-FFF2-40B4-BE49-F238E27FC236}">
              <a16:creationId xmlns:a16="http://schemas.microsoft.com/office/drawing/2014/main" id="{C181BCB7-3227-4C8B-BD9E-D7BAFAB56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" y="1381125"/>
          <a:ext cx="15668625" cy="70866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85725</xdr:colOff>
      <xdr:row>7</xdr:row>
      <xdr:rowOff>28575</xdr:rowOff>
    </xdr:from>
    <xdr:ext cx="15668625" cy="7086600"/>
    <xdr:pic>
      <xdr:nvPicPr>
        <xdr:cNvPr id="3" name="Picture 2">
          <a:extLst>
            <a:ext uri="{FF2B5EF4-FFF2-40B4-BE49-F238E27FC236}">
              <a16:creationId xmlns:a16="http://schemas.microsoft.com/office/drawing/2014/main" id="{7FABF8F9-E047-4170-804F-DD8DCEAE7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25" y="1362075"/>
          <a:ext cx="15668625" cy="7086600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352425</xdr:colOff>
      <xdr:row>7</xdr:row>
      <xdr:rowOff>66675</xdr:rowOff>
    </xdr:from>
    <xdr:to>
      <xdr:col>25</xdr:col>
      <xdr:colOff>114300</xdr:colOff>
      <xdr:row>30</xdr:row>
      <xdr:rowOff>180975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E70DB47-9D5F-C453-4AA5-F6811ED958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19950" y="1447800"/>
          <a:ext cx="8296275" cy="44958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85725</xdr:colOff>
      <xdr:row>7</xdr:row>
      <xdr:rowOff>28575</xdr:rowOff>
    </xdr:from>
    <xdr:ext cx="15668625" cy="7086600"/>
    <xdr:pic>
      <xdr:nvPicPr>
        <xdr:cNvPr id="3" name="Picture 2">
          <a:extLst>
            <a:ext uri="{FF2B5EF4-FFF2-40B4-BE49-F238E27FC236}">
              <a16:creationId xmlns:a16="http://schemas.microsoft.com/office/drawing/2014/main" id="{70F5521B-8C43-497F-8FF2-5C0DAEC4BD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25" y="1866900"/>
          <a:ext cx="15668625" cy="7086600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571500</xdr:colOff>
      <xdr:row>0</xdr:row>
      <xdr:rowOff>180975</xdr:rowOff>
    </xdr:from>
    <xdr:ext cx="1524000" cy="419100"/>
    <xdr:pic>
      <xdr:nvPicPr>
        <xdr:cNvPr id="2" name="Picture 1">
          <a:extLst>
            <a:ext uri="{FF2B5EF4-FFF2-40B4-BE49-F238E27FC236}">
              <a16:creationId xmlns:a16="http://schemas.microsoft.com/office/drawing/2014/main" id="{5E3001AE-861C-4EF9-BBF5-08D7E91436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19825" y="180975"/>
          <a:ext cx="1524000" cy="419100"/>
        </a:xfrm>
        <a:prstGeom prst="rect">
          <a:avLst/>
        </a:prstGeom>
      </xdr:spPr>
    </xdr:pic>
    <xdr:clientData/>
  </xdr:oneCellAnchor>
  <xdr:oneCellAnchor>
    <xdr:from>
      <xdr:col>14</xdr:col>
      <xdr:colOff>85725</xdr:colOff>
      <xdr:row>8</xdr:row>
      <xdr:rowOff>28575</xdr:rowOff>
    </xdr:from>
    <xdr:ext cx="15573375" cy="6858000"/>
    <xdr:pic>
      <xdr:nvPicPr>
        <xdr:cNvPr id="3" name="Picture 2">
          <a:extLst>
            <a:ext uri="{FF2B5EF4-FFF2-40B4-BE49-F238E27FC236}">
              <a16:creationId xmlns:a16="http://schemas.microsoft.com/office/drawing/2014/main" id="{2FC3F56B-F2FE-4D83-9463-2DAAA07AEF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725" y="1552575"/>
          <a:ext cx="15573375" cy="6858000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85725</xdr:colOff>
      <xdr:row>8</xdr:row>
      <xdr:rowOff>28575</xdr:rowOff>
    </xdr:from>
    <xdr:ext cx="15573375" cy="6858000"/>
    <xdr:pic>
      <xdr:nvPicPr>
        <xdr:cNvPr id="3" name="Picture 2">
          <a:extLst>
            <a:ext uri="{FF2B5EF4-FFF2-40B4-BE49-F238E27FC236}">
              <a16:creationId xmlns:a16="http://schemas.microsoft.com/office/drawing/2014/main" id="{A8B7B547-C38A-4B07-B4D5-93C105C1F8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25" y="1552575"/>
          <a:ext cx="15573375" cy="6858000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85725</xdr:colOff>
      <xdr:row>7</xdr:row>
      <xdr:rowOff>28575</xdr:rowOff>
    </xdr:from>
    <xdr:ext cx="15573375" cy="6848475"/>
    <xdr:pic>
      <xdr:nvPicPr>
        <xdr:cNvPr id="3" name="Picture 2">
          <a:extLst>
            <a:ext uri="{FF2B5EF4-FFF2-40B4-BE49-F238E27FC236}">
              <a16:creationId xmlns:a16="http://schemas.microsoft.com/office/drawing/2014/main" id="{52DA9E43-74FF-4D9C-86B7-B63DCBF359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25" y="1362075"/>
          <a:ext cx="15573375" cy="6848475"/>
        </a:xfrm>
        <a:prstGeom prst="rect">
          <a:avLst/>
        </a:prstGeom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28575</xdr:colOff>
      <xdr:row>0</xdr:row>
      <xdr:rowOff>28575</xdr:rowOff>
    </xdr:from>
    <xdr:ext cx="1524000" cy="419100"/>
    <xdr:pic>
      <xdr:nvPicPr>
        <xdr:cNvPr id="2" name="Picture 1">
          <a:extLst>
            <a:ext uri="{FF2B5EF4-FFF2-40B4-BE49-F238E27FC236}">
              <a16:creationId xmlns:a16="http://schemas.microsoft.com/office/drawing/2014/main" id="{B745ED20-0F4A-48CE-B441-3DEC1DB008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5" y="28575"/>
          <a:ext cx="1524000" cy="419100"/>
        </a:xfrm>
        <a:prstGeom prst="rect">
          <a:avLst/>
        </a:prstGeom>
      </xdr:spPr>
    </xdr:pic>
    <xdr:clientData/>
  </xdr:oneCellAnchor>
  <xdr:oneCellAnchor>
    <xdr:from>
      <xdr:col>12</xdr:col>
      <xdr:colOff>85725</xdr:colOff>
      <xdr:row>7</xdr:row>
      <xdr:rowOff>28575</xdr:rowOff>
    </xdr:from>
    <xdr:ext cx="15668625" cy="7086600"/>
    <xdr:pic>
      <xdr:nvPicPr>
        <xdr:cNvPr id="3" name="Picture 2">
          <a:extLst>
            <a:ext uri="{FF2B5EF4-FFF2-40B4-BE49-F238E27FC236}">
              <a16:creationId xmlns:a16="http://schemas.microsoft.com/office/drawing/2014/main" id="{06DF1FA2-0006-47F8-A147-32BFA530F7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725" y="1866900"/>
          <a:ext cx="15668625" cy="7086600"/>
        </a:xfrm>
        <a:prstGeom prst="rect">
          <a:avLst/>
        </a:prstGeom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85725</xdr:colOff>
      <xdr:row>7</xdr:row>
      <xdr:rowOff>28575</xdr:rowOff>
    </xdr:from>
    <xdr:ext cx="15573375" cy="6848475"/>
    <xdr:pic>
      <xdr:nvPicPr>
        <xdr:cNvPr id="5" name="Picture 4">
          <a:extLst>
            <a:ext uri="{FF2B5EF4-FFF2-40B4-BE49-F238E27FC236}">
              <a16:creationId xmlns:a16="http://schemas.microsoft.com/office/drawing/2014/main" id="{50274631-4B25-4CDE-9855-5FD6810519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25" y="1866900"/>
          <a:ext cx="15573375" cy="6848475"/>
        </a:xfrm>
        <a:prstGeom prst="rect">
          <a:avLst/>
        </a:prstGeom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7</xdr:row>
      <xdr:rowOff>0</xdr:rowOff>
    </xdr:from>
    <xdr:to>
      <xdr:col>33</xdr:col>
      <xdr:colOff>504825</xdr:colOff>
      <xdr:row>37</xdr:row>
      <xdr:rowOff>28575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132D28F-1BA4-BD20-A312-33CBF49B46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24800" y="1381125"/>
          <a:ext cx="12696825" cy="574357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7</xdr:row>
      <xdr:rowOff>0</xdr:rowOff>
    </xdr:from>
    <xdr:to>
      <xdr:col>29</xdr:col>
      <xdr:colOff>571500</xdr:colOff>
      <xdr:row>36</xdr:row>
      <xdr:rowOff>47625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17191C8-17CB-B070-9BCD-4BF2ADFA02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24800" y="1381125"/>
          <a:ext cx="10325100" cy="55721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Z292"/>
  <sheetViews>
    <sheetView workbookViewId="0">
      <selection activeCell="M20" sqref="M20"/>
    </sheetView>
  </sheetViews>
  <sheetFormatPr baseColWidth="10" defaultColWidth="8.83203125" defaultRowHeight="15" x14ac:dyDescent="0.2"/>
  <cols>
    <col min="1" max="1" width="20.33203125" customWidth="1"/>
    <col min="2" max="2" width="35" customWidth="1"/>
    <col min="3" max="4" width="20" bestFit="1" customWidth="1"/>
    <col min="5" max="5" width="14.6640625" style="19" customWidth="1"/>
    <col min="7" max="7" width="10.6640625" bestFit="1" customWidth="1"/>
    <col min="8" max="8" width="10.6640625" customWidth="1"/>
    <col min="9" max="9" width="15.5" customWidth="1"/>
  </cols>
  <sheetData>
    <row r="1" spans="1:26" x14ac:dyDescent="0.2">
      <c r="A1" s="5" t="s">
        <v>0</v>
      </c>
      <c r="B1" s="6" t="s">
        <v>1</v>
      </c>
      <c r="C1" s="10" t="s">
        <v>2</v>
      </c>
      <c r="D1" s="10" t="s">
        <v>3</v>
      </c>
      <c r="E1" s="18" t="s">
        <v>4</v>
      </c>
      <c r="G1" s="36" t="s">
        <v>5</v>
      </c>
      <c r="H1" s="37" t="s">
        <v>6</v>
      </c>
      <c r="I1" s="38" t="s">
        <v>7</v>
      </c>
      <c r="J1" s="37" t="s">
        <v>8</v>
      </c>
      <c r="O1" s="67"/>
      <c r="P1" s="67"/>
      <c r="Q1" s="67"/>
      <c r="R1" s="67"/>
    </row>
    <row r="2" spans="1:26" ht="19" x14ac:dyDescent="0.25">
      <c r="A2" s="7">
        <v>45657</v>
      </c>
      <c r="B2" s="8">
        <v>48.48</v>
      </c>
      <c r="C2" s="11">
        <f t="shared" ref="C2:C60" si="0">(B2-B3)/B3</f>
        <v>-5.5707051032333588E-2</v>
      </c>
      <c r="D2" s="11" cm="1">
        <f t="array" ref="D2">PRODUCT((1+C2:C13)^(12/12))-1</f>
        <v>8.748317631224789E-2</v>
      </c>
      <c r="E2" s="19">
        <f>_xlfn.STDEV.P(C2:C13)</f>
        <v>2.793040614164282E-2</v>
      </c>
      <c r="G2" s="22">
        <f>A2</f>
        <v>45657</v>
      </c>
      <c r="H2" s="31">
        <v>2024</v>
      </c>
      <c r="I2" s="13">
        <f>VLOOKUP(G2,$A$2:$D$292,4,FALSE)</f>
        <v>8.748317631224789E-2</v>
      </c>
      <c r="J2" s="33">
        <f>VLOOKUP(G2,$A$2:$E$298,5,FALSE)</f>
        <v>2.793040614164282E-2</v>
      </c>
      <c r="O2" s="1" t="s">
        <v>9</v>
      </c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">
      <c r="A3" s="7">
        <v>45625</v>
      </c>
      <c r="B3" s="8">
        <v>51.34</v>
      </c>
      <c r="C3" s="11">
        <f t="shared" si="0"/>
        <v>4.4557477110885146E-2</v>
      </c>
      <c r="G3" s="22">
        <f>A14</f>
        <v>45289</v>
      </c>
      <c r="H3" s="31">
        <v>2023</v>
      </c>
      <c r="I3" s="13">
        <f t="shared" ref="I3:I18" si="1">VLOOKUP(G3,$A$2:$D$292,4,FALSE)</f>
        <v>0.12433795712484219</v>
      </c>
      <c r="J3" s="33">
        <f t="shared" ref="J3:J18" si="2">VLOOKUP(G3,$A$2:$E$298,5,FALSE)</f>
        <v>3.259106313945466E-2</v>
      </c>
      <c r="O3" s="3" t="s">
        <v>10</v>
      </c>
    </row>
    <row r="4" spans="1:26" x14ac:dyDescent="0.2">
      <c r="A4" s="7">
        <v>45596</v>
      </c>
      <c r="B4" s="8">
        <v>49.15</v>
      </c>
      <c r="C4" s="11">
        <f t="shared" si="0"/>
        <v>-1.4042126379137468E-2</v>
      </c>
      <c r="G4" s="22">
        <f>A26</f>
        <v>44925</v>
      </c>
      <c r="H4" s="31">
        <v>2022</v>
      </c>
      <c r="I4" s="13">
        <f t="shared" si="1"/>
        <v>-0.19114647082823377</v>
      </c>
      <c r="J4" s="33">
        <f t="shared" si="2"/>
        <v>4.5891380436133979E-2</v>
      </c>
      <c r="O4" s="3" t="s">
        <v>11</v>
      </c>
    </row>
    <row r="5" spans="1:26" x14ac:dyDescent="0.2">
      <c r="A5" s="7">
        <v>45565</v>
      </c>
      <c r="B5" s="8">
        <v>49.85</v>
      </c>
      <c r="C5" s="11">
        <f t="shared" si="0"/>
        <v>1.2388302193338738E-2</v>
      </c>
      <c r="G5" s="22">
        <f>A38</f>
        <v>44561</v>
      </c>
      <c r="H5" s="31">
        <v>2021</v>
      </c>
      <c r="I5" s="13">
        <f t="shared" si="1"/>
        <v>0.10554803788903899</v>
      </c>
      <c r="J5" s="33">
        <f t="shared" si="2"/>
        <v>1.871840075673268E-2</v>
      </c>
      <c r="O5" s="3" t="s">
        <v>10</v>
      </c>
    </row>
    <row r="6" spans="1:26" x14ac:dyDescent="0.2">
      <c r="A6" s="7">
        <v>45534</v>
      </c>
      <c r="B6" s="8">
        <v>49.24</v>
      </c>
      <c r="C6" s="11">
        <f t="shared" si="0"/>
        <v>1.8828884750672539E-2</v>
      </c>
      <c r="G6" s="22">
        <f>A50</f>
        <v>44196</v>
      </c>
      <c r="H6" s="31">
        <v>2020</v>
      </c>
      <c r="I6" s="13">
        <f t="shared" si="1"/>
        <v>0.13025745602854988</v>
      </c>
      <c r="J6" s="33">
        <f t="shared" si="2"/>
        <v>4.873147483757994E-2</v>
      </c>
      <c r="O6" s="4" t="s">
        <v>12</v>
      </c>
    </row>
    <row r="7" spans="1:26" x14ac:dyDescent="0.2">
      <c r="A7" s="7">
        <v>45504</v>
      </c>
      <c r="B7" s="8">
        <v>48.33</v>
      </c>
      <c r="C7" s="11">
        <f t="shared" si="0"/>
        <v>2.005065428450814E-2</v>
      </c>
      <c r="G7" s="22">
        <f>A62</f>
        <v>43830</v>
      </c>
      <c r="H7" s="31">
        <v>2019</v>
      </c>
      <c r="I7" s="13">
        <f t="shared" si="1"/>
        <v>0.18914822673537368</v>
      </c>
      <c r="J7" s="33">
        <f t="shared" si="2"/>
        <v>2.0867914054442275E-2</v>
      </c>
      <c r="O7" s="3" t="s">
        <v>10</v>
      </c>
    </row>
    <row r="8" spans="1:26" x14ac:dyDescent="0.2">
      <c r="A8" s="7">
        <v>45471</v>
      </c>
      <c r="B8" s="8">
        <v>47.38</v>
      </c>
      <c r="C8" s="11">
        <f t="shared" si="0"/>
        <v>1.7174753112924095E-2</v>
      </c>
      <c r="G8" s="22">
        <f>A74</f>
        <v>43465</v>
      </c>
      <c r="H8" s="31">
        <v>2018</v>
      </c>
      <c r="I8" s="13">
        <f t="shared" si="1"/>
        <v>-4.982718894009186E-2</v>
      </c>
      <c r="J8" s="33">
        <f t="shared" si="2"/>
        <v>2.6298463330151851E-2</v>
      </c>
      <c r="O8" s="3"/>
    </row>
    <row r="9" spans="1:26" x14ac:dyDescent="0.2">
      <c r="A9" s="7">
        <v>45443</v>
      </c>
      <c r="B9" s="8">
        <v>46.58</v>
      </c>
      <c r="C9" s="11">
        <f t="shared" si="0"/>
        <v>3.5341186930428897E-2</v>
      </c>
      <c r="G9" s="22">
        <f>A86</f>
        <v>43098</v>
      </c>
      <c r="H9" s="31">
        <v>2017</v>
      </c>
      <c r="I9" s="13">
        <f t="shared" si="1"/>
        <v>0.11603985856637733</v>
      </c>
      <c r="J9" s="33">
        <f t="shared" si="2"/>
        <v>7.6098595303305937E-3</v>
      </c>
    </row>
    <row r="10" spans="1:26" x14ac:dyDescent="0.2">
      <c r="A10" s="7">
        <v>45412</v>
      </c>
      <c r="B10" s="8">
        <v>44.99</v>
      </c>
      <c r="C10" s="11">
        <f t="shared" si="0"/>
        <v>-3.6410366245448612E-2</v>
      </c>
      <c r="G10" s="22">
        <f>A98</f>
        <v>42734</v>
      </c>
      <c r="H10" s="31">
        <v>2016</v>
      </c>
      <c r="I10" s="13">
        <f t="shared" si="1"/>
        <v>6.4681724845995658E-2</v>
      </c>
      <c r="J10" s="33">
        <f t="shared" si="2"/>
        <v>1.7330881701563015E-2</v>
      </c>
    </row>
    <row r="11" spans="1:26" x14ac:dyDescent="0.2">
      <c r="A11" s="7">
        <v>45379</v>
      </c>
      <c r="B11" s="8">
        <v>46.69</v>
      </c>
      <c r="C11" s="11">
        <f t="shared" si="0"/>
        <v>1.323784722222221E-2</v>
      </c>
      <c r="G11" s="22">
        <f>A110</f>
        <v>42369</v>
      </c>
      <c r="H11" s="31">
        <v>2015</v>
      </c>
      <c r="I11" s="13">
        <f t="shared" si="1"/>
        <v>-1.5498652291105031E-2</v>
      </c>
      <c r="J11" s="33">
        <f t="shared" si="2"/>
        <v>2.2088661208159714E-2</v>
      </c>
    </row>
    <row r="12" spans="1:26" x14ac:dyDescent="0.2">
      <c r="A12" s="7">
        <v>45351</v>
      </c>
      <c r="B12" s="8">
        <v>46.08</v>
      </c>
      <c r="C12" s="11">
        <f t="shared" si="0"/>
        <v>2.7195720017833235E-2</v>
      </c>
      <c r="G12" s="22">
        <f>A122</f>
        <v>42004</v>
      </c>
      <c r="H12" s="31">
        <v>2014</v>
      </c>
      <c r="I12" s="13">
        <f t="shared" si="1"/>
        <v>7.8488372093023395E-2</v>
      </c>
      <c r="J12" s="33">
        <f t="shared" si="2"/>
        <v>1.6416774933851044E-2</v>
      </c>
    </row>
    <row r="13" spans="1:26" x14ac:dyDescent="0.2">
      <c r="A13" s="7">
        <v>45322</v>
      </c>
      <c r="B13" s="8">
        <v>44.86</v>
      </c>
      <c r="C13" s="11">
        <f t="shared" si="0"/>
        <v>6.2808434275460102E-3</v>
      </c>
      <c r="G13" s="22">
        <f>A134</f>
        <v>41639</v>
      </c>
      <c r="H13" s="31">
        <v>2013</v>
      </c>
      <c r="I13" s="13">
        <f t="shared" si="1"/>
        <v>0.15824915824915786</v>
      </c>
      <c r="J13" s="33">
        <f t="shared" si="2"/>
        <v>1.6352713480765852E-2</v>
      </c>
    </row>
    <row r="14" spans="1:26" x14ac:dyDescent="0.2">
      <c r="A14" s="7">
        <v>45289</v>
      </c>
      <c r="B14" s="8">
        <v>44.58</v>
      </c>
      <c r="C14" s="11">
        <f t="shared" si="0"/>
        <v>2.0604395604395573E-2</v>
      </c>
      <c r="D14" s="11" cm="1">
        <f t="array" ref="D14">PRODUCT((1+C14:C25)^(12/12))-1</f>
        <v>0.12433795712484219</v>
      </c>
      <c r="E14" s="19">
        <f t="shared" ref="E14" si="3">_xlfn.STDEV.P(C14:C25)</f>
        <v>3.259106313945466E-2</v>
      </c>
      <c r="G14" s="22">
        <f>A146</f>
        <v>41274</v>
      </c>
      <c r="H14" s="31">
        <v>2012</v>
      </c>
      <c r="I14" s="13">
        <f t="shared" si="1"/>
        <v>9.0909090909090606E-2</v>
      </c>
      <c r="J14" s="33">
        <f t="shared" si="2"/>
        <v>1.6722186115342173E-2</v>
      </c>
    </row>
    <row r="15" spans="1:26" x14ac:dyDescent="0.2">
      <c r="A15" s="7">
        <v>45260</v>
      </c>
      <c r="B15" s="8">
        <v>43.68</v>
      </c>
      <c r="C15" s="11">
        <f t="shared" si="0"/>
        <v>7.4010327022375158E-2</v>
      </c>
      <c r="G15" s="22">
        <f>A158</f>
        <v>40907</v>
      </c>
      <c r="H15" s="31">
        <v>2011</v>
      </c>
      <c r="I15" s="13">
        <f t="shared" si="1"/>
        <v>1.8709073900841977E-2</v>
      </c>
      <c r="J15" s="33">
        <f t="shared" si="2"/>
        <v>2.8450789353813399E-2</v>
      </c>
    </row>
    <row r="16" spans="1:26" x14ac:dyDescent="0.2">
      <c r="A16" s="7">
        <v>45230</v>
      </c>
      <c r="B16" s="8">
        <v>40.67</v>
      </c>
      <c r="C16" s="11">
        <f t="shared" si="0"/>
        <v>-2.1885521885521803E-2</v>
      </c>
      <c r="G16" s="22">
        <f>A170</f>
        <v>40543</v>
      </c>
      <c r="H16" s="31">
        <v>2010</v>
      </c>
      <c r="I16" s="13">
        <f t="shared" si="1"/>
        <v>0.10490956072351398</v>
      </c>
      <c r="J16" s="33">
        <f t="shared" si="2"/>
        <v>2.972407225363979E-2</v>
      </c>
    </row>
    <row r="17" spans="1:10" x14ac:dyDescent="0.2">
      <c r="A17" s="7">
        <v>45198</v>
      </c>
      <c r="B17" s="8">
        <v>41.58</v>
      </c>
      <c r="C17" s="11">
        <f t="shared" si="0"/>
        <v>-4.391814210163264E-2</v>
      </c>
      <c r="G17" s="22">
        <f>A182</f>
        <v>40178</v>
      </c>
      <c r="H17" s="31">
        <v>2009</v>
      </c>
      <c r="I17" s="13">
        <f t="shared" si="1"/>
        <v>0.16566194839641679</v>
      </c>
      <c r="J17" s="33">
        <f t="shared" si="2"/>
        <v>3.9282449301095715E-2</v>
      </c>
    </row>
    <row r="18" spans="1:10" x14ac:dyDescent="0.2">
      <c r="A18" s="7">
        <v>45169</v>
      </c>
      <c r="B18" s="8">
        <v>43.49</v>
      </c>
      <c r="C18" s="11">
        <f t="shared" si="0"/>
        <v>-1.4279238440616399E-2</v>
      </c>
      <c r="G18" s="24">
        <f>A194</f>
        <v>39813</v>
      </c>
      <c r="H18" s="32">
        <v>2008</v>
      </c>
      <c r="I18" s="35">
        <f t="shared" si="1"/>
        <v>-0.24613941871026312</v>
      </c>
      <c r="J18" s="34">
        <f t="shared" si="2"/>
        <v>3.9692084148612417E-2</v>
      </c>
    </row>
    <row r="19" spans="1:10" x14ac:dyDescent="0.2">
      <c r="A19" s="7">
        <v>45138</v>
      </c>
      <c r="B19" s="8">
        <v>44.12</v>
      </c>
      <c r="C19" s="11">
        <f t="shared" si="0"/>
        <v>2.1296296296296171E-2</v>
      </c>
    </row>
    <row r="20" spans="1:10" x14ac:dyDescent="0.2">
      <c r="A20" s="7">
        <v>45107</v>
      </c>
      <c r="B20" s="8">
        <v>43.2</v>
      </c>
      <c r="C20" s="11">
        <f t="shared" si="0"/>
        <v>3.3987553853518468E-2</v>
      </c>
    </row>
    <row r="21" spans="1:10" x14ac:dyDescent="0.2">
      <c r="A21" s="7">
        <v>45077</v>
      </c>
      <c r="B21" s="8">
        <v>41.78</v>
      </c>
      <c r="C21" s="11">
        <f t="shared" si="0"/>
        <v>-1.911132345914914E-3</v>
      </c>
    </row>
    <row r="22" spans="1:10" x14ac:dyDescent="0.2">
      <c r="A22" s="7">
        <v>45044</v>
      </c>
      <c r="B22" s="8">
        <v>41.86</v>
      </c>
      <c r="C22" s="11">
        <f t="shared" si="0"/>
        <v>8.6746987951807093E-3</v>
      </c>
    </row>
    <row r="23" spans="1:10" x14ac:dyDescent="0.2">
      <c r="A23" s="7">
        <v>45016</v>
      </c>
      <c r="B23" s="8">
        <v>41.5</v>
      </c>
      <c r="C23" s="11">
        <f t="shared" si="0"/>
        <v>1.7406227016425614E-2</v>
      </c>
    </row>
    <row r="24" spans="1:10" x14ac:dyDescent="0.2">
      <c r="A24" s="7">
        <v>44985</v>
      </c>
      <c r="B24" s="8">
        <v>40.79</v>
      </c>
      <c r="C24" s="11">
        <f t="shared" si="0"/>
        <v>-2.4162679425837275E-2</v>
      </c>
    </row>
    <row r="25" spans="1:10" x14ac:dyDescent="0.2">
      <c r="A25" s="7">
        <v>44957</v>
      </c>
      <c r="B25" s="8">
        <v>41.8</v>
      </c>
      <c r="C25" s="11">
        <f t="shared" si="0"/>
        <v>5.4224464060529602E-2</v>
      </c>
    </row>
    <row r="26" spans="1:10" x14ac:dyDescent="0.2">
      <c r="A26" s="7">
        <v>44925</v>
      </c>
      <c r="B26" s="8">
        <v>39.65</v>
      </c>
      <c r="C26" s="11">
        <f t="shared" si="0"/>
        <v>-4.7561854431900162E-2</v>
      </c>
      <c r="D26" s="11" cm="1">
        <f t="array" ref="D26">PRODUCT((1+C26:C37)^(12/12))-1</f>
        <v>-0.19114647082823377</v>
      </c>
      <c r="E26" s="19">
        <f t="shared" ref="E26" si="4">_xlfn.STDEV.P(C26:C37)</f>
        <v>4.5891380436133979E-2</v>
      </c>
    </row>
    <row r="27" spans="1:10" x14ac:dyDescent="0.2">
      <c r="A27" s="7">
        <v>44895</v>
      </c>
      <c r="B27" s="8">
        <v>41.63</v>
      </c>
      <c r="C27" s="11">
        <f t="shared" si="0"/>
        <v>4.6242774566474076E-2</v>
      </c>
    </row>
    <row r="28" spans="1:10" x14ac:dyDescent="0.2">
      <c r="A28" s="7">
        <v>44865</v>
      </c>
      <c r="B28" s="8">
        <v>39.79</v>
      </c>
      <c r="C28" s="11">
        <f t="shared" si="0"/>
        <v>4.2714884696016843E-2</v>
      </c>
    </row>
    <row r="29" spans="1:10" x14ac:dyDescent="0.2">
      <c r="A29" s="7">
        <v>44834</v>
      </c>
      <c r="B29" s="8">
        <v>38.159999999999997</v>
      </c>
      <c r="C29" s="11">
        <f t="shared" si="0"/>
        <v>-7.7146311970979556E-2</v>
      </c>
    </row>
    <row r="30" spans="1:10" x14ac:dyDescent="0.2">
      <c r="A30" s="7">
        <v>44804</v>
      </c>
      <c r="B30" s="8">
        <v>41.35</v>
      </c>
      <c r="C30" s="11">
        <f t="shared" si="0"/>
        <v>-3.2974742750233786E-2</v>
      </c>
    </row>
    <row r="31" spans="1:10" x14ac:dyDescent="0.2">
      <c r="A31" s="7">
        <v>44771</v>
      </c>
      <c r="B31" s="8">
        <v>42.76</v>
      </c>
      <c r="C31" s="11">
        <f t="shared" si="0"/>
        <v>6.5006226650062254E-2</v>
      </c>
    </row>
    <row r="32" spans="1:10" x14ac:dyDescent="0.2">
      <c r="A32" s="7">
        <v>44742</v>
      </c>
      <c r="B32" s="8">
        <v>40.15</v>
      </c>
      <c r="C32" s="11">
        <f t="shared" si="0"/>
        <v>-6.1038353601496717E-2</v>
      </c>
    </row>
    <row r="33" spans="1:5" x14ac:dyDescent="0.2">
      <c r="A33" s="7">
        <v>44712</v>
      </c>
      <c r="B33" s="8">
        <v>42.76</v>
      </c>
      <c r="C33" s="11">
        <f t="shared" si="0"/>
        <v>1.4051522248242428E-3</v>
      </c>
    </row>
    <row r="34" spans="1:5" x14ac:dyDescent="0.2">
      <c r="A34" s="7">
        <v>44680</v>
      </c>
      <c r="B34" s="8">
        <v>42.7</v>
      </c>
      <c r="C34" s="11">
        <f t="shared" si="0"/>
        <v>-6.991940753648429E-2</v>
      </c>
    </row>
    <row r="35" spans="1:5" x14ac:dyDescent="0.2">
      <c r="A35" s="7">
        <v>44651</v>
      </c>
      <c r="B35" s="8">
        <v>45.91</v>
      </c>
      <c r="C35" s="11">
        <f t="shared" si="0"/>
        <v>4.3582479843094399E-4</v>
      </c>
    </row>
    <row r="36" spans="1:5" x14ac:dyDescent="0.2">
      <c r="A36" s="7">
        <v>44620</v>
      </c>
      <c r="B36" s="8">
        <v>45.89</v>
      </c>
      <c r="C36" s="11">
        <f t="shared" si="0"/>
        <v>-1.9653920102542227E-2</v>
      </c>
    </row>
    <row r="37" spans="1:5" x14ac:dyDescent="0.2">
      <c r="A37" s="7">
        <v>44592</v>
      </c>
      <c r="B37" s="8">
        <v>46.81</v>
      </c>
      <c r="C37" s="11">
        <f t="shared" si="0"/>
        <v>-4.5083639330885369E-2</v>
      </c>
    </row>
    <row r="38" spans="1:5" x14ac:dyDescent="0.2">
      <c r="A38" s="7">
        <v>44561</v>
      </c>
      <c r="B38" s="8">
        <v>49.02</v>
      </c>
      <c r="C38" s="11">
        <f t="shared" si="0"/>
        <v>3.6855036855036796E-3</v>
      </c>
      <c r="D38" s="11" cm="1">
        <f t="array" ref="D38">PRODUCT((1+C38:C49)^(12/12))-1</f>
        <v>0.10554803788903899</v>
      </c>
      <c r="E38" s="19">
        <f t="shared" ref="E38" si="5">_xlfn.STDEV.P(C38:C49)</f>
        <v>1.871840075673268E-2</v>
      </c>
    </row>
    <row r="39" spans="1:5" x14ac:dyDescent="0.2">
      <c r="A39" s="7">
        <v>44530</v>
      </c>
      <c r="B39" s="8">
        <v>48.84</v>
      </c>
      <c r="C39" s="11">
        <f t="shared" si="0"/>
        <v>-7.5187969924811505E-3</v>
      </c>
    </row>
    <row r="40" spans="1:5" x14ac:dyDescent="0.2">
      <c r="A40" s="7">
        <v>44498</v>
      </c>
      <c r="B40" s="8">
        <v>49.21</v>
      </c>
      <c r="C40" s="11">
        <f t="shared" si="0"/>
        <v>4.0380549682875348E-2</v>
      </c>
    </row>
    <row r="41" spans="1:5" x14ac:dyDescent="0.2">
      <c r="A41" s="7">
        <v>44469</v>
      </c>
      <c r="B41" s="8">
        <v>47.3</v>
      </c>
      <c r="C41" s="11">
        <f t="shared" si="0"/>
        <v>-3.4496836088997854E-2</v>
      </c>
    </row>
    <row r="42" spans="1:5" x14ac:dyDescent="0.2">
      <c r="A42" s="7">
        <v>44439</v>
      </c>
      <c r="B42" s="8">
        <v>48.99</v>
      </c>
      <c r="C42" s="11">
        <f t="shared" si="0"/>
        <v>1.6600954554886995E-2</v>
      </c>
    </row>
    <row r="43" spans="1:5" x14ac:dyDescent="0.2">
      <c r="A43" s="7">
        <v>44407</v>
      </c>
      <c r="B43" s="8">
        <v>48.19</v>
      </c>
      <c r="C43" s="11">
        <f t="shared" si="0"/>
        <v>1.4953664700926725E-2</v>
      </c>
    </row>
    <row r="44" spans="1:5" x14ac:dyDescent="0.2">
      <c r="A44" s="7">
        <v>44377</v>
      </c>
      <c r="B44" s="8">
        <v>47.48</v>
      </c>
      <c r="C44" s="11">
        <f t="shared" si="0"/>
        <v>1.5180671370536533E-2</v>
      </c>
    </row>
    <row r="45" spans="1:5" x14ac:dyDescent="0.2">
      <c r="A45" s="7">
        <v>44344</v>
      </c>
      <c r="B45" s="8">
        <v>46.77</v>
      </c>
      <c r="C45" s="11">
        <f t="shared" si="0"/>
        <v>3.6480686695279335E-3</v>
      </c>
    </row>
    <row r="46" spans="1:5" x14ac:dyDescent="0.2">
      <c r="A46" s="7">
        <v>44316</v>
      </c>
      <c r="B46" s="8">
        <v>46.6</v>
      </c>
      <c r="C46" s="11">
        <f t="shared" si="0"/>
        <v>3.4635879218472519E-2</v>
      </c>
    </row>
    <row r="47" spans="1:5" x14ac:dyDescent="0.2">
      <c r="A47" s="7">
        <v>44286</v>
      </c>
      <c r="B47" s="8">
        <v>45.04</v>
      </c>
      <c r="C47" s="11">
        <f t="shared" si="0"/>
        <v>7.8317296934437564E-3</v>
      </c>
    </row>
    <row r="48" spans="1:5" x14ac:dyDescent="0.2">
      <c r="A48" s="7">
        <v>44253</v>
      </c>
      <c r="B48" s="8">
        <v>44.69</v>
      </c>
      <c r="C48" s="11">
        <f t="shared" si="0"/>
        <v>1.2919310970081603E-2</v>
      </c>
    </row>
    <row r="49" spans="1:5" x14ac:dyDescent="0.2">
      <c r="A49" s="7">
        <v>44225</v>
      </c>
      <c r="B49" s="8">
        <v>44.12</v>
      </c>
      <c r="C49" s="11">
        <f t="shared" si="0"/>
        <v>-4.9616599007669361E-3</v>
      </c>
    </row>
    <row r="50" spans="1:5" x14ac:dyDescent="0.2">
      <c r="A50" s="7">
        <v>44196</v>
      </c>
      <c r="B50" s="8">
        <v>44.34</v>
      </c>
      <c r="C50" s="11">
        <f t="shared" si="0"/>
        <v>1.4645308924485139E-2</v>
      </c>
      <c r="D50" s="11" cm="1">
        <f t="array" ref="D50">PRODUCT((1+C50:C61)^(12/12))-1</f>
        <v>0.13025745602854988</v>
      </c>
      <c r="E50" s="19">
        <f t="shared" ref="E50" si="6">_xlfn.STDEV.P(C50:C61)</f>
        <v>4.873147483757994E-2</v>
      </c>
    </row>
    <row r="51" spans="1:5" x14ac:dyDescent="0.2">
      <c r="A51" s="7">
        <v>44165</v>
      </c>
      <c r="B51" s="8">
        <v>43.7</v>
      </c>
      <c r="C51" s="11">
        <f t="shared" si="0"/>
        <v>7.6354679802955697E-2</v>
      </c>
    </row>
    <row r="52" spans="1:5" x14ac:dyDescent="0.2">
      <c r="A52" s="7">
        <v>44134</v>
      </c>
      <c r="B52" s="8">
        <v>40.6</v>
      </c>
      <c r="C52" s="11">
        <f t="shared" si="0"/>
        <v>-1.4563106796116538E-2</v>
      </c>
    </row>
    <row r="53" spans="1:5" x14ac:dyDescent="0.2">
      <c r="A53" s="7">
        <v>44104</v>
      </c>
      <c r="B53" s="8">
        <v>41.2</v>
      </c>
      <c r="C53" s="11">
        <f t="shared" si="0"/>
        <v>-2.531346108351077E-2</v>
      </c>
    </row>
    <row r="54" spans="1:5" x14ac:dyDescent="0.2">
      <c r="A54" s="7">
        <v>44074</v>
      </c>
      <c r="B54" s="8">
        <v>42.27</v>
      </c>
      <c r="C54" s="11">
        <f t="shared" si="0"/>
        <v>3.8830179405259416E-2</v>
      </c>
    </row>
    <row r="55" spans="1:5" x14ac:dyDescent="0.2">
      <c r="A55" s="7">
        <v>44043</v>
      </c>
      <c r="B55" s="8">
        <v>40.69</v>
      </c>
      <c r="C55" s="11">
        <f t="shared" si="0"/>
        <v>3.9867109634551368E-2</v>
      </c>
    </row>
    <row r="56" spans="1:5" x14ac:dyDescent="0.2">
      <c r="A56" s="7">
        <v>44012</v>
      </c>
      <c r="B56" s="8">
        <v>39.130000000000003</v>
      </c>
      <c r="C56" s="11">
        <f t="shared" si="0"/>
        <v>1.2681159420289906E-2</v>
      </c>
    </row>
    <row r="57" spans="1:5" x14ac:dyDescent="0.2">
      <c r="A57" s="7">
        <v>43980</v>
      </c>
      <c r="B57" s="8">
        <v>38.64</v>
      </c>
      <c r="C57" s="11">
        <f t="shared" si="0"/>
        <v>2.6567481402763018E-2</v>
      </c>
    </row>
    <row r="58" spans="1:5" x14ac:dyDescent="0.2">
      <c r="A58" s="7">
        <v>43950</v>
      </c>
      <c r="B58" s="8">
        <v>37.64</v>
      </c>
      <c r="C58" s="11">
        <f t="shared" si="0"/>
        <v>9.4186046511627972E-2</v>
      </c>
    </row>
    <row r="59" spans="1:5" x14ac:dyDescent="0.2">
      <c r="A59" s="7">
        <v>43921</v>
      </c>
      <c r="B59" s="8">
        <v>34.4</v>
      </c>
      <c r="C59" s="11">
        <f t="shared" si="0"/>
        <v>-9.2108735814199053E-2</v>
      </c>
    </row>
    <row r="60" spans="1:5" x14ac:dyDescent="0.2">
      <c r="A60" s="7">
        <v>43889</v>
      </c>
      <c r="B60" s="8">
        <v>37.89</v>
      </c>
      <c r="C60" s="11">
        <f t="shared" si="0"/>
        <v>-4.2214357937310452E-2</v>
      </c>
    </row>
    <row r="61" spans="1:5" x14ac:dyDescent="0.2">
      <c r="A61" s="7">
        <v>43861</v>
      </c>
      <c r="B61" s="8">
        <v>39.56</v>
      </c>
      <c r="C61" s="11">
        <f t="shared" ref="C61:C124" si="7">(B61-B62)/B62</f>
        <v>8.411929645679465E-3</v>
      </c>
    </row>
    <row r="62" spans="1:5" x14ac:dyDescent="0.2">
      <c r="A62" s="7">
        <v>43830</v>
      </c>
      <c r="B62" s="8">
        <v>39.229999999999997</v>
      </c>
      <c r="C62" s="11">
        <f t="shared" si="7"/>
        <v>9.0020576131685775E-3</v>
      </c>
      <c r="D62" s="11" cm="1">
        <f t="array" ref="D62">PRODUCT((1+C62:C73)^(12/12))-1</f>
        <v>0.18914822673537368</v>
      </c>
      <c r="E62" s="19">
        <f t="shared" ref="E62" si="8">_xlfn.STDEV.P(C62:C73)</f>
        <v>2.0867914054442275E-2</v>
      </c>
    </row>
    <row r="63" spans="1:5" x14ac:dyDescent="0.2">
      <c r="A63" s="7">
        <v>43798</v>
      </c>
      <c r="B63" s="8">
        <v>38.880000000000003</v>
      </c>
      <c r="C63" s="11">
        <f t="shared" si="7"/>
        <v>2.2350775703392094E-2</v>
      </c>
    </row>
    <row r="64" spans="1:5" x14ac:dyDescent="0.2">
      <c r="A64" s="7">
        <v>43769</v>
      </c>
      <c r="B64" s="8">
        <v>38.03</v>
      </c>
      <c r="C64" s="11">
        <f t="shared" si="7"/>
        <v>1.3862969874700164E-2</v>
      </c>
    </row>
    <row r="65" spans="1:5" x14ac:dyDescent="0.2">
      <c r="A65" s="7">
        <v>43738</v>
      </c>
      <c r="B65" s="8">
        <v>37.51</v>
      </c>
      <c r="C65" s="11">
        <f t="shared" si="7"/>
        <v>3.2094142818934858E-3</v>
      </c>
    </row>
    <row r="66" spans="1:5" x14ac:dyDescent="0.2">
      <c r="A66" s="7">
        <v>43707</v>
      </c>
      <c r="B66" s="8">
        <v>37.39</v>
      </c>
      <c r="C66" s="11">
        <f t="shared" si="7"/>
        <v>-1.0686615014693869E-3</v>
      </c>
    </row>
    <row r="67" spans="1:5" x14ac:dyDescent="0.2">
      <c r="A67" s="7">
        <v>43677</v>
      </c>
      <c r="B67" s="8">
        <v>37.43</v>
      </c>
      <c r="C67" s="11">
        <f t="shared" si="7"/>
        <v>9.7113568923657793E-3</v>
      </c>
    </row>
    <row r="68" spans="1:5" x14ac:dyDescent="0.2">
      <c r="A68" s="7">
        <v>43644</v>
      </c>
      <c r="B68" s="8">
        <v>37.07</v>
      </c>
      <c r="C68" s="11">
        <f t="shared" si="7"/>
        <v>4.1292134831460638E-2</v>
      </c>
    </row>
    <row r="69" spans="1:5" x14ac:dyDescent="0.2">
      <c r="A69" s="7">
        <v>43616</v>
      </c>
      <c r="B69" s="8">
        <v>35.6</v>
      </c>
      <c r="C69" s="11">
        <f t="shared" si="7"/>
        <v>-3.2082653616095698E-2</v>
      </c>
    </row>
    <row r="70" spans="1:5" x14ac:dyDescent="0.2">
      <c r="A70" s="7">
        <v>43585</v>
      </c>
      <c r="B70" s="8">
        <v>36.78</v>
      </c>
      <c r="C70" s="11">
        <f t="shared" si="7"/>
        <v>2.3942093541202657E-2</v>
      </c>
    </row>
    <row r="71" spans="1:5" x14ac:dyDescent="0.2">
      <c r="A71" s="7">
        <v>43553</v>
      </c>
      <c r="B71" s="8">
        <v>35.92</v>
      </c>
      <c r="C71" s="11">
        <f t="shared" si="7"/>
        <v>1.0123734533183335E-2</v>
      </c>
    </row>
    <row r="72" spans="1:5" x14ac:dyDescent="0.2">
      <c r="A72" s="7">
        <v>43524</v>
      </c>
      <c r="B72" s="8">
        <v>35.56</v>
      </c>
      <c r="C72" s="11">
        <f t="shared" si="7"/>
        <v>2.0958943439563709E-2</v>
      </c>
    </row>
    <row r="73" spans="1:5" x14ac:dyDescent="0.2">
      <c r="A73" s="7">
        <v>43496</v>
      </c>
      <c r="B73" s="8">
        <v>34.83</v>
      </c>
      <c r="C73" s="11">
        <f t="shared" si="7"/>
        <v>5.5774477114276938E-2</v>
      </c>
    </row>
    <row r="74" spans="1:5" x14ac:dyDescent="0.2">
      <c r="A74" s="7">
        <v>43465</v>
      </c>
      <c r="B74" s="8">
        <v>32.99</v>
      </c>
      <c r="C74" s="11">
        <f t="shared" si="7"/>
        <v>-5.4998567745631471E-2</v>
      </c>
      <c r="D74" s="11" cm="1">
        <f t="array" ref="D74">PRODUCT((1+C74:C85)^(12/12))-1</f>
        <v>-4.982718894009186E-2</v>
      </c>
      <c r="E74" s="19">
        <f t="shared" ref="E74" si="9">_xlfn.STDEV.P(C74:C85)</f>
        <v>2.6298463330151851E-2</v>
      </c>
    </row>
    <row r="75" spans="1:5" x14ac:dyDescent="0.2">
      <c r="A75" s="7">
        <v>43434</v>
      </c>
      <c r="B75" s="8">
        <v>34.909999999999997</v>
      </c>
      <c r="C75" s="11">
        <f t="shared" si="7"/>
        <v>1.4530659691950016E-2</v>
      </c>
    </row>
    <row r="76" spans="1:5" x14ac:dyDescent="0.2">
      <c r="A76" s="7">
        <v>43404</v>
      </c>
      <c r="B76" s="8">
        <v>34.409999999999997</v>
      </c>
      <c r="C76" s="11">
        <f t="shared" si="7"/>
        <v>-4.7078371642204457E-2</v>
      </c>
    </row>
    <row r="77" spans="1:5" x14ac:dyDescent="0.2">
      <c r="A77" s="7">
        <v>43371</v>
      </c>
      <c r="B77" s="8">
        <v>36.11</v>
      </c>
      <c r="C77" s="11">
        <f t="shared" si="7"/>
        <v>-7.1487489689303829E-3</v>
      </c>
    </row>
    <row r="78" spans="1:5" x14ac:dyDescent="0.2">
      <c r="A78" s="7">
        <v>43343</v>
      </c>
      <c r="B78" s="8">
        <v>36.369999999999997</v>
      </c>
      <c r="C78" s="11">
        <f t="shared" si="7"/>
        <v>2.3353967360720269E-2</v>
      </c>
    </row>
    <row r="79" spans="1:5" x14ac:dyDescent="0.2">
      <c r="A79" s="7">
        <v>43312</v>
      </c>
      <c r="B79" s="8">
        <v>35.54</v>
      </c>
      <c r="C79" s="11">
        <f t="shared" si="7"/>
        <v>2.0091848450057282E-2</v>
      </c>
    </row>
    <row r="80" spans="1:5" x14ac:dyDescent="0.2">
      <c r="A80" s="7">
        <v>43280</v>
      </c>
      <c r="B80" s="8">
        <v>34.840000000000003</v>
      </c>
      <c r="C80" s="11">
        <f t="shared" si="7"/>
        <v>-1.1467889908256636E-3</v>
      </c>
    </row>
    <row r="81" spans="1:5" x14ac:dyDescent="0.2">
      <c r="A81" s="7">
        <v>43251</v>
      </c>
      <c r="B81" s="8">
        <v>34.880000000000003</v>
      </c>
      <c r="C81" s="11">
        <f t="shared" si="7"/>
        <v>1.9584916691026064E-2</v>
      </c>
    </row>
    <row r="82" spans="1:5" x14ac:dyDescent="0.2">
      <c r="A82" s="7">
        <v>43220</v>
      </c>
      <c r="B82" s="8">
        <v>34.21</v>
      </c>
      <c r="C82" s="11">
        <f t="shared" si="7"/>
        <v>-5.8428279287163379E-4</v>
      </c>
    </row>
    <row r="83" spans="1:5" x14ac:dyDescent="0.2">
      <c r="A83" s="7">
        <v>43188</v>
      </c>
      <c r="B83" s="8">
        <v>34.229999999999997</v>
      </c>
      <c r="C83" s="11">
        <f t="shared" si="7"/>
        <v>-1.4680483592400838E-2</v>
      </c>
    </row>
    <row r="84" spans="1:5" x14ac:dyDescent="0.2">
      <c r="A84" s="7">
        <v>43159</v>
      </c>
      <c r="B84" s="8">
        <v>34.74</v>
      </c>
      <c r="C84" s="11">
        <f t="shared" si="7"/>
        <v>-2.6072329688814119E-2</v>
      </c>
    </row>
    <row r="85" spans="1:5" x14ac:dyDescent="0.2">
      <c r="A85" s="7">
        <v>43131</v>
      </c>
      <c r="B85" s="8">
        <v>35.67</v>
      </c>
      <c r="C85" s="11">
        <f t="shared" si="7"/>
        <v>2.7361751152073815E-2</v>
      </c>
    </row>
    <row r="86" spans="1:5" x14ac:dyDescent="0.2">
      <c r="A86" s="7">
        <v>43098</v>
      </c>
      <c r="B86" s="8">
        <v>34.72</v>
      </c>
      <c r="C86" s="11">
        <f t="shared" si="7"/>
        <v>2.5989026855326681E-3</v>
      </c>
      <c r="D86" s="11" cm="1">
        <f t="array" ref="D86">PRODUCT((1+C86:C97)^(12/12))-1</f>
        <v>0.11603985856637733</v>
      </c>
      <c r="E86" s="19">
        <f t="shared" ref="E86" si="10">_xlfn.STDEV.P(C86:C97)</f>
        <v>7.6098595303305937E-3</v>
      </c>
    </row>
    <row r="87" spans="1:5" x14ac:dyDescent="0.2">
      <c r="A87" s="7">
        <v>43069</v>
      </c>
      <c r="B87" s="8">
        <v>34.630000000000003</v>
      </c>
      <c r="C87" s="11">
        <f t="shared" si="7"/>
        <v>1.7631501616221023E-2</v>
      </c>
    </row>
    <row r="88" spans="1:5" x14ac:dyDescent="0.2">
      <c r="A88" s="7">
        <v>43039</v>
      </c>
      <c r="B88" s="8">
        <v>34.03</v>
      </c>
      <c r="C88" s="11">
        <f t="shared" si="7"/>
        <v>1.3400833829660598E-2</v>
      </c>
    </row>
    <row r="89" spans="1:5" x14ac:dyDescent="0.2">
      <c r="A89" s="7">
        <v>43007</v>
      </c>
      <c r="B89" s="8">
        <v>33.58</v>
      </c>
      <c r="C89" s="11">
        <f t="shared" si="7"/>
        <v>7.1985602879422574E-3</v>
      </c>
    </row>
    <row r="90" spans="1:5" x14ac:dyDescent="0.2">
      <c r="A90" s="7">
        <v>42978</v>
      </c>
      <c r="B90" s="8">
        <v>33.340000000000003</v>
      </c>
      <c r="C90" s="11">
        <f t="shared" si="7"/>
        <v>4.5194335643267761E-3</v>
      </c>
    </row>
    <row r="91" spans="1:5" x14ac:dyDescent="0.2">
      <c r="A91" s="7">
        <v>42947</v>
      </c>
      <c r="B91" s="8">
        <v>33.19</v>
      </c>
      <c r="C91" s="11">
        <f t="shared" si="7"/>
        <v>1.2816600549282714E-2</v>
      </c>
    </row>
    <row r="92" spans="1:5" x14ac:dyDescent="0.2">
      <c r="A92" s="7">
        <v>42916</v>
      </c>
      <c r="B92" s="8">
        <v>32.770000000000003</v>
      </c>
      <c r="C92" s="11">
        <f t="shared" si="7"/>
        <v>9.1631032376301568E-4</v>
      </c>
    </row>
    <row r="93" spans="1:5" x14ac:dyDescent="0.2">
      <c r="A93" s="7">
        <v>42886</v>
      </c>
      <c r="B93" s="8">
        <v>32.74</v>
      </c>
      <c r="C93" s="11">
        <f t="shared" si="7"/>
        <v>9.2478421701604283E-3</v>
      </c>
    </row>
    <row r="94" spans="1:5" x14ac:dyDescent="0.2">
      <c r="A94" s="7">
        <v>42853</v>
      </c>
      <c r="B94" s="8">
        <v>32.44</v>
      </c>
      <c r="C94" s="11">
        <f t="shared" si="7"/>
        <v>9.3341630367142856E-3</v>
      </c>
    </row>
    <row r="95" spans="1:5" x14ac:dyDescent="0.2">
      <c r="A95" s="7">
        <v>42825</v>
      </c>
      <c r="B95" s="8">
        <v>32.14</v>
      </c>
      <c r="C95" s="11">
        <f t="shared" si="7"/>
        <v>-4.6454010529575285E-3</v>
      </c>
    </row>
    <row r="96" spans="1:5" x14ac:dyDescent="0.2">
      <c r="A96" s="7">
        <v>42794</v>
      </c>
      <c r="B96" s="8">
        <v>32.29</v>
      </c>
      <c r="C96" s="11">
        <f t="shared" si="7"/>
        <v>2.5079365079365052E-2</v>
      </c>
    </row>
    <row r="97" spans="1:5" x14ac:dyDescent="0.2">
      <c r="A97" s="7">
        <v>42766</v>
      </c>
      <c r="B97" s="8">
        <v>31.5</v>
      </c>
      <c r="C97" s="11">
        <f t="shared" si="7"/>
        <v>1.2536162005785939E-2</v>
      </c>
    </row>
    <row r="98" spans="1:5" x14ac:dyDescent="0.2">
      <c r="A98" s="7">
        <v>42734</v>
      </c>
      <c r="B98" s="8">
        <v>31.11</v>
      </c>
      <c r="C98" s="11">
        <f t="shared" si="7"/>
        <v>5.8195926285159946E-3</v>
      </c>
      <c r="D98" s="11" cm="1">
        <f t="array" ref="D98">PRODUCT((1+C98:C109)^(12/12))-1</f>
        <v>6.4681724845995658E-2</v>
      </c>
      <c r="E98" s="19">
        <f t="shared" ref="E98" si="11">_xlfn.STDEV.P(C98:C109)</f>
        <v>1.7330881701563015E-2</v>
      </c>
    </row>
    <row r="99" spans="1:5" x14ac:dyDescent="0.2">
      <c r="A99" s="7">
        <v>42704</v>
      </c>
      <c r="B99" s="8">
        <v>30.93</v>
      </c>
      <c r="C99" s="11">
        <f t="shared" si="7"/>
        <v>1.6431153466973381E-2</v>
      </c>
    </row>
    <row r="100" spans="1:5" x14ac:dyDescent="0.2">
      <c r="A100" s="7">
        <v>42674</v>
      </c>
      <c r="B100" s="8">
        <v>30.43</v>
      </c>
      <c r="C100" s="11">
        <f t="shared" si="7"/>
        <v>-1.6801292407108225E-2</v>
      </c>
    </row>
    <row r="101" spans="1:5" x14ac:dyDescent="0.2">
      <c r="A101" s="7">
        <v>42643</v>
      </c>
      <c r="B101" s="8">
        <v>30.95</v>
      </c>
      <c r="C101" s="11">
        <f t="shared" si="7"/>
        <v>-4.5030556449019163E-3</v>
      </c>
    </row>
    <row r="102" spans="1:5" x14ac:dyDescent="0.2">
      <c r="A102" s="7">
        <v>42613</v>
      </c>
      <c r="B102" s="8">
        <v>31.09</v>
      </c>
      <c r="C102" s="11">
        <f t="shared" si="7"/>
        <v>9.658725048293992E-4</v>
      </c>
    </row>
    <row r="103" spans="1:5" x14ac:dyDescent="0.2">
      <c r="A103" s="7">
        <v>42580</v>
      </c>
      <c r="B103" s="8">
        <v>31.06</v>
      </c>
      <c r="C103" s="11">
        <f t="shared" si="7"/>
        <v>2.6437541308658198E-2</v>
      </c>
    </row>
    <row r="104" spans="1:5" x14ac:dyDescent="0.2">
      <c r="A104" s="7">
        <v>42551</v>
      </c>
      <c r="B104" s="8">
        <v>30.26</v>
      </c>
      <c r="C104" s="11">
        <f t="shared" si="7"/>
        <v>4.3146365748424351E-3</v>
      </c>
    </row>
    <row r="105" spans="1:5" x14ac:dyDescent="0.2">
      <c r="A105" s="7">
        <v>42521</v>
      </c>
      <c r="B105" s="8">
        <v>30.13</v>
      </c>
      <c r="C105" s="11">
        <f t="shared" si="7"/>
        <v>1.0734652801073476E-2</v>
      </c>
    </row>
    <row r="106" spans="1:5" x14ac:dyDescent="0.2">
      <c r="A106" s="7">
        <v>42489</v>
      </c>
      <c r="B106" s="8">
        <v>29.81</v>
      </c>
      <c r="C106" s="11">
        <f t="shared" si="7"/>
        <v>5.3962900505902245E-3</v>
      </c>
    </row>
    <row r="107" spans="1:5" x14ac:dyDescent="0.2">
      <c r="A107" s="7">
        <v>42460</v>
      </c>
      <c r="B107" s="8">
        <v>29.65</v>
      </c>
      <c r="C107" s="11">
        <f t="shared" si="7"/>
        <v>4.1081460674157237E-2</v>
      </c>
    </row>
    <row r="108" spans="1:5" x14ac:dyDescent="0.2">
      <c r="A108" s="7">
        <v>42429</v>
      </c>
      <c r="B108" s="8">
        <v>28.48</v>
      </c>
      <c r="C108" s="11">
        <f t="shared" si="7"/>
        <v>2.8169014084507694E-3</v>
      </c>
    </row>
    <row r="109" spans="1:5" x14ac:dyDescent="0.2">
      <c r="A109" s="7">
        <v>42398</v>
      </c>
      <c r="B109" s="8">
        <v>28.4</v>
      </c>
      <c r="C109" s="11">
        <f t="shared" si="7"/>
        <v>-2.8062970568104049E-2</v>
      </c>
    </row>
    <row r="110" spans="1:5" x14ac:dyDescent="0.2">
      <c r="A110" s="7">
        <v>42369</v>
      </c>
      <c r="B110" s="8">
        <v>29.22</v>
      </c>
      <c r="C110" s="11">
        <f t="shared" si="7"/>
        <v>-1.9792016101979198E-2</v>
      </c>
      <c r="D110" s="11" cm="1">
        <f t="array" ref="D110">PRODUCT((1+C110:C121)^(12/12))-1</f>
        <v>-1.5498652291105031E-2</v>
      </c>
      <c r="E110" s="19">
        <f t="shared" ref="E110" si="12">_xlfn.STDEV.P(C110:C121)</f>
        <v>2.2088661208159714E-2</v>
      </c>
    </row>
    <row r="111" spans="1:5" x14ac:dyDescent="0.2">
      <c r="A111" s="7">
        <v>42338</v>
      </c>
      <c r="B111" s="8">
        <v>29.81</v>
      </c>
      <c r="C111" s="11">
        <f t="shared" si="7"/>
        <v>2.0168067226890326E-3</v>
      </c>
    </row>
    <row r="112" spans="1:5" x14ac:dyDescent="0.2">
      <c r="A112" s="7">
        <v>42307</v>
      </c>
      <c r="B112" s="8">
        <v>29.75</v>
      </c>
      <c r="C112" s="11">
        <f t="shared" si="7"/>
        <v>4.6429827646851926E-2</v>
      </c>
    </row>
    <row r="113" spans="1:5" x14ac:dyDescent="0.2">
      <c r="A113" s="7">
        <v>42277</v>
      </c>
      <c r="B113" s="8">
        <v>28.43</v>
      </c>
      <c r="C113" s="11">
        <f t="shared" si="7"/>
        <v>-1.9655172413793113E-2</v>
      </c>
    </row>
    <row r="114" spans="1:5" x14ac:dyDescent="0.2">
      <c r="A114" s="7">
        <v>42247</v>
      </c>
      <c r="B114" s="9">
        <v>29</v>
      </c>
      <c r="C114" s="11">
        <f t="shared" si="7"/>
        <v>-3.6864828960478227E-2</v>
      </c>
    </row>
    <row r="115" spans="1:5" x14ac:dyDescent="0.2">
      <c r="A115" s="7">
        <v>42216</v>
      </c>
      <c r="B115" s="8">
        <v>30.11</v>
      </c>
      <c r="C115" s="11">
        <f t="shared" si="7"/>
        <v>1.3122476446837165E-2</v>
      </c>
    </row>
    <row r="116" spans="1:5" x14ac:dyDescent="0.2">
      <c r="A116" s="7">
        <v>42185</v>
      </c>
      <c r="B116" s="8">
        <v>29.72</v>
      </c>
      <c r="C116" s="11">
        <f t="shared" si="7"/>
        <v>-1.8494055482166521E-2</v>
      </c>
    </row>
    <row r="117" spans="1:5" x14ac:dyDescent="0.2">
      <c r="A117" s="7">
        <v>42153</v>
      </c>
      <c r="B117" s="8">
        <v>30.28</v>
      </c>
      <c r="C117" s="11">
        <f t="shared" si="7"/>
        <v>6.6489361702128606E-3</v>
      </c>
    </row>
    <row r="118" spans="1:5" x14ac:dyDescent="0.2">
      <c r="A118" s="7">
        <v>42124</v>
      </c>
      <c r="B118" s="8">
        <v>30.08</v>
      </c>
      <c r="C118" s="11">
        <f t="shared" si="7"/>
        <v>9.9833610648910427E-4</v>
      </c>
    </row>
    <row r="119" spans="1:5" x14ac:dyDescent="0.2">
      <c r="A119" s="7">
        <v>42094</v>
      </c>
      <c r="B119" s="8">
        <v>30.05</v>
      </c>
      <c r="C119" s="11">
        <f t="shared" si="7"/>
        <v>-8.9050131926121222E-3</v>
      </c>
    </row>
    <row r="120" spans="1:5" x14ac:dyDescent="0.2">
      <c r="A120" s="7">
        <v>42062</v>
      </c>
      <c r="B120" s="8">
        <v>30.32</v>
      </c>
      <c r="C120" s="11">
        <f t="shared" si="7"/>
        <v>2.9541595925297148E-2</v>
      </c>
    </row>
    <row r="121" spans="1:5" x14ac:dyDescent="0.2">
      <c r="A121" s="7">
        <v>42034</v>
      </c>
      <c r="B121" s="8">
        <v>29.45</v>
      </c>
      <c r="C121" s="11">
        <f t="shared" si="7"/>
        <v>-7.7493261455525752E-3</v>
      </c>
    </row>
    <row r="122" spans="1:5" x14ac:dyDescent="0.2">
      <c r="A122" s="7">
        <v>42004</v>
      </c>
      <c r="B122" s="8">
        <v>29.68</v>
      </c>
      <c r="C122" s="11">
        <f t="shared" si="7"/>
        <v>-5.3619302949061707E-3</v>
      </c>
      <c r="D122" s="11" cm="1">
        <f t="array" ref="D122">PRODUCT((1+C122:C133)^(12/12))-1</f>
        <v>7.8488372093023395E-2</v>
      </c>
      <c r="E122" s="19">
        <f t="shared" ref="E122" si="13">_xlfn.STDEV.P(C122:C133)</f>
        <v>1.6416774933851044E-2</v>
      </c>
    </row>
    <row r="123" spans="1:5" x14ac:dyDescent="0.2">
      <c r="A123" s="7">
        <v>41971</v>
      </c>
      <c r="B123" s="8">
        <v>29.84</v>
      </c>
      <c r="C123" s="11">
        <f t="shared" si="7"/>
        <v>1.7735334242837637E-2</v>
      </c>
    </row>
    <row r="124" spans="1:5" x14ac:dyDescent="0.2">
      <c r="A124" s="7">
        <v>41943</v>
      </c>
      <c r="B124" s="8">
        <v>29.32</v>
      </c>
      <c r="C124" s="11">
        <f t="shared" si="7"/>
        <v>2.0891364902507013E-2</v>
      </c>
    </row>
    <row r="125" spans="1:5" x14ac:dyDescent="0.2">
      <c r="A125" s="7">
        <v>41912</v>
      </c>
      <c r="B125" s="8">
        <v>28.72</v>
      </c>
      <c r="C125" s="11">
        <f t="shared" ref="C125:C188" si="14">(B125-B126)/B126</f>
        <v>-2.0129648584100986E-2</v>
      </c>
    </row>
    <row r="126" spans="1:5" x14ac:dyDescent="0.2">
      <c r="A126" s="7">
        <v>41880</v>
      </c>
      <c r="B126" s="8">
        <v>29.31</v>
      </c>
      <c r="C126" s="11">
        <f t="shared" si="14"/>
        <v>2.9504741833508954E-2</v>
      </c>
    </row>
    <row r="127" spans="1:5" x14ac:dyDescent="0.2">
      <c r="A127" s="7">
        <v>41851</v>
      </c>
      <c r="B127" s="8">
        <v>28.47</v>
      </c>
      <c r="C127" s="11">
        <f t="shared" si="14"/>
        <v>-1.2829403606102669E-2</v>
      </c>
    </row>
    <row r="128" spans="1:5" x14ac:dyDescent="0.2">
      <c r="A128" s="7">
        <v>41820</v>
      </c>
      <c r="B128" s="8">
        <v>28.84</v>
      </c>
      <c r="C128" s="11">
        <f t="shared" si="14"/>
        <v>1.1220196353436195E-2</v>
      </c>
    </row>
    <row r="129" spans="1:5" x14ac:dyDescent="0.2">
      <c r="A129" s="7">
        <v>41789</v>
      </c>
      <c r="B129" s="8">
        <v>28.52</v>
      </c>
      <c r="C129" s="11">
        <f t="shared" si="14"/>
        <v>1.7481270067784459E-2</v>
      </c>
    </row>
    <row r="130" spans="1:5" x14ac:dyDescent="0.2">
      <c r="A130" s="7">
        <v>41759</v>
      </c>
      <c r="B130" s="8">
        <v>28.03</v>
      </c>
      <c r="C130" s="11">
        <f t="shared" si="14"/>
        <v>3.5803795202291951E-3</v>
      </c>
    </row>
    <row r="131" spans="1:5" x14ac:dyDescent="0.2">
      <c r="A131" s="7">
        <v>41729</v>
      </c>
      <c r="B131" s="8">
        <v>27.93</v>
      </c>
      <c r="C131" s="11">
        <f t="shared" si="14"/>
        <v>-2.50000000000001E-3</v>
      </c>
    </row>
    <row r="132" spans="1:5" x14ac:dyDescent="0.2">
      <c r="A132" s="7">
        <v>41698</v>
      </c>
      <c r="B132" s="9">
        <v>28</v>
      </c>
      <c r="C132" s="11">
        <f t="shared" si="14"/>
        <v>3.0169242089771901E-2</v>
      </c>
    </row>
    <row r="133" spans="1:5" x14ac:dyDescent="0.2">
      <c r="A133" s="7">
        <v>41670</v>
      </c>
      <c r="B133" s="8">
        <v>27.18</v>
      </c>
      <c r="C133" s="11">
        <f t="shared" si="14"/>
        <v>-1.2354651162790692E-2</v>
      </c>
    </row>
    <row r="134" spans="1:5" x14ac:dyDescent="0.2">
      <c r="A134" s="7">
        <v>41639</v>
      </c>
      <c r="B134" s="8">
        <v>27.52</v>
      </c>
      <c r="C134" s="11">
        <f t="shared" si="14"/>
        <v>8.0586080586080161E-3</v>
      </c>
      <c r="D134" s="11" cm="1">
        <f t="array" ref="D134">PRODUCT((1+C134:C145)^(12/12))-1</f>
        <v>0.15824915824915786</v>
      </c>
      <c r="E134" s="19">
        <f t="shared" ref="E134" si="15">_xlfn.STDEV.P(C134:C145)</f>
        <v>1.6352713480765852E-2</v>
      </c>
    </row>
    <row r="135" spans="1:5" x14ac:dyDescent="0.2">
      <c r="A135" s="7">
        <v>41607</v>
      </c>
      <c r="B135" s="8">
        <v>27.3</v>
      </c>
      <c r="C135" s="11">
        <f t="shared" si="14"/>
        <v>1.5625000000000062E-2</v>
      </c>
    </row>
    <row r="136" spans="1:5" x14ac:dyDescent="0.2">
      <c r="A136" s="7">
        <v>41578</v>
      </c>
      <c r="B136" s="8">
        <v>26.88</v>
      </c>
      <c r="C136" s="11">
        <f t="shared" si="14"/>
        <v>2.8702640642939151E-2</v>
      </c>
    </row>
    <row r="137" spans="1:5" x14ac:dyDescent="0.2">
      <c r="A137" s="7">
        <v>41547</v>
      </c>
      <c r="B137" s="8">
        <v>26.13</v>
      </c>
      <c r="C137" s="11">
        <f t="shared" si="14"/>
        <v>2.0703124999999906E-2</v>
      </c>
    </row>
    <row r="138" spans="1:5" x14ac:dyDescent="0.2">
      <c r="A138" s="7">
        <v>41516</v>
      </c>
      <c r="B138" s="8">
        <v>25.6</v>
      </c>
      <c r="C138" s="11">
        <f t="shared" si="14"/>
        <v>-1.9157088122605363E-2</v>
      </c>
    </row>
    <row r="139" spans="1:5" x14ac:dyDescent="0.2">
      <c r="A139" s="7">
        <v>41486</v>
      </c>
      <c r="B139" s="8">
        <v>26.1</v>
      </c>
      <c r="C139" s="11">
        <f t="shared" si="14"/>
        <v>3.3663366336633721E-2</v>
      </c>
    </row>
    <row r="140" spans="1:5" x14ac:dyDescent="0.2">
      <c r="A140" s="7">
        <v>41453</v>
      </c>
      <c r="B140" s="8">
        <v>25.25</v>
      </c>
      <c r="C140" s="11">
        <f t="shared" si="14"/>
        <v>-1.9036519036518977E-2</v>
      </c>
    </row>
    <row r="141" spans="1:5" x14ac:dyDescent="0.2">
      <c r="A141" s="7">
        <v>41425</v>
      </c>
      <c r="B141" s="8">
        <v>25.74</v>
      </c>
      <c r="C141" s="11">
        <f t="shared" si="14"/>
        <v>7.0422535211267494E-3</v>
      </c>
    </row>
    <row r="142" spans="1:5" x14ac:dyDescent="0.2">
      <c r="A142" s="7">
        <v>41394</v>
      </c>
      <c r="B142" s="8">
        <v>25.56</v>
      </c>
      <c r="C142" s="11">
        <f t="shared" si="14"/>
        <v>1.4285714285714263E-2</v>
      </c>
    </row>
    <row r="143" spans="1:5" x14ac:dyDescent="0.2">
      <c r="A143" s="7">
        <v>41361</v>
      </c>
      <c r="B143" s="8">
        <v>25.2</v>
      </c>
      <c r="C143" s="11">
        <f t="shared" si="14"/>
        <v>1.9417475728155359E-2</v>
      </c>
    </row>
    <row r="144" spans="1:5" x14ac:dyDescent="0.2">
      <c r="A144" s="7">
        <v>41333</v>
      </c>
      <c r="B144" s="8">
        <v>24.72</v>
      </c>
      <c r="C144" s="11">
        <f t="shared" si="14"/>
        <v>9.8039215686273867E-3</v>
      </c>
    </row>
    <row r="145" spans="1:5" x14ac:dyDescent="0.2">
      <c r="A145" s="7">
        <v>41305</v>
      </c>
      <c r="B145" s="8">
        <v>24.48</v>
      </c>
      <c r="C145" s="11">
        <f t="shared" si="14"/>
        <v>3.0303030303030252E-2</v>
      </c>
    </row>
    <row r="146" spans="1:5" x14ac:dyDescent="0.2">
      <c r="A146" s="7">
        <v>41274</v>
      </c>
      <c r="B146" s="8">
        <v>23.76</v>
      </c>
      <c r="C146" s="11">
        <f t="shared" si="14"/>
        <v>0</v>
      </c>
      <c r="D146" s="11" cm="1">
        <f t="array" ref="D146">PRODUCT((1+C146:C157)^(12/12))-1</f>
        <v>9.0909090909090606E-2</v>
      </c>
      <c r="E146" s="19">
        <f t="shared" ref="E146" si="16">_xlfn.STDEV.P(C146:C157)</f>
        <v>1.6722186115342173E-2</v>
      </c>
    </row>
    <row r="147" spans="1:5" x14ac:dyDescent="0.2">
      <c r="A147" s="7">
        <v>41243</v>
      </c>
      <c r="B147" s="8">
        <v>23.76</v>
      </c>
      <c r="C147" s="11">
        <f t="shared" si="14"/>
        <v>5.5014811680068791E-3</v>
      </c>
    </row>
    <row r="148" spans="1:5" x14ac:dyDescent="0.2">
      <c r="A148" s="7">
        <v>41213</v>
      </c>
      <c r="B148" s="8">
        <v>23.63</v>
      </c>
      <c r="C148" s="11">
        <f t="shared" si="14"/>
        <v>-1.0054461667364976E-2</v>
      </c>
    </row>
    <row r="149" spans="1:5" x14ac:dyDescent="0.2">
      <c r="A149" s="7">
        <v>41180</v>
      </c>
      <c r="B149" s="8">
        <v>23.87</v>
      </c>
      <c r="C149" s="11">
        <f t="shared" si="14"/>
        <v>1.0584250635055038E-2</v>
      </c>
    </row>
    <row r="150" spans="1:5" x14ac:dyDescent="0.2">
      <c r="A150" s="7">
        <v>41152</v>
      </c>
      <c r="B150" s="8">
        <v>23.62</v>
      </c>
      <c r="C150" s="11">
        <f t="shared" si="14"/>
        <v>1.5477214101461712E-2</v>
      </c>
    </row>
    <row r="151" spans="1:5" x14ac:dyDescent="0.2">
      <c r="A151" s="7">
        <v>41121</v>
      </c>
      <c r="B151" s="8">
        <v>23.26</v>
      </c>
      <c r="C151" s="11">
        <f t="shared" si="14"/>
        <v>1.1744236624619537E-2</v>
      </c>
    </row>
    <row r="152" spans="1:5" x14ac:dyDescent="0.2">
      <c r="A152" s="7">
        <v>41089</v>
      </c>
      <c r="B152" s="8">
        <v>22.99</v>
      </c>
      <c r="C152" s="11">
        <f t="shared" si="14"/>
        <v>1.8157661647475652E-2</v>
      </c>
    </row>
    <row r="153" spans="1:5" x14ac:dyDescent="0.2">
      <c r="A153" s="7">
        <v>41060</v>
      </c>
      <c r="B153" s="8">
        <v>22.58</v>
      </c>
      <c r="C153" s="11">
        <f t="shared" si="14"/>
        <v>-3.3804022250748939E-2</v>
      </c>
    </row>
    <row r="154" spans="1:5" x14ac:dyDescent="0.2">
      <c r="A154" s="7">
        <v>41029</v>
      </c>
      <c r="B154" s="8">
        <v>23.37</v>
      </c>
      <c r="C154" s="11">
        <f t="shared" si="14"/>
        <v>8.5653104925051697E-4</v>
      </c>
    </row>
    <row r="155" spans="1:5" x14ac:dyDescent="0.2">
      <c r="A155" s="7">
        <v>40998</v>
      </c>
      <c r="B155" s="8">
        <v>23.35</v>
      </c>
      <c r="C155" s="11">
        <f t="shared" si="14"/>
        <v>1.1260285838025188E-2</v>
      </c>
    </row>
    <row r="156" spans="1:5" x14ac:dyDescent="0.2">
      <c r="A156" s="7">
        <v>40968</v>
      </c>
      <c r="B156" s="8">
        <v>23.09</v>
      </c>
      <c r="C156" s="11">
        <f t="shared" si="14"/>
        <v>2.5310834813499127E-2</v>
      </c>
    </row>
    <row r="157" spans="1:5" x14ac:dyDescent="0.2">
      <c r="A157" s="7">
        <v>40939</v>
      </c>
      <c r="B157" s="8">
        <v>22.52</v>
      </c>
      <c r="C157" s="11">
        <f t="shared" si="14"/>
        <v>3.3976124885215724E-2</v>
      </c>
    </row>
    <row r="158" spans="1:5" x14ac:dyDescent="0.2">
      <c r="A158" s="7">
        <v>40907</v>
      </c>
      <c r="B158" s="8">
        <v>21.78</v>
      </c>
      <c r="C158" s="11">
        <f t="shared" si="14"/>
        <v>3.2243205895900635E-3</v>
      </c>
      <c r="D158" s="11" cm="1">
        <f t="array" ref="D158">PRODUCT((1+C158:C169)^(12/12))-1</f>
        <v>1.8709073900841977E-2</v>
      </c>
      <c r="E158" s="19">
        <f t="shared" ref="E158" si="17">_xlfn.STDEV.P(C158:C169)</f>
        <v>2.8450789353813399E-2</v>
      </c>
    </row>
    <row r="159" spans="1:5" x14ac:dyDescent="0.2">
      <c r="A159" s="7">
        <v>40877</v>
      </c>
      <c r="B159" s="8">
        <v>21.71</v>
      </c>
      <c r="C159" s="11">
        <f t="shared" si="14"/>
        <v>-2.7560863573724724E-3</v>
      </c>
    </row>
    <row r="160" spans="1:5" x14ac:dyDescent="0.2">
      <c r="A160" s="7">
        <v>40847</v>
      </c>
      <c r="B160" s="8">
        <v>21.77</v>
      </c>
      <c r="C160" s="11">
        <f t="shared" si="14"/>
        <v>6.9778869778869684E-2</v>
      </c>
    </row>
    <row r="161" spans="1:5" x14ac:dyDescent="0.2">
      <c r="A161" s="7">
        <v>40816</v>
      </c>
      <c r="B161" s="8">
        <v>20.350000000000001</v>
      </c>
      <c r="C161" s="11">
        <f t="shared" si="14"/>
        <v>-4.9953314659197022E-2</v>
      </c>
    </row>
    <row r="162" spans="1:5" x14ac:dyDescent="0.2">
      <c r="A162" s="7">
        <v>40786</v>
      </c>
      <c r="B162" s="8">
        <v>21.42</v>
      </c>
      <c r="C162" s="11">
        <f t="shared" si="14"/>
        <v>-2.7689514298683587E-2</v>
      </c>
    </row>
    <row r="163" spans="1:5" x14ac:dyDescent="0.2">
      <c r="A163" s="7">
        <v>40753</v>
      </c>
      <c r="B163" s="8">
        <v>22.03</v>
      </c>
      <c r="C163" s="11">
        <f t="shared" si="14"/>
        <v>-7.2104551599819801E-3</v>
      </c>
    </row>
    <row r="164" spans="1:5" x14ac:dyDescent="0.2">
      <c r="A164" s="7">
        <v>40724</v>
      </c>
      <c r="B164" s="8">
        <v>22.19</v>
      </c>
      <c r="C164" s="11">
        <f t="shared" si="14"/>
        <v>-1.7271922054915723E-2</v>
      </c>
    </row>
    <row r="165" spans="1:5" x14ac:dyDescent="0.2">
      <c r="A165" s="7">
        <v>40694</v>
      </c>
      <c r="B165" s="8">
        <v>22.58</v>
      </c>
      <c r="C165" s="11">
        <f t="shared" si="14"/>
        <v>-1.7683465959329222E-3</v>
      </c>
    </row>
    <row r="166" spans="1:5" x14ac:dyDescent="0.2">
      <c r="A166" s="7">
        <v>40662</v>
      </c>
      <c r="B166" s="8">
        <v>22.62</v>
      </c>
      <c r="C166" s="11">
        <f t="shared" si="14"/>
        <v>2.3529411764705861E-2</v>
      </c>
    </row>
    <row r="167" spans="1:5" x14ac:dyDescent="0.2">
      <c r="A167" s="7">
        <v>40633</v>
      </c>
      <c r="B167" s="8">
        <v>22.1</v>
      </c>
      <c r="C167" s="11">
        <f t="shared" si="14"/>
        <v>-2.7075812274367653E-3</v>
      </c>
    </row>
    <row r="168" spans="1:5" x14ac:dyDescent="0.2">
      <c r="A168" s="7">
        <v>40602</v>
      </c>
      <c r="B168" s="8">
        <v>22.16</v>
      </c>
      <c r="C168" s="11">
        <f t="shared" si="14"/>
        <v>2.2611905860636751E-2</v>
      </c>
    </row>
    <row r="169" spans="1:5" x14ac:dyDescent="0.2">
      <c r="A169" s="7">
        <v>40574</v>
      </c>
      <c r="B169" s="8">
        <v>21.67</v>
      </c>
      <c r="C169" s="11">
        <f t="shared" si="14"/>
        <v>1.3564078578110511E-2</v>
      </c>
    </row>
    <row r="170" spans="1:5" x14ac:dyDescent="0.2">
      <c r="A170" s="7">
        <v>40543</v>
      </c>
      <c r="B170" s="8">
        <v>21.38</v>
      </c>
      <c r="C170" s="11">
        <f t="shared" si="14"/>
        <v>3.0361445783132483E-2</v>
      </c>
      <c r="D170" s="11" cm="1">
        <f t="array" ref="D170">PRODUCT((1+C170:C181)^(12/12))-1</f>
        <v>0.10490956072351398</v>
      </c>
      <c r="E170" s="19">
        <f t="shared" ref="E170" si="18">_xlfn.STDEV.P(C170:C181)</f>
        <v>2.972407225363979E-2</v>
      </c>
    </row>
    <row r="171" spans="1:5" x14ac:dyDescent="0.2">
      <c r="A171" s="7">
        <v>40512</v>
      </c>
      <c r="B171" s="8">
        <v>20.75</v>
      </c>
      <c r="C171" s="11">
        <f t="shared" si="14"/>
        <v>1.4478764478765029E-3</v>
      </c>
    </row>
    <row r="172" spans="1:5" x14ac:dyDescent="0.2">
      <c r="A172" s="7">
        <v>40480</v>
      </c>
      <c r="B172" s="8">
        <v>20.72</v>
      </c>
      <c r="C172" s="11">
        <f t="shared" si="14"/>
        <v>2.5235032162295792E-2</v>
      </c>
    </row>
    <row r="173" spans="1:5" x14ac:dyDescent="0.2">
      <c r="A173" s="7">
        <v>40451</v>
      </c>
      <c r="B173" s="8">
        <v>20.21</v>
      </c>
      <c r="C173" s="11">
        <f t="shared" si="14"/>
        <v>4.8780487804878113E-2</v>
      </c>
    </row>
    <row r="174" spans="1:5" x14ac:dyDescent="0.2">
      <c r="A174" s="7">
        <v>40421</v>
      </c>
      <c r="B174" s="8">
        <v>19.27</v>
      </c>
      <c r="C174" s="11">
        <f t="shared" si="14"/>
        <v>-2.2819472616632825E-2</v>
      </c>
    </row>
    <row r="175" spans="1:5" x14ac:dyDescent="0.2">
      <c r="A175" s="7">
        <v>40389</v>
      </c>
      <c r="B175" s="8">
        <v>19.72</v>
      </c>
      <c r="C175" s="11">
        <f t="shared" si="14"/>
        <v>4.5045045045044932E-2</v>
      </c>
    </row>
    <row r="176" spans="1:5" x14ac:dyDescent="0.2">
      <c r="A176" s="7">
        <v>40359</v>
      </c>
      <c r="B176" s="8">
        <v>18.87</v>
      </c>
      <c r="C176" s="11">
        <f t="shared" si="14"/>
        <v>-3.3299180327868778E-2</v>
      </c>
    </row>
    <row r="177" spans="1:5" x14ac:dyDescent="0.2">
      <c r="A177" s="7">
        <v>40326</v>
      </c>
      <c r="B177" s="8">
        <v>19.52</v>
      </c>
      <c r="C177" s="11">
        <f t="shared" si="14"/>
        <v>-4.4542339696524727E-2</v>
      </c>
    </row>
    <row r="178" spans="1:5" x14ac:dyDescent="0.2">
      <c r="A178" s="7">
        <v>40298</v>
      </c>
      <c r="B178" s="8">
        <v>20.43</v>
      </c>
      <c r="C178" s="11">
        <f t="shared" si="14"/>
        <v>1.7430278884462223E-2</v>
      </c>
    </row>
    <row r="179" spans="1:5" x14ac:dyDescent="0.2">
      <c r="A179" s="7">
        <v>40268</v>
      </c>
      <c r="B179" s="8">
        <v>20.079999999999998</v>
      </c>
      <c r="C179" s="11">
        <f t="shared" si="14"/>
        <v>3.1860226104830289E-2</v>
      </c>
    </row>
    <row r="180" spans="1:5" x14ac:dyDescent="0.2">
      <c r="A180" s="7">
        <v>40235</v>
      </c>
      <c r="B180" s="8">
        <v>19.46</v>
      </c>
      <c r="C180" s="11">
        <f t="shared" si="14"/>
        <v>2.0450970110120637E-2</v>
      </c>
    </row>
    <row r="181" spans="1:5" x14ac:dyDescent="0.2">
      <c r="A181" s="7">
        <v>40207</v>
      </c>
      <c r="B181" s="8">
        <v>19.07</v>
      </c>
      <c r="C181" s="11">
        <f t="shared" si="14"/>
        <v>-1.4470284237726156E-2</v>
      </c>
    </row>
    <row r="182" spans="1:5" x14ac:dyDescent="0.2">
      <c r="A182" s="7">
        <v>40178</v>
      </c>
      <c r="B182" s="8">
        <v>19.350000000000001</v>
      </c>
      <c r="C182" s="11">
        <f t="shared" si="14"/>
        <v>2.5906735751295702E-3</v>
      </c>
      <c r="D182" s="11" cm="1">
        <f t="array" ref="D182">PRODUCT((1+C182:C193)^(12/12))-1</f>
        <v>0.16566194839641679</v>
      </c>
      <c r="E182" s="19">
        <f t="shared" ref="E182" si="19">_xlfn.STDEV.P(C182:C193)</f>
        <v>3.9282449301095715E-2</v>
      </c>
    </row>
    <row r="183" spans="1:5" x14ac:dyDescent="0.2">
      <c r="A183" s="7">
        <v>40147</v>
      </c>
      <c r="B183" s="8">
        <v>19.3</v>
      </c>
      <c r="C183" s="11">
        <f t="shared" si="14"/>
        <v>3.8751345532831133E-2</v>
      </c>
    </row>
    <row r="184" spans="1:5" x14ac:dyDescent="0.2">
      <c r="A184" s="7">
        <v>40116</v>
      </c>
      <c r="B184" s="8">
        <v>18.579999999999998</v>
      </c>
      <c r="C184" s="11">
        <f t="shared" si="14"/>
        <v>-1.3276686139139671E-2</v>
      </c>
    </row>
    <row r="185" spans="1:5" x14ac:dyDescent="0.2">
      <c r="A185" s="7">
        <v>40086</v>
      </c>
      <c r="B185" s="8">
        <v>18.829999999999998</v>
      </c>
      <c r="C185" s="11">
        <f t="shared" si="14"/>
        <v>2.3369565217391291E-2</v>
      </c>
    </row>
    <row r="186" spans="1:5" x14ac:dyDescent="0.2">
      <c r="A186" s="7">
        <v>40056</v>
      </c>
      <c r="B186" s="8">
        <v>18.399999999999999</v>
      </c>
      <c r="C186" s="11">
        <f t="shared" si="14"/>
        <v>2.6213050752927989E-2</v>
      </c>
    </row>
    <row r="187" spans="1:5" x14ac:dyDescent="0.2">
      <c r="A187" s="7">
        <v>40025</v>
      </c>
      <c r="B187" s="8">
        <v>17.93</v>
      </c>
      <c r="C187" s="11">
        <f t="shared" si="14"/>
        <v>5.2847915443335204E-2</v>
      </c>
    </row>
    <row r="188" spans="1:5" x14ac:dyDescent="0.2">
      <c r="A188" s="7">
        <v>39994</v>
      </c>
      <c r="B188" s="8">
        <v>17.03</v>
      </c>
      <c r="C188" s="11">
        <f t="shared" si="14"/>
        <v>-1.7584994138333872E-3</v>
      </c>
    </row>
    <row r="189" spans="1:5" x14ac:dyDescent="0.2">
      <c r="A189" s="7">
        <v>39962</v>
      </c>
      <c r="B189" s="8">
        <v>17.059999999999999</v>
      </c>
      <c r="C189" s="11">
        <f t="shared" ref="C189:C252" si="20">(B189-B190)/B190</f>
        <v>3.582270795385549E-2</v>
      </c>
    </row>
    <row r="190" spans="1:5" x14ac:dyDescent="0.2">
      <c r="A190" s="7">
        <v>39933</v>
      </c>
      <c r="B190" s="8">
        <v>16.47</v>
      </c>
      <c r="C190" s="11">
        <f t="shared" si="20"/>
        <v>6.3953488372092915E-2</v>
      </c>
    </row>
    <row r="191" spans="1:5" x14ac:dyDescent="0.2">
      <c r="A191" s="7">
        <v>39903</v>
      </c>
      <c r="B191" s="8">
        <v>15.48</v>
      </c>
      <c r="C191" s="11">
        <f t="shared" si="20"/>
        <v>5.2202283849918478E-2</v>
      </c>
    </row>
    <row r="192" spans="1:5" x14ac:dyDescent="0.2">
      <c r="A192" s="7">
        <v>39871</v>
      </c>
      <c r="B192" s="8">
        <v>14.712</v>
      </c>
      <c r="C192" s="11">
        <f t="shared" si="20"/>
        <v>-6.4717101080737485E-2</v>
      </c>
    </row>
    <row r="193" spans="1:5" x14ac:dyDescent="0.2">
      <c r="A193" s="7">
        <v>39843</v>
      </c>
      <c r="B193" s="8">
        <v>15.73</v>
      </c>
      <c r="C193" s="11">
        <f t="shared" si="20"/>
        <v>-5.2410209391440157E-2</v>
      </c>
    </row>
    <row r="194" spans="1:5" x14ac:dyDescent="0.2">
      <c r="A194" s="7">
        <v>39813</v>
      </c>
      <c r="B194" s="8">
        <v>16.600010000000001</v>
      </c>
      <c r="C194" s="11">
        <f t="shared" si="20"/>
        <v>1.4670537897310612E-2</v>
      </c>
      <c r="D194" s="11" cm="1">
        <f t="array" ref="D194">PRODUCT((1+C194:C205)^(12/12))-1</f>
        <v>-0.24613941871026312</v>
      </c>
      <c r="E194" s="19">
        <f t="shared" ref="E194" si="21">_xlfn.STDEV.P(C194:C205)</f>
        <v>3.9692084148612417E-2</v>
      </c>
    </row>
    <row r="195" spans="1:5" x14ac:dyDescent="0.2">
      <c r="A195" s="7">
        <v>39780</v>
      </c>
      <c r="B195" s="8">
        <v>16.36</v>
      </c>
      <c r="C195" s="11">
        <f t="shared" si="20"/>
        <v>-3.4238488783943435E-2</v>
      </c>
    </row>
    <row r="196" spans="1:5" x14ac:dyDescent="0.2">
      <c r="A196" s="7">
        <v>39752</v>
      </c>
      <c r="B196" s="8">
        <v>16.940000000000001</v>
      </c>
      <c r="C196" s="11">
        <f t="shared" si="20"/>
        <v>-0.11586638830897697</v>
      </c>
    </row>
    <row r="197" spans="1:5" x14ac:dyDescent="0.2">
      <c r="A197" s="7">
        <v>39721</v>
      </c>
      <c r="B197" s="8">
        <v>19.16</v>
      </c>
      <c r="C197" s="11">
        <f t="shared" si="20"/>
        <v>-6.6731612274719965E-2</v>
      </c>
    </row>
    <row r="198" spans="1:5" x14ac:dyDescent="0.2">
      <c r="A198" s="7">
        <v>39689</v>
      </c>
      <c r="B198" s="8">
        <v>20.53</v>
      </c>
      <c r="C198" s="11">
        <f t="shared" si="20"/>
        <v>1.2327416173570018E-2</v>
      </c>
    </row>
    <row r="199" spans="1:5" x14ac:dyDescent="0.2">
      <c r="A199" s="7">
        <v>39660</v>
      </c>
      <c r="B199" s="8">
        <v>20.28</v>
      </c>
      <c r="C199" s="11">
        <f t="shared" si="20"/>
        <v>-4.4182621502209061E-3</v>
      </c>
    </row>
    <row r="200" spans="1:5" x14ac:dyDescent="0.2">
      <c r="A200" s="7">
        <v>39629</v>
      </c>
      <c r="B200" s="8">
        <v>20.37</v>
      </c>
      <c r="C200" s="11">
        <f t="shared" si="20"/>
        <v>-5.7816836262719704E-2</v>
      </c>
    </row>
    <row r="201" spans="1:5" x14ac:dyDescent="0.2">
      <c r="A201" s="7">
        <v>39598</v>
      </c>
      <c r="B201" s="8">
        <v>21.62</v>
      </c>
      <c r="C201" s="11">
        <f t="shared" si="20"/>
        <v>9.8085007006072332E-3</v>
      </c>
    </row>
    <row r="202" spans="1:5" x14ac:dyDescent="0.2">
      <c r="A202" s="7">
        <v>39568</v>
      </c>
      <c r="B202" s="8">
        <v>21.41</v>
      </c>
      <c r="C202" s="11">
        <f t="shared" si="20"/>
        <v>2.8832292167227366E-2</v>
      </c>
    </row>
    <row r="203" spans="1:5" x14ac:dyDescent="0.2">
      <c r="A203" s="7">
        <v>39538</v>
      </c>
      <c r="B203" s="8">
        <v>20.81</v>
      </c>
      <c r="C203" s="11">
        <f t="shared" si="20"/>
        <v>-9.0476190476191081E-3</v>
      </c>
    </row>
    <row r="204" spans="1:5" x14ac:dyDescent="0.2">
      <c r="A204" s="7">
        <v>39507</v>
      </c>
      <c r="B204" s="9">
        <v>21</v>
      </c>
      <c r="C204" s="11">
        <f t="shared" si="20"/>
        <v>-1.7773620205799767E-2</v>
      </c>
    </row>
    <row r="205" spans="1:5" x14ac:dyDescent="0.2">
      <c r="A205" s="7">
        <v>39478</v>
      </c>
      <c r="B205" s="8">
        <v>21.38</v>
      </c>
      <c r="C205" s="11">
        <f t="shared" si="20"/>
        <v>-2.9064486830154432E-2</v>
      </c>
    </row>
    <row r="206" spans="1:5" x14ac:dyDescent="0.2">
      <c r="A206" s="7">
        <v>39447</v>
      </c>
      <c r="B206" s="8">
        <v>22.02</v>
      </c>
      <c r="C206" s="11">
        <f t="shared" si="20"/>
        <v>-1.1669658886894144E-2</v>
      </c>
      <c r="D206" s="11" cm="1">
        <f t="array" ref="D206">PRODUCT((1+C206:C217)^(12/12))-1</f>
        <v>3.0898876404494402E-2</v>
      </c>
      <c r="E206" s="19">
        <f t="shared" ref="E206" si="22">_xlfn.STDEV.P(C206:C217)</f>
        <v>1.5620851966580113E-2</v>
      </c>
    </row>
    <row r="207" spans="1:5" x14ac:dyDescent="0.2">
      <c r="A207" s="7">
        <v>39416</v>
      </c>
      <c r="B207" s="8">
        <v>22.28</v>
      </c>
      <c r="C207" s="11">
        <f t="shared" si="20"/>
        <v>-1.9366197183098493E-2</v>
      </c>
    </row>
    <row r="208" spans="1:5" x14ac:dyDescent="0.2">
      <c r="A208" s="7">
        <v>39386</v>
      </c>
      <c r="B208" s="8">
        <v>22.72</v>
      </c>
      <c r="C208" s="11">
        <f t="shared" si="20"/>
        <v>1.4738722644037441E-2</v>
      </c>
    </row>
    <row r="209" spans="1:5" x14ac:dyDescent="0.2">
      <c r="A209" s="7">
        <v>39353</v>
      </c>
      <c r="B209" s="8">
        <v>22.39</v>
      </c>
      <c r="C209" s="11">
        <f t="shared" si="20"/>
        <v>1.6802906448683062E-2</v>
      </c>
    </row>
    <row r="210" spans="1:5" x14ac:dyDescent="0.2">
      <c r="A210" s="7">
        <v>39325</v>
      </c>
      <c r="B210" s="8">
        <v>22.02</v>
      </c>
      <c r="C210" s="11">
        <f t="shared" si="20"/>
        <v>1.3812154696132631E-2</v>
      </c>
    </row>
    <row r="211" spans="1:5" x14ac:dyDescent="0.2">
      <c r="A211" s="7">
        <v>39294</v>
      </c>
      <c r="B211" s="8">
        <v>21.72</v>
      </c>
      <c r="C211" s="11">
        <f t="shared" si="20"/>
        <v>-1.6749660479855183E-2</v>
      </c>
    </row>
    <row r="212" spans="1:5" x14ac:dyDescent="0.2">
      <c r="A212" s="7">
        <v>39262</v>
      </c>
      <c r="B212" s="8">
        <v>22.09</v>
      </c>
      <c r="C212" s="11">
        <f t="shared" si="20"/>
        <v>-1.8657938097706776E-2</v>
      </c>
    </row>
    <row r="213" spans="1:5" x14ac:dyDescent="0.2">
      <c r="A213" s="7">
        <v>39233</v>
      </c>
      <c r="B213" s="8">
        <v>22.509989999999998</v>
      </c>
      <c r="C213" s="11">
        <f t="shared" si="20"/>
        <v>1.9474184782608702E-2</v>
      </c>
    </row>
    <row r="214" spans="1:5" x14ac:dyDescent="0.2">
      <c r="A214" s="7">
        <v>39202</v>
      </c>
      <c r="B214" s="8">
        <v>22.08</v>
      </c>
      <c r="C214" s="11">
        <f t="shared" si="20"/>
        <v>2.6022304832713696E-2</v>
      </c>
    </row>
    <row r="215" spans="1:5" x14ac:dyDescent="0.2">
      <c r="A215" s="7">
        <v>39171</v>
      </c>
      <c r="B215" s="8">
        <v>21.52</v>
      </c>
      <c r="C215" s="11">
        <f t="shared" si="20"/>
        <v>0</v>
      </c>
    </row>
    <row r="216" spans="1:5" x14ac:dyDescent="0.2">
      <c r="A216" s="7">
        <v>39141</v>
      </c>
      <c r="B216" s="8">
        <v>21.52</v>
      </c>
      <c r="C216" s="11">
        <f t="shared" si="20"/>
        <v>-3.2422417786012177E-3</v>
      </c>
    </row>
    <row r="217" spans="1:5" x14ac:dyDescent="0.2">
      <c r="A217" s="7">
        <v>39113</v>
      </c>
      <c r="B217" s="8">
        <v>21.59</v>
      </c>
      <c r="C217" s="11">
        <f t="shared" si="20"/>
        <v>1.0767790262172306E-2</v>
      </c>
    </row>
    <row r="218" spans="1:5" x14ac:dyDescent="0.2">
      <c r="A218" s="7">
        <v>39080</v>
      </c>
      <c r="B218" s="8">
        <v>21.36</v>
      </c>
      <c r="C218" s="11">
        <f t="shared" si="20"/>
        <v>-3.7313432835821753E-3</v>
      </c>
      <c r="D218" s="11" cm="1">
        <f t="array" ref="D218">PRODUCT((1+C218:C229)^(12/12))-1</f>
        <v>7.7698749899722808E-2</v>
      </c>
      <c r="E218" s="19">
        <f t="shared" ref="E218" si="23">_xlfn.STDEV.P(C218:C229)</f>
        <v>1.2344647461027926E-2</v>
      </c>
    </row>
    <row r="219" spans="1:5" x14ac:dyDescent="0.2">
      <c r="A219" s="7">
        <v>39051</v>
      </c>
      <c r="B219" s="8">
        <v>21.44</v>
      </c>
      <c r="C219" s="11">
        <f t="shared" si="20"/>
        <v>1.8043684710351501E-2</v>
      </c>
    </row>
    <row r="220" spans="1:5" x14ac:dyDescent="0.2">
      <c r="A220" s="7">
        <v>39021</v>
      </c>
      <c r="B220" s="8">
        <v>21.06</v>
      </c>
      <c r="C220" s="11">
        <f t="shared" si="20"/>
        <v>2.4319066147859923E-2</v>
      </c>
    </row>
    <row r="221" spans="1:5" x14ac:dyDescent="0.2">
      <c r="A221" s="7">
        <v>38989</v>
      </c>
      <c r="B221" s="8">
        <v>20.56</v>
      </c>
      <c r="C221" s="11">
        <f t="shared" si="20"/>
        <v>9.3274423171329258E-3</v>
      </c>
    </row>
    <row r="222" spans="1:5" x14ac:dyDescent="0.2">
      <c r="A222" s="7">
        <v>38960</v>
      </c>
      <c r="B222" s="8">
        <v>20.37</v>
      </c>
      <c r="C222" s="11">
        <f t="shared" si="20"/>
        <v>2.0030045067601511E-2</v>
      </c>
    </row>
    <row r="223" spans="1:5" x14ac:dyDescent="0.2">
      <c r="A223" s="7">
        <v>38929</v>
      </c>
      <c r="B223" s="8">
        <v>19.97</v>
      </c>
      <c r="C223" s="11">
        <f t="shared" si="20"/>
        <v>4.5271629778671964E-3</v>
      </c>
    </row>
    <row r="224" spans="1:5" x14ac:dyDescent="0.2">
      <c r="A224" s="7">
        <v>38898</v>
      </c>
      <c r="B224" s="8">
        <v>19.88</v>
      </c>
      <c r="C224" s="11">
        <f t="shared" si="20"/>
        <v>-5.0050050050050761E-3</v>
      </c>
    </row>
    <row r="225" spans="1:5" x14ac:dyDescent="0.2">
      <c r="A225" s="7">
        <v>38868</v>
      </c>
      <c r="B225" s="8">
        <v>19.98</v>
      </c>
      <c r="C225" s="11">
        <f t="shared" si="20"/>
        <v>-1.9627085377821325E-2</v>
      </c>
    </row>
    <row r="226" spans="1:5" x14ac:dyDescent="0.2">
      <c r="A226" s="7">
        <v>38835</v>
      </c>
      <c r="B226" s="8">
        <v>20.38</v>
      </c>
      <c r="C226" s="11">
        <f t="shared" si="20"/>
        <v>5.4267390231869479E-3</v>
      </c>
    </row>
    <row r="227" spans="1:5" x14ac:dyDescent="0.2">
      <c r="A227" s="7">
        <v>38807</v>
      </c>
      <c r="B227" s="8">
        <v>20.27</v>
      </c>
      <c r="C227" s="11">
        <f t="shared" si="20"/>
        <v>4.9407724288122478E-4</v>
      </c>
    </row>
    <row r="228" spans="1:5" x14ac:dyDescent="0.2">
      <c r="A228" s="7">
        <v>38776</v>
      </c>
      <c r="B228" s="8">
        <v>20.259989999999998</v>
      </c>
      <c r="C228" s="11">
        <f t="shared" si="20"/>
        <v>1.4824518042510116E-3</v>
      </c>
    </row>
    <row r="229" spans="1:5" x14ac:dyDescent="0.2">
      <c r="A229" s="7">
        <v>38748</v>
      </c>
      <c r="B229" s="8">
        <v>20.23</v>
      </c>
      <c r="C229" s="11">
        <f t="shared" si="20"/>
        <v>2.0685660602593064E-2</v>
      </c>
    </row>
    <row r="230" spans="1:5" x14ac:dyDescent="0.2">
      <c r="A230" s="7">
        <v>38716</v>
      </c>
      <c r="B230" s="8">
        <v>19.82001</v>
      </c>
      <c r="C230" s="11">
        <f t="shared" si="20"/>
        <v>-3.518853695324317E-3</v>
      </c>
      <c r="D230" s="11" cm="1">
        <f t="array" ref="D230">PRODUCT((1+C230:C241)^(12/12))-1</f>
        <v>1.902365038560383E-2</v>
      </c>
      <c r="E230" s="19">
        <f t="shared" ref="E230" si="24">_xlfn.STDEV.P(C230:C241)</f>
        <v>1.5325122184099845E-2</v>
      </c>
    </row>
    <row r="231" spans="1:5" x14ac:dyDescent="0.2">
      <c r="A231" s="7">
        <v>38686</v>
      </c>
      <c r="B231" s="8">
        <v>19.89</v>
      </c>
      <c r="C231" s="11">
        <f t="shared" si="20"/>
        <v>2.5786487880350695E-2</v>
      </c>
    </row>
    <row r="232" spans="1:5" x14ac:dyDescent="0.2">
      <c r="A232" s="7">
        <v>38656</v>
      </c>
      <c r="B232" s="8">
        <v>19.39</v>
      </c>
      <c r="C232" s="11">
        <f t="shared" si="20"/>
        <v>-1.4234875444839914E-2</v>
      </c>
    </row>
    <row r="233" spans="1:5" x14ac:dyDescent="0.2">
      <c r="A233" s="7">
        <v>38625</v>
      </c>
      <c r="B233" s="8">
        <v>19.670000000000002</v>
      </c>
      <c r="C233" s="11">
        <f t="shared" si="20"/>
        <v>-6.5656565656565151E-3</v>
      </c>
    </row>
    <row r="234" spans="1:5" x14ac:dyDescent="0.2">
      <c r="A234" s="7">
        <v>38595</v>
      </c>
      <c r="B234" s="8">
        <v>19.8</v>
      </c>
      <c r="C234" s="11">
        <f t="shared" si="20"/>
        <v>-5.0479555779899096E-4</v>
      </c>
    </row>
    <row r="235" spans="1:5" x14ac:dyDescent="0.2">
      <c r="A235" s="7">
        <v>38562</v>
      </c>
      <c r="B235" s="8">
        <v>19.809999999999999</v>
      </c>
      <c r="C235" s="11">
        <f t="shared" si="20"/>
        <v>2.1134546976570596E-2</v>
      </c>
    </row>
    <row r="236" spans="1:5" x14ac:dyDescent="0.2">
      <c r="A236" s="7">
        <v>38533</v>
      </c>
      <c r="B236" s="8">
        <v>19.399989999999999</v>
      </c>
      <c r="C236" s="11">
        <f t="shared" si="20"/>
        <v>5.1521402784932382E-4</v>
      </c>
    </row>
    <row r="237" spans="1:5" x14ac:dyDescent="0.2">
      <c r="A237" s="7">
        <v>38503</v>
      </c>
      <c r="B237" s="8">
        <v>19.39</v>
      </c>
      <c r="C237" s="11">
        <f t="shared" si="20"/>
        <v>2.8101802757158068E-2</v>
      </c>
    </row>
    <row r="238" spans="1:5" x14ac:dyDescent="0.2">
      <c r="A238" s="7">
        <v>38471</v>
      </c>
      <c r="B238" s="8">
        <v>18.86</v>
      </c>
      <c r="C238" s="11">
        <f t="shared" si="20"/>
        <v>-8.4121976866456446E-3</v>
      </c>
    </row>
    <row r="239" spans="1:5" x14ac:dyDescent="0.2">
      <c r="A239" s="7">
        <v>38442</v>
      </c>
      <c r="B239" s="8">
        <v>19.02</v>
      </c>
      <c r="C239" s="11">
        <f t="shared" si="20"/>
        <v>-1.8575851393188826E-2</v>
      </c>
    </row>
    <row r="240" spans="1:5" x14ac:dyDescent="0.2">
      <c r="A240" s="7">
        <v>38411</v>
      </c>
      <c r="B240" s="8">
        <v>19.38</v>
      </c>
      <c r="C240" s="11">
        <f t="shared" si="20"/>
        <v>9.9009900990097814E-3</v>
      </c>
    </row>
    <row r="241" spans="1:5" x14ac:dyDescent="0.2">
      <c r="A241" s="7">
        <v>38383</v>
      </c>
      <c r="B241" s="8">
        <v>19.190000000000001</v>
      </c>
      <c r="C241" s="11">
        <f t="shared" si="20"/>
        <v>-1.3367609254498612E-2</v>
      </c>
    </row>
    <row r="242" spans="1:5" x14ac:dyDescent="0.2">
      <c r="A242" s="7">
        <v>38352</v>
      </c>
      <c r="B242" s="8">
        <v>19.45</v>
      </c>
      <c r="C242" s="11">
        <f t="shared" si="20"/>
        <v>1.6196447230929924E-2</v>
      </c>
      <c r="D242" s="11" cm="1">
        <f t="array" ref="D242">PRODUCT((1+C242:C253)^(12/12))-1</f>
        <v>6.4004376367614801E-2</v>
      </c>
      <c r="E242" s="19">
        <f t="shared" ref="E242" si="25">_xlfn.STDEV.P(C242:C253)</f>
        <v>1.4126159774520223E-2</v>
      </c>
    </row>
    <row r="243" spans="1:5" x14ac:dyDescent="0.2">
      <c r="A243" s="7">
        <v>38321</v>
      </c>
      <c r="B243" s="8">
        <v>19.14</v>
      </c>
      <c r="C243" s="11">
        <f t="shared" si="20"/>
        <v>2.5174076057846748E-2</v>
      </c>
    </row>
    <row r="244" spans="1:5" x14ac:dyDescent="0.2">
      <c r="A244" s="7">
        <v>38289</v>
      </c>
      <c r="B244" s="8">
        <v>18.670000000000002</v>
      </c>
      <c r="C244" s="11">
        <f t="shared" si="20"/>
        <v>1.3572204125950053E-2</v>
      </c>
    </row>
    <row r="245" spans="1:5" x14ac:dyDescent="0.2">
      <c r="A245" s="7">
        <v>38260</v>
      </c>
      <c r="B245" s="8">
        <v>18.420000000000002</v>
      </c>
      <c r="C245" s="11">
        <f t="shared" si="20"/>
        <v>4.9099836333880752E-3</v>
      </c>
    </row>
    <row r="246" spans="1:5" x14ac:dyDescent="0.2">
      <c r="A246" s="7">
        <v>38230</v>
      </c>
      <c r="B246" s="8">
        <v>18.329999999999998</v>
      </c>
      <c r="C246" s="11">
        <f t="shared" si="20"/>
        <v>9.9179118005023343E-3</v>
      </c>
    </row>
    <row r="247" spans="1:5" x14ac:dyDescent="0.2">
      <c r="A247" s="7">
        <v>38198</v>
      </c>
      <c r="B247" s="8">
        <v>18.149989999999999</v>
      </c>
      <c r="C247" s="11">
        <f t="shared" si="20"/>
        <v>-1.8919459459459515E-2</v>
      </c>
    </row>
    <row r="248" spans="1:5" x14ac:dyDescent="0.2">
      <c r="A248" s="7">
        <v>38168</v>
      </c>
      <c r="B248" s="8">
        <v>18.5</v>
      </c>
      <c r="C248" s="11">
        <f t="shared" si="20"/>
        <v>8.7241003271537696E-3</v>
      </c>
    </row>
    <row r="249" spans="1:5" x14ac:dyDescent="0.2">
      <c r="A249" s="7">
        <v>38138</v>
      </c>
      <c r="B249" s="8">
        <v>18.34</v>
      </c>
      <c r="C249" s="11">
        <f t="shared" si="20"/>
        <v>6.5861690450055438E-3</v>
      </c>
    </row>
    <row r="250" spans="1:5" x14ac:dyDescent="0.2">
      <c r="A250" s="7">
        <v>38107</v>
      </c>
      <c r="B250" s="8">
        <v>18.22</v>
      </c>
      <c r="C250" s="11">
        <f t="shared" si="20"/>
        <v>-2.3055776437413647E-2</v>
      </c>
    </row>
    <row r="251" spans="1:5" x14ac:dyDescent="0.2">
      <c r="A251" s="7">
        <v>38077</v>
      </c>
      <c r="B251" s="8">
        <v>18.649989999999999</v>
      </c>
      <c r="C251" s="11">
        <f t="shared" si="20"/>
        <v>-9.0340015759822097E-3</v>
      </c>
    </row>
    <row r="252" spans="1:5" x14ac:dyDescent="0.2">
      <c r="A252" s="7">
        <v>38044</v>
      </c>
      <c r="B252" s="8">
        <v>18.82001</v>
      </c>
      <c r="C252" s="11">
        <f t="shared" si="20"/>
        <v>1.2917653390742821E-2</v>
      </c>
    </row>
    <row r="253" spans="1:5" x14ac:dyDescent="0.2">
      <c r="A253" s="7">
        <v>38016</v>
      </c>
      <c r="B253" s="8">
        <v>18.579999999999998</v>
      </c>
      <c r="C253" s="11">
        <f t="shared" ref="C253:C289" si="26">(B253-B254)/B254</f>
        <v>1.6411378555798529E-2</v>
      </c>
    </row>
    <row r="254" spans="1:5" x14ac:dyDescent="0.2">
      <c r="A254" s="7">
        <v>37986</v>
      </c>
      <c r="B254" s="8">
        <v>18.28</v>
      </c>
      <c r="C254" s="11">
        <f t="shared" si="26"/>
        <v>2.2943480693900398E-2</v>
      </c>
      <c r="D254" s="11" cm="1">
        <f t="array" ref="D254">PRODUCT((1+C254:C265)^(12/12))-1</f>
        <v>0.1680511182108626</v>
      </c>
      <c r="E254" s="19">
        <f t="shared" ref="E254" si="27">_xlfn.STDEV.P(C254:C265)</f>
        <v>1.9834264444317129E-2</v>
      </c>
    </row>
    <row r="255" spans="1:5" x14ac:dyDescent="0.2">
      <c r="A255" s="7">
        <v>37953</v>
      </c>
      <c r="B255" s="8">
        <v>17.87</v>
      </c>
      <c r="C255" s="11">
        <f t="shared" si="26"/>
        <v>9.6045197740113955E-3</v>
      </c>
    </row>
    <row r="256" spans="1:5" x14ac:dyDescent="0.2">
      <c r="A256" s="7">
        <v>37925</v>
      </c>
      <c r="B256" s="8">
        <v>17.7</v>
      </c>
      <c r="C256" s="11">
        <f t="shared" si="26"/>
        <v>3.2070572635902433E-2</v>
      </c>
    </row>
    <row r="257" spans="1:5" x14ac:dyDescent="0.2">
      <c r="A257" s="7">
        <v>37894</v>
      </c>
      <c r="B257" s="8">
        <v>17.149989999999999</v>
      </c>
      <c r="C257" s="11">
        <f t="shared" si="26"/>
        <v>-1.7462175472745408E-3</v>
      </c>
    </row>
    <row r="258" spans="1:5" x14ac:dyDescent="0.2">
      <c r="A258" s="7">
        <v>37862</v>
      </c>
      <c r="B258" s="8">
        <v>17.17999</v>
      </c>
      <c r="C258" s="11">
        <f t="shared" si="26"/>
        <v>1.6568057140862281E-2</v>
      </c>
    </row>
    <row r="259" spans="1:5" x14ac:dyDescent="0.2">
      <c r="A259" s="7">
        <v>37833</v>
      </c>
      <c r="B259" s="8">
        <v>16.899989999999999</v>
      </c>
      <c r="C259" s="11">
        <f t="shared" si="26"/>
        <v>5.9147424511535752E-4</v>
      </c>
    </row>
    <row r="260" spans="1:5" x14ac:dyDescent="0.2">
      <c r="A260" s="7">
        <v>37802</v>
      </c>
      <c r="B260" s="8">
        <v>16.89</v>
      </c>
      <c r="C260" s="11">
        <f t="shared" si="26"/>
        <v>2.3732923600638528E-3</v>
      </c>
    </row>
    <row r="261" spans="1:5" x14ac:dyDescent="0.2">
      <c r="A261" s="7">
        <v>37771</v>
      </c>
      <c r="B261" s="8">
        <v>16.850010000000001</v>
      </c>
      <c r="C261" s="11">
        <f t="shared" si="26"/>
        <v>4.399070631970263E-2</v>
      </c>
    </row>
    <row r="262" spans="1:5" x14ac:dyDescent="0.2">
      <c r="A262" s="7">
        <v>37741</v>
      </c>
      <c r="B262" s="8">
        <v>16.14</v>
      </c>
      <c r="C262" s="11">
        <f t="shared" si="26"/>
        <v>5.2151238591916602E-2</v>
      </c>
    </row>
    <row r="263" spans="1:5" x14ac:dyDescent="0.2">
      <c r="A263" s="7">
        <v>37711</v>
      </c>
      <c r="B263" s="8">
        <v>15.34</v>
      </c>
      <c r="C263" s="11">
        <f t="shared" si="26"/>
        <v>-1.3020833333333057E-3</v>
      </c>
    </row>
    <row r="264" spans="1:5" x14ac:dyDescent="0.2">
      <c r="A264" s="7">
        <v>37680</v>
      </c>
      <c r="B264" s="8">
        <v>15.36</v>
      </c>
      <c r="C264" s="11">
        <f t="shared" si="26"/>
        <v>-3.8910505836576197E-3</v>
      </c>
    </row>
    <row r="265" spans="1:5" x14ac:dyDescent="0.2">
      <c r="A265" s="7">
        <v>37652</v>
      </c>
      <c r="B265" s="8">
        <v>15.42</v>
      </c>
      <c r="C265" s="11">
        <f t="shared" si="26"/>
        <v>-1.4696485623003222E-2</v>
      </c>
    </row>
    <row r="266" spans="1:5" x14ac:dyDescent="0.2">
      <c r="A266" s="7">
        <v>37621</v>
      </c>
      <c r="B266" s="8">
        <v>15.65</v>
      </c>
      <c r="C266" s="11">
        <f t="shared" si="26"/>
        <v>-3.4547171778425805E-2</v>
      </c>
      <c r="D266" s="11" cm="1">
        <f t="array" ref="D266">PRODUCT((1+C266:C277)^(12/12))-1</f>
        <v>-0.12374020156774934</v>
      </c>
      <c r="E266" s="19">
        <f t="shared" ref="E266" si="28">_xlfn.STDEV.P(C266:C277)</f>
        <v>3.1456866240073052E-2</v>
      </c>
    </row>
    <row r="267" spans="1:5" x14ac:dyDescent="0.2">
      <c r="A267" s="7">
        <v>37589</v>
      </c>
      <c r="B267" s="8">
        <v>16.21001</v>
      </c>
      <c r="C267" s="11">
        <f t="shared" si="26"/>
        <v>3.5783386581469658E-2</v>
      </c>
    </row>
    <row r="268" spans="1:5" x14ac:dyDescent="0.2">
      <c r="A268" s="7">
        <v>37560</v>
      </c>
      <c r="B268" s="8">
        <v>15.65</v>
      </c>
      <c r="C268" s="11">
        <f t="shared" si="26"/>
        <v>4.2638241172551668E-2</v>
      </c>
    </row>
    <row r="269" spans="1:5" x14ac:dyDescent="0.2">
      <c r="A269" s="7">
        <v>37529</v>
      </c>
      <c r="B269" s="8">
        <v>15.01</v>
      </c>
      <c r="C269" s="11">
        <f t="shared" si="26"/>
        <v>-6.3630692451653231E-2</v>
      </c>
    </row>
    <row r="270" spans="1:5" x14ac:dyDescent="0.2">
      <c r="A270" s="7">
        <v>37498</v>
      </c>
      <c r="B270" s="8">
        <v>16.03</v>
      </c>
      <c r="C270" s="11">
        <f t="shared" si="26"/>
        <v>1.0081915563957274E-2</v>
      </c>
    </row>
    <row r="271" spans="1:5" x14ac:dyDescent="0.2">
      <c r="A271" s="7">
        <v>37468</v>
      </c>
      <c r="B271" s="8">
        <v>15.87</v>
      </c>
      <c r="C271" s="11">
        <f t="shared" si="26"/>
        <v>-4.2245599127580531E-2</v>
      </c>
    </row>
    <row r="272" spans="1:5" x14ac:dyDescent="0.2">
      <c r="A272" s="7">
        <v>37435</v>
      </c>
      <c r="B272" s="8">
        <v>16.57001</v>
      </c>
      <c r="C272" s="11">
        <f t="shared" si="26"/>
        <v>-4.6604718066743336E-2</v>
      </c>
    </row>
    <row r="273" spans="1:5" x14ac:dyDescent="0.2">
      <c r="A273" s="7">
        <v>37407</v>
      </c>
      <c r="B273" s="8">
        <v>17.38</v>
      </c>
      <c r="C273" s="11">
        <f t="shared" si="26"/>
        <v>-4.011461318051592E-3</v>
      </c>
    </row>
    <row r="274" spans="1:5" x14ac:dyDescent="0.2">
      <c r="A274" s="7">
        <v>37376</v>
      </c>
      <c r="B274" s="8">
        <v>17.45</v>
      </c>
      <c r="C274" s="11">
        <f t="shared" si="26"/>
        <v>-2.295632698768198E-2</v>
      </c>
    </row>
    <row r="275" spans="1:5" x14ac:dyDescent="0.2">
      <c r="A275" s="7">
        <v>37344</v>
      </c>
      <c r="B275" s="8">
        <v>17.86</v>
      </c>
      <c r="C275" s="11">
        <f t="shared" si="26"/>
        <v>1.2471655328798121E-2</v>
      </c>
    </row>
    <row r="276" spans="1:5" x14ac:dyDescent="0.2">
      <c r="A276" s="7">
        <v>37315</v>
      </c>
      <c r="B276" s="8">
        <v>17.64</v>
      </c>
      <c r="C276" s="11">
        <f t="shared" si="26"/>
        <v>-8.4311458297615105E-3</v>
      </c>
    </row>
    <row r="277" spans="1:5" x14ac:dyDescent="0.2">
      <c r="A277" s="7">
        <v>37287</v>
      </c>
      <c r="B277" s="8">
        <v>17.78999</v>
      </c>
      <c r="C277" s="11">
        <f t="shared" si="26"/>
        <v>-3.9199328107502752E-3</v>
      </c>
    </row>
    <row r="278" spans="1:5" x14ac:dyDescent="0.2">
      <c r="A278" s="7">
        <v>37256</v>
      </c>
      <c r="B278" s="8">
        <v>17.86</v>
      </c>
      <c r="C278" s="11">
        <f t="shared" si="26"/>
        <v>-1.6769144773617181E-3</v>
      </c>
      <c r="D278" s="11" cm="1">
        <f t="array" ref="D278">PRODUCT((1+C278:C289)^(12/12))-1</f>
        <v>-6.3941299790356454E-2</v>
      </c>
      <c r="E278" s="19">
        <f t="shared" ref="E278" si="29">_xlfn.STDEV.P(C278:C289)</f>
        <v>3.4169363335892551E-2</v>
      </c>
    </row>
    <row r="279" spans="1:5" x14ac:dyDescent="0.2">
      <c r="A279" s="7">
        <v>37225</v>
      </c>
      <c r="B279" s="8">
        <v>17.89</v>
      </c>
      <c r="C279" s="11">
        <f t="shared" si="26"/>
        <v>3.7101449275362353E-2</v>
      </c>
    </row>
    <row r="280" spans="1:5" x14ac:dyDescent="0.2">
      <c r="A280" s="7">
        <v>37195</v>
      </c>
      <c r="B280" s="8">
        <v>17.25</v>
      </c>
      <c r="C280" s="11">
        <f t="shared" si="26"/>
        <v>2.2525192649673918E-2</v>
      </c>
    </row>
    <row r="281" spans="1:5" x14ac:dyDescent="0.2">
      <c r="A281" s="7">
        <v>37162</v>
      </c>
      <c r="B281" s="8">
        <v>16.87</v>
      </c>
      <c r="C281" s="11">
        <f t="shared" si="26"/>
        <v>-5.6487695749440611E-2</v>
      </c>
    </row>
    <row r="282" spans="1:5" x14ac:dyDescent="0.2">
      <c r="A282" s="7">
        <v>37134</v>
      </c>
      <c r="B282" s="8">
        <v>17.88</v>
      </c>
      <c r="C282" s="11">
        <f t="shared" si="26"/>
        <v>-3.0894308943089449E-2</v>
      </c>
    </row>
    <row r="283" spans="1:5" x14ac:dyDescent="0.2">
      <c r="A283" s="7">
        <v>37103</v>
      </c>
      <c r="B283" s="8">
        <v>18.45</v>
      </c>
      <c r="C283" s="11">
        <f t="shared" si="26"/>
        <v>-1.0828370330265066E-3</v>
      </c>
    </row>
    <row r="284" spans="1:5" x14ac:dyDescent="0.2">
      <c r="A284" s="7">
        <v>37071</v>
      </c>
      <c r="B284" s="8">
        <v>18.47</v>
      </c>
      <c r="C284" s="11">
        <f t="shared" si="26"/>
        <v>-1.5457897365616908E-2</v>
      </c>
    </row>
    <row r="285" spans="1:5" x14ac:dyDescent="0.2">
      <c r="A285" s="7">
        <v>37042</v>
      </c>
      <c r="B285" s="8">
        <v>18.759989999999998</v>
      </c>
      <c r="C285" s="11">
        <f t="shared" si="26"/>
        <v>9.1441635287788352E-3</v>
      </c>
    </row>
    <row r="286" spans="1:5" x14ac:dyDescent="0.2">
      <c r="A286" s="7">
        <v>37011</v>
      </c>
      <c r="B286" s="8">
        <v>18.59</v>
      </c>
      <c r="C286" s="11">
        <f t="shared" si="26"/>
        <v>4.6145188519977509E-2</v>
      </c>
    </row>
    <row r="287" spans="1:5" x14ac:dyDescent="0.2">
      <c r="A287" s="7">
        <v>36980</v>
      </c>
      <c r="B287" s="8">
        <v>17.77</v>
      </c>
      <c r="C287" s="11">
        <f t="shared" si="26"/>
        <v>-4.5137023105857058E-2</v>
      </c>
    </row>
    <row r="288" spans="1:5" x14ac:dyDescent="0.2">
      <c r="A288" s="7">
        <v>36950</v>
      </c>
      <c r="B288" s="8">
        <v>18.61</v>
      </c>
      <c r="C288" s="11">
        <f t="shared" si="26"/>
        <v>-5.3407934893184163E-2</v>
      </c>
    </row>
    <row r="289" spans="1:4" x14ac:dyDescent="0.2">
      <c r="A289" s="7">
        <v>36922</v>
      </c>
      <c r="B289" s="8">
        <v>19.66</v>
      </c>
      <c r="C289" s="11">
        <f t="shared" si="26"/>
        <v>3.0398322851153139E-2</v>
      </c>
    </row>
    <row r="290" spans="1:4" x14ac:dyDescent="0.2">
      <c r="A290" s="7"/>
      <c r="B290" s="8">
        <v>19.079999999999998</v>
      </c>
      <c r="C290" s="11"/>
      <c r="D290" s="11"/>
    </row>
    <row r="291" spans="1:4" x14ac:dyDescent="0.2">
      <c r="A291" s="7"/>
      <c r="B291" s="8"/>
    </row>
    <row r="292" spans="1:4" x14ac:dyDescent="0.2">
      <c r="A292" s="66" t="s">
        <v>10</v>
      </c>
      <c r="B292" s="66"/>
    </row>
  </sheetData>
  <mergeCells count="2">
    <mergeCell ref="A292:B292"/>
    <mergeCell ref="O1:R1"/>
  </mergeCells>
  <pageMargins left="0.7" right="0.7" top="0.75" bottom="0.75" header="0.3" footer="0.3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56C05-E95C-4D3C-8B32-010910396626}">
  <dimension ref="A1:X81"/>
  <sheetViews>
    <sheetView tabSelected="1" topLeftCell="A52" workbookViewId="0">
      <selection activeCell="P71" sqref="P71"/>
    </sheetView>
  </sheetViews>
  <sheetFormatPr baseColWidth="10" defaultColWidth="8.83203125" defaultRowHeight="15" x14ac:dyDescent="0.2"/>
  <cols>
    <col min="1" max="1" width="20.1640625" customWidth="1"/>
    <col min="3" max="3" width="13" customWidth="1"/>
    <col min="9" max="9" width="13.33203125" customWidth="1"/>
    <col min="10" max="10" width="12" customWidth="1"/>
    <col min="11" max="11" width="12.5" bestFit="1" customWidth="1"/>
    <col min="12" max="12" width="12.33203125" bestFit="1" customWidth="1"/>
    <col min="13" max="13" width="15.33203125" bestFit="1" customWidth="1"/>
    <col min="18" max="18" width="15.5" customWidth="1"/>
    <col min="19" max="19" width="9.5" style="13" bestFit="1" customWidth="1"/>
    <col min="21" max="21" width="13.83203125" customWidth="1"/>
    <col min="22" max="22" width="9.5" bestFit="1" customWidth="1"/>
    <col min="23" max="23" width="12.6640625" bestFit="1" customWidth="1"/>
    <col min="24" max="24" width="13" customWidth="1"/>
  </cols>
  <sheetData>
    <row r="1" spans="1:24" x14ac:dyDescent="0.2">
      <c r="A1" s="55" t="s">
        <v>13</v>
      </c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U1" s="46" t="s">
        <v>14</v>
      </c>
      <c r="V1" s="47" t="s">
        <v>15</v>
      </c>
      <c r="W1" s="46" t="s">
        <v>16</v>
      </c>
    </row>
    <row r="2" spans="1:24" x14ac:dyDescent="0.2">
      <c r="A2" s="49" t="s">
        <v>17</v>
      </c>
      <c r="R2" t="s">
        <v>18</v>
      </c>
      <c r="S2"/>
      <c r="U2" t="str">
        <f>A2</f>
        <v>VV</v>
      </c>
      <c r="V2" s="13">
        <v>0.28000000000000003</v>
      </c>
      <c r="W2" s="56">
        <f>$R$3*V2</f>
        <v>28000.000000000004</v>
      </c>
    </row>
    <row r="3" spans="1:24" x14ac:dyDescent="0.2">
      <c r="A3" s="46" t="str" cm="1">
        <f t="array" ref="A3:O5">TRANSPOSE('VV equity data'!H1:J15)</f>
        <v>Year</v>
      </c>
      <c r="B3" s="46">
        <v>2024</v>
      </c>
      <c r="C3" s="46">
        <v>2023</v>
      </c>
      <c r="D3" s="46">
        <v>2022</v>
      </c>
      <c r="E3" s="46">
        <v>2021</v>
      </c>
      <c r="F3" s="46">
        <v>2020</v>
      </c>
      <c r="G3" s="46">
        <v>2019</v>
      </c>
      <c r="H3" s="46">
        <v>2018</v>
      </c>
      <c r="I3" s="46">
        <v>2017</v>
      </c>
      <c r="J3" s="46">
        <v>2016</v>
      </c>
      <c r="K3" s="46">
        <v>2015</v>
      </c>
      <c r="L3" s="46">
        <v>2014</v>
      </c>
      <c r="M3" s="46">
        <v>2013</v>
      </c>
      <c r="N3" s="46">
        <v>2012</v>
      </c>
      <c r="O3" s="46">
        <v>2011</v>
      </c>
      <c r="R3" s="56">
        <v>100000</v>
      </c>
      <c r="S3" t="s">
        <v>16</v>
      </c>
      <c r="U3" t="str">
        <f>A7</f>
        <v>VB</v>
      </c>
      <c r="V3" s="13">
        <v>7.0000000000000007E-2</v>
      </c>
      <c r="W3" s="56">
        <f t="shared" ref="W3:W6" si="0">$R$3*V3</f>
        <v>7000.0000000000009</v>
      </c>
      <c r="X3" s="13"/>
    </row>
    <row r="4" spans="1:24" s="13" customFormat="1" x14ac:dyDescent="0.2">
      <c r="A4" s="47" t="str">
        <v>Returns (%)</v>
      </c>
      <c r="B4" s="13">
        <v>0.23630529452211779</v>
      </c>
      <c r="C4" s="13">
        <v>0.25229621125143575</v>
      </c>
      <c r="D4" s="13">
        <v>-0.21183603293819586</v>
      </c>
      <c r="E4" s="13">
        <v>0.25765335154205049</v>
      </c>
      <c r="F4" s="13">
        <v>0.18871753246753231</v>
      </c>
      <c r="G4" s="13">
        <v>0.28713216089152027</v>
      </c>
      <c r="H4" s="13">
        <v>-6.2979278838310004E-2</v>
      </c>
      <c r="I4" s="13">
        <v>0.19742111946859353</v>
      </c>
      <c r="J4" s="13">
        <v>9.486631016042768E-2</v>
      </c>
      <c r="K4" s="13">
        <v>-9.4289649327262692E-3</v>
      </c>
      <c r="L4" s="13">
        <v>0.11308962264150879</v>
      </c>
      <c r="M4" s="13">
        <v>0.30141190914671512</v>
      </c>
      <c r="N4" s="13">
        <v>0.13717277486910939</v>
      </c>
      <c r="O4" s="13">
        <v>-5.3810102412775729E-3</v>
      </c>
      <c r="U4" s="13" t="str">
        <f>A12</f>
        <v>VTIAX</v>
      </c>
      <c r="V4" s="13">
        <v>0.15</v>
      </c>
      <c r="W4" s="56">
        <f t="shared" si="0"/>
        <v>15000</v>
      </c>
    </row>
    <row r="5" spans="1:24" s="19" customFormat="1" x14ac:dyDescent="0.2">
      <c r="A5" s="48" t="str">
        <v>StDev</v>
      </c>
      <c r="B5" s="19">
        <v>2.9784877287210326E-2</v>
      </c>
      <c r="C5" s="19">
        <v>4.1118230110667765E-2</v>
      </c>
      <c r="D5" s="19">
        <v>6.4743306661421446E-2</v>
      </c>
      <c r="E5" s="19">
        <v>3.0682644183264971E-2</v>
      </c>
      <c r="F5" s="19">
        <v>7.3697180118202171E-2</v>
      </c>
      <c r="G5" s="19">
        <v>3.5402911389036847E-2</v>
      </c>
      <c r="H5" s="19">
        <v>4.2832775702203243E-2</v>
      </c>
      <c r="I5" s="19">
        <v>1.1878009961479976E-2</v>
      </c>
      <c r="J5" s="19">
        <v>2.868412408848197E-2</v>
      </c>
      <c r="K5" s="19">
        <v>3.8578414243559754E-2</v>
      </c>
      <c r="L5" s="19">
        <v>2.3566691668552096E-2</v>
      </c>
      <c r="M5" s="19">
        <v>2.3968390944283387E-2</v>
      </c>
      <c r="N5" s="19">
        <v>2.8799590474161897E-2</v>
      </c>
      <c r="O5" s="19">
        <v>4.5714959915350253E-2</v>
      </c>
      <c r="U5" s="19" t="str">
        <f>A17</f>
        <v>VWO</v>
      </c>
      <c r="V5" s="13">
        <v>0.05</v>
      </c>
      <c r="W5" s="56">
        <f t="shared" si="0"/>
        <v>5000</v>
      </c>
    </row>
    <row r="6" spans="1:24" x14ac:dyDescent="0.2">
      <c r="U6" s="19" t="str">
        <f>A23</f>
        <v>BND</v>
      </c>
      <c r="V6" s="13">
        <v>0.11</v>
      </c>
      <c r="W6" s="56">
        <f t="shared" si="0"/>
        <v>11000</v>
      </c>
    </row>
    <row r="7" spans="1:24" x14ac:dyDescent="0.2">
      <c r="A7" s="49" t="s">
        <v>19</v>
      </c>
      <c r="U7" t="str">
        <f>A28</f>
        <v>VWEXS</v>
      </c>
      <c r="V7" s="13">
        <v>0.08</v>
      </c>
      <c r="W7" s="56">
        <f t="shared" ref="W7:W13" si="1">$R$3*V7</f>
        <v>8000</v>
      </c>
    </row>
    <row r="8" spans="1:24" x14ac:dyDescent="0.2">
      <c r="A8" s="46" t="str" cm="1">
        <f t="array" ref="A8:O10">TRANSPOSE('VB equity data'!H1:J15)</f>
        <v>Year</v>
      </c>
      <c r="B8" s="46">
        <v>2024</v>
      </c>
      <c r="C8" s="46">
        <v>2023</v>
      </c>
      <c r="D8" s="46">
        <v>2022</v>
      </c>
      <c r="E8" s="46">
        <v>2021</v>
      </c>
      <c r="F8" s="46">
        <v>2020</v>
      </c>
      <c r="G8" s="46">
        <v>2019</v>
      </c>
      <c r="H8" s="46">
        <v>2018</v>
      </c>
      <c r="I8" s="46">
        <v>2017</v>
      </c>
      <c r="J8" s="46">
        <v>2016</v>
      </c>
      <c r="K8" s="46">
        <v>2015</v>
      </c>
      <c r="L8" s="46">
        <v>2014</v>
      </c>
      <c r="M8" s="46">
        <v>2013</v>
      </c>
      <c r="N8" s="46">
        <v>2012</v>
      </c>
      <c r="O8" s="46">
        <v>2011</v>
      </c>
      <c r="U8" t="str">
        <f>A33</f>
        <v>VFTSX</v>
      </c>
      <c r="V8" s="13">
        <v>0.08</v>
      </c>
      <c r="W8" s="56">
        <f t="shared" si="1"/>
        <v>8000</v>
      </c>
    </row>
    <row r="9" spans="1:24" s="13" customFormat="1" x14ac:dyDescent="0.2">
      <c r="A9" s="47" t="str">
        <v>Returns (%)</v>
      </c>
      <c r="B9" s="13">
        <v>0.12633009890779512</v>
      </c>
      <c r="C9" s="13">
        <v>0.16230794377247504</v>
      </c>
      <c r="D9" s="13">
        <v>-0.18791203929029665</v>
      </c>
      <c r="E9" s="13">
        <v>0.16093075816724878</v>
      </c>
      <c r="F9" s="13">
        <v>0.17531997102149233</v>
      </c>
      <c r="G9" s="13">
        <v>0.2549435563300253</v>
      </c>
      <c r="H9" s="13">
        <v>-0.10696887686062273</v>
      </c>
      <c r="I9" s="13">
        <v>0.14609181141439187</v>
      </c>
      <c r="J9" s="13">
        <v>0.1655820679681852</v>
      </c>
      <c r="K9" s="13">
        <v>-5.1602948739928323E-2</v>
      </c>
      <c r="L9" s="13">
        <v>6.102773988176402E-2</v>
      </c>
      <c r="M9" s="13">
        <v>0.35908529048207738</v>
      </c>
      <c r="N9" s="13">
        <v>0.16118845988230257</v>
      </c>
      <c r="O9" s="13">
        <v>-4.0754509155995766E-2</v>
      </c>
      <c r="U9" t="str">
        <f>A38</f>
        <v>VMBS</v>
      </c>
      <c r="V9" s="13">
        <v>0.08</v>
      </c>
      <c r="W9" s="56">
        <f t="shared" si="1"/>
        <v>8000</v>
      </c>
    </row>
    <row r="10" spans="1:24" x14ac:dyDescent="0.2">
      <c r="A10" s="46" t="str">
        <v>StDev</v>
      </c>
      <c r="B10">
        <v>5.2272758115444178E-2</v>
      </c>
      <c r="C10">
        <v>6.1961677017082488E-2</v>
      </c>
      <c r="D10">
        <v>6.9218736185078358E-2</v>
      </c>
      <c r="E10">
        <v>3.0257745603533153E-2</v>
      </c>
      <c r="F10">
        <v>9.8067938221790843E-2</v>
      </c>
      <c r="G10">
        <v>4.6808588816626737E-2</v>
      </c>
      <c r="H10">
        <v>5.0935914954361637E-2</v>
      </c>
      <c r="I10">
        <v>1.5262031667162942E-2</v>
      </c>
      <c r="J10">
        <v>4.3315876585390468E-2</v>
      </c>
      <c r="K10">
        <v>3.744191943709943E-2</v>
      </c>
      <c r="L10">
        <v>3.6444962156509678E-2</v>
      </c>
      <c r="M10">
        <v>2.9445229337379968E-2</v>
      </c>
      <c r="N10">
        <v>3.3878729692785305E-2</v>
      </c>
      <c r="O10">
        <v>6.3999337591763975E-2</v>
      </c>
      <c r="U10" s="13" t="str">
        <f>A44</f>
        <v>VNQ REIT</v>
      </c>
      <c r="V10" s="13">
        <v>0.03</v>
      </c>
      <c r="W10" s="56">
        <f t="shared" si="1"/>
        <v>3000</v>
      </c>
    </row>
    <row r="11" spans="1:24" x14ac:dyDescent="0.2">
      <c r="A11" s="46"/>
      <c r="U11" t="str">
        <f>A49</f>
        <v xml:space="preserve">QAI HYLI HF </v>
      </c>
      <c r="V11" s="13">
        <v>0.03</v>
      </c>
      <c r="W11" s="56">
        <f t="shared" si="1"/>
        <v>3000</v>
      </c>
    </row>
    <row r="12" spans="1:24" x14ac:dyDescent="0.2">
      <c r="A12" s="49" t="s">
        <v>20</v>
      </c>
      <c r="U12" t="s">
        <v>21</v>
      </c>
      <c r="V12" s="13">
        <v>0.01</v>
      </c>
      <c r="W12" s="56">
        <f t="shared" si="1"/>
        <v>1000</v>
      </c>
    </row>
    <row r="13" spans="1:24" x14ac:dyDescent="0.2">
      <c r="A13" s="46" t="str" cm="1">
        <f t="array" ref="A13:O15">TRANSPOSE('VTIAX equity data'!H1:J15)</f>
        <v>Year</v>
      </c>
      <c r="B13" s="46">
        <v>2024</v>
      </c>
      <c r="C13" s="46">
        <v>2023</v>
      </c>
      <c r="D13" s="46">
        <v>2022</v>
      </c>
      <c r="E13" s="46">
        <v>2021</v>
      </c>
      <c r="F13" s="46">
        <v>2020</v>
      </c>
      <c r="G13" s="46">
        <v>2019</v>
      </c>
      <c r="H13" s="46">
        <v>2018</v>
      </c>
      <c r="I13" s="46">
        <v>2017</v>
      </c>
      <c r="J13" s="46">
        <v>2016</v>
      </c>
      <c r="K13" s="46">
        <v>2015</v>
      </c>
      <c r="L13" s="46">
        <v>2014</v>
      </c>
      <c r="M13" s="46">
        <v>2013</v>
      </c>
      <c r="N13" s="46">
        <v>2012</v>
      </c>
      <c r="O13" s="46">
        <v>2011</v>
      </c>
      <c r="U13" t="str">
        <f>A59</f>
        <v xml:space="preserve">RLY Multi-Asset </v>
      </c>
      <c r="V13" s="13">
        <v>0.03</v>
      </c>
      <c r="W13" s="56">
        <f t="shared" si="1"/>
        <v>3000</v>
      </c>
    </row>
    <row r="14" spans="1:24" s="13" customFormat="1" x14ac:dyDescent="0.2">
      <c r="A14" s="47" t="str">
        <v>Returns (%)</v>
      </c>
      <c r="B14" s="13">
        <v>1.6735679779158019E-2</v>
      </c>
      <c r="C14" s="13">
        <v>0.12064965197215782</v>
      </c>
      <c r="D14" s="13">
        <v>-0.18640868334119864</v>
      </c>
      <c r="E14" s="13">
        <v>5.6682180851063357E-2</v>
      </c>
      <c r="F14" s="13">
        <v>8.0265756868378224E-2</v>
      </c>
      <c r="G14" s="13">
        <v>0.17937314697162177</v>
      </c>
      <c r="H14" s="13">
        <v>-0.16880830839640903</v>
      </c>
      <c r="I14" s="13">
        <v>0.23823016564952004</v>
      </c>
      <c r="J14" s="13">
        <v>1.7069385945466697E-2</v>
      </c>
      <c r="K14" s="13">
        <v>-6.6818369880016992E-2</v>
      </c>
      <c r="L14" s="13">
        <v>-7.7128675066819641E-2</v>
      </c>
      <c r="M14" s="13">
        <v>0.11281070745697863</v>
      </c>
      <c r="N14" s="13">
        <v>0.15085574572127114</v>
      </c>
      <c r="O14" s="13">
        <v>-0.18003207698476364</v>
      </c>
      <c r="U14" s="46" t="s">
        <v>22</v>
      </c>
      <c r="V14" s="47">
        <f>SUM(V2:V13)</f>
        <v>1</v>
      </c>
      <c r="W14" s="57">
        <f>SUM(W2:W13)</f>
        <v>100000</v>
      </c>
    </row>
    <row r="15" spans="1:24" x14ac:dyDescent="0.2">
      <c r="A15" s="46" t="str">
        <v>StDev</v>
      </c>
      <c r="B15">
        <v>2.8986702974204876E-2</v>
      </c>
      <c r="C15">
        <v>4.6109914592995634E-2</v>
      </c>
      <c r="D15">
        <v>6.1132111077121118E-2</v>
      </c>
      <c r="E15">
        <v>2.4716973068882892E-2</v>
      </c>
      <c r="F15">
        <v>7.3259639636772289E-2</v>
      </c>
      <c r="G15">
        <v>3.3022420014299975E-2</v>
      </c>
      <c r="H15">
        <v>3.7864706492339889E-2</v>
      </c>
      <c r="I15">
        <v>1.2497749886718184E-2</v>
      </c>
      <c r="J15">
        <v>3.4132823876751747E-2</v>
      </c>
      <c r="K15">
        <v>4.0358400738054356E-2</v>
      </c>
      <c r="L15">
        <v>3.1410605141103477E-2</v>
      </c>
      <c r="M15">
        <v>3.3129769146367498E-2</v>
      </c>
      <c r="N15">
        <v>4.4637344542138739E-2</v>
      </c>
      <c r="O15">
        <v>5.9870284705858444E-2</v>
      </c>
    </row>
    <row r="16" spans="1:24" x14ac:dyDescent="0.2">
      <c r="A16" s="46"/>
    </row>
    <row r="17" spans="1:15" x14ac:dyDescent="0.2">
      <c r="A17" s="49" t="s">
        <v>23</v>
      </c>
    </row>
    <row r="18" spans="1:15" x14ac:dyDescent="0.2">
      <c r="A18" s="46" t="str" cm="1">
        <f t="array" ref="A18:O20">TRANSPOSE('VWO equity data'!H1:J15)</f>
        <v>Year</v>
      </c>
      <c r="B18" s="46">
        <v>2024</v>
      </c>
      <c r="C18" s="46">
        <v>2023</v>
      </c>
      <c r="D18" s="46">
        <v>2022</v>
      </c>
      <c r="E18" s="46">
        <v>2021</v>
      </c>
      <c r="F18" s="46">
        <v>2020</v>
      </c>
      <c r="G18" s="46">
        <v>2019</v>
      </c>
      <c r="H18" s="46">
        <v>2018</v>
      </c>
      <c r="I18" s="46">
        <v>2017</v>
      </c>
      <c r="J18" s="46">
        <v>2016</v>
      </c>
      <c r="K18" s="46">
        <v>2015</v>
      </c>
      <c r="L18" s="46">
        <v>2014</v>
      </c>
      <c r="M18" s="46">
        <v>2013</v>
      </c>
      <c r="N18" s="46">
        <v>2012</v>
      </c>
      <c r="O18" s="46">
        <v>2011</v>
      </c>
    </row>
    <row r="19" spans="1:15" x14ac:dyDescent="0.2">
      <c r="A19" s="46" t="str">
        <v>Returns (%)</v>
      </c>
      <c r="B19" s="13">
        <v>7.1532846715328446E-2</v>
      </c>
      <c r="C19" s="13">
        <v>5.4386865059004696E-2</v>
      </c>
      <c r="D19" s="13">
        <v>-0.21188839466235354</v>
      </c>
      <c r="E19" s="13">
        <v>-1.2971462781879883E-2</v>
      </c>
      <c r="F19" s="13">
        <v>0.12682707443220176</v>
      </c>
      <c r="G19" s="13">
        <v>0.16719160104986863</v>
      </c>
      <c r="H19" s="13">
        <v>-0.17011544325854955</v>
      </c>
      <c r="I19" s="13">
        <v>0.28311906092789307</v>
      </c>
      <c r="J19" s="13">
        <v>9.3855090186486967E-2</v>
      </c>
      <c r="K19" s="13">
        <v>-0.18265867066466746</v>
      </c>
      <c r="L19" s="13">
        <v>-2.72241127856101E-2</v>
      </c>
      <c r="M19" s="13">
        <v>-7.6128452728497664E-2</v>
      </c>
      <c r="N19" s="13">
        <v>0.16540172729651914</v>
      </c>
      <c r="O19" s="13">
        <v>-0.20643821391484918</v>
      </c>
    </row>
    <row r="20" spans="1:15" x14ac:dyDescent="0.2">
      <c r="A20" s="46" t="str">
        <v>StDev</v>
      </c>
      <c r="B20">
        <v>2.9714537894229551E-2</v>
      </c>
      <c r="C20">
        <v>4.8694448378477286E-2</v>
      </c>
      <c r="D20">
        <v>5.7570201274414506E-2</v>
      </c>
      <c r="E20">
        <v>2.7022334824083838E-2</v>
      </c>
      <c r="F20">
        <v>7.1724369289068834E-2</v>
      </c>
      <c r="G20">
        <v>4.1296575047821894E-2</v>
      </c>
      <c r="H20">
        <v>4.6309633304833786E-2</v>
      </c>
      <c r="I20">
        <v>2.069530586227903E-2</v>
      </c>
      <c r="J20">
        <v>4.62251122364618E-2</v>
      </c>
      <c r="K20">
        <v>4.8304219789800977E-2</v>
      </c>
      <c r="L20">
        <v>4.3812930990456037E-2</v>
      </c>
      <c r="M20">
        <v>3.535885075101939E-2</v>
      </c>
      <c r="N20">
        <v>5.2080841172682663E-2</v>
      </c>
      <c r="O20">
        <v>7.9184630267108091E-2</v>
      </c>
    </row>
    <row r="21" spans="1:15" x14ac:dyDescent="0.2">
      <c r="A21" s="46"/>
    </row>
    <row r="22" spans="1:15" x14ac:dyDescent="0.2">
      <c r="A22" s="51" t="s">
        <v>24</v>
      </c>
      <c r="B22" s="52"/>
      <c r="C22" s="52"/>
      <c r="D22" s="52"/>
      <c r="E22" s="52"/>
      <c r="F22" s="52"/>
      <c r="G22" s="52"/>
      <c r="H22" s="52"/>
      <c r="I22" s="52"/>
      <c r="J22" s="52"/>
      <c r="K22" s="52"/>
      <c r="L22" s="52"/>
      <c r="M22" s="52"/>
      <c r="N22" s="52"/>
      <c r="O22" s="52"/>
    </row>
    <row r="23" spans="1:15" x14ac:dyDescent="0.2">
      <c r="A23" s="49" t="s">
        <v>25</v>
      </c>
    </row>
    <row r="24" spans="1:15" x14ac:dyDescent="0.2">
      <c r="A24" s="46" t="str" cm="1">
        <f t="array" ref="A24:O26">TRANSPOSE('BND bond data'!H1:J15)</f>
        <v>Year</v>
      </c>
      <c r="B24" s="46">
        <v>2024</v>
      </c>
      <c r="C24" s="46">
        <v>2023</v>
      </c>
      <c r="D24" s="46">
        <v>2022</v>
      </c>
      <c r="E24" s="46">
        <v>2021</v>
      </c>
      <c r="F24" s="46">
        <v>2020</v>
      </c>
      <c r="G24" s="46">
        <v>2019</v>
      </c>
      <c r="H24" s="46">
        <v>2018</v>
      </c>
      <c r="I24" s="46">
        <v>2017</v>
      </c>
      <c r="J24" s="46">
        <v>2016</v>
      </c>
      <c r="K24" s="46">
        <v>2015</v>
      </c>
      <c r="L24" s="46">
        <v>2014</v>
      </c>
      <c r="M24" s="46">
        <v>2013</v>
      </c>
      <c r="N24" s="46">
        <v>2012</v>
      </c>
      <c r="O24" s="46">
        <v>2011</v>
      </c>
    </row>
    <row r="25" spans="1:15" s="13" customFormat="1" x14ac:dyDescent="0.2">
      <c r="A25" s="47" t="str">
        <v>Returns (%)</v>
      </c>
      <c r="B25" s="13">
        <v>-2.2297756628144483E-2</v>
      </c>
      <c r="C25" s="13">
        <v>2.3802895322939666E-2</v>
      </c>
      <c r="D25" s="13">
        <v>-0.15233038348082595</v>
      </c>
      <c r="E25" s="13">
        <v>-3.9006690100918617E-2</v>
      </c>
      <c r="F25" s="13">
        <v>5.1633675172907179E-2</v>
      </c>
      <c r="G25" s="13">
        <v>5.8704709001389244E-2</v>
      </c>
      <c r="H25" s="13">
        <v>-2.8932205467696481E-2</v>
      </c>
      <c r="I25" s="13">
        <v>9.6546602302260975E-3</v>
      </c>
      <c r="J25" s="13">
        <v>3.7147102526025044E-4</v>
      </c>
      <c r="K25" s="13">
        <v>-1.9545951195823474E-2</v>
      </c>
      <c r="L25" s="13">
        <v>2.898188632104981E-2</v>
      </c>
      <c r="M25" s="13">
        <v>-4.7364036653576136E-2</v>
      </c>
      <c r="N25" s="13">
        <v>5.8654536748861119E-3</v>
      </c>
      <c r="O25" s="13">
        <v>4.0737510900709983E-2</v>
      </c>
    </row>
    <row r="26" spans="1:15" x14ac:dyDescent="0.2">
      <c r="A26" s="46" t="str">
        <v>StDev</v>
      </c>
      <c r="B26">
        <v>1.6340263607334943E-2</v>
      </c>
      <c r="C26">
        <v>2.3363931667498807E-2</v>
      </c>
      <c r="D26">
        <v>2.2823484711387551E-2</v>
      </c>
      <c r="E26">
        <v>8.3974030544195881E-3</v>
      </c>
      <c r="F26">
        <v>1.223682692949548E-2</v>
      </c>
      <c r="G26">
        <v>1.017523627881875E-2</v>
      </c>
      <c r="H26">
        <v>8.2750567492192763E-3</v>
      </c>
      <c r="I26">
        <v>3.9451299924629212E-3</v>
      </c>
      <c r="J26">
        <v>1.1190349198056594E-2</v>
      </c>
      <c r="K26">
        <v>1.0088715937928367E-2</v>
      </c>
      <c r="L26">
        <v>6.8859322252040498E-3</v>
      </c>
      <c r="M26">
        <v>9.5495786586662825E-3</v>
      </c>
      <c r="N26">
        <v>6.007801508538111E-3</v>
      </c>
      <c r="O26">
        <v>6.7862888312501483E-3</v>
      </c>
    </row>
    <row r="27" spans="1:15" x14ac:dyDescent="0.2">
      <c r="A27" s="46"/>
    </row>
    <row r="28" spans="1:15" x14ac:dyDescent="0.2">
      <c r="A28" s="49" t="s">
        <v>26</v>
      </c>
    </row>
    <row r="29" spans="1:15" x14ac:dyDescent="0.2">
      <c r="A29" s="46" t="str" cm="1">
        <f t="array" ref="A29:O31">TRANSPOSE('VWESX bond data'!H1:J15)</f>
        <v>Year</v>
      </c>
      <c r="B29" s="46">
        <v>2024</v>
      </c>
      <c r="C29" s="46">
        <v>2023</v>
      </c>
      <c r="D29" s="46">
        <v>2022</v>
      </c>
      <c r="E29" s="46">
        <v>2021</v>
      </c>
      <c r="F29" s="46">
        <v>2020</v>
      </c>
      <c r="G29" s="46">
        <v>2019</v>
      </c>
      <c r="H29" s="46">
        <v>2018</v>
      </c>
      <c r="I29" s="46">
        <v>2017</v>
      </c>
      <c r="J29" s="46">
        <v>2016</v>
      </c>
      <c r="K29" s="46">
        <v>2015</v>
      </c>
      <c r="L29" s="46">
        <v>2014</v>
      </c>
      <c r="M29" s="46">
        <v>2013</v>
      </c>
      <c r="N29" s="46">
        <v>2012</v>
      </c>
      <c r="O29" s="46">
        <v>2011</v>
      </c>
    </row>
    <row r="30" spans="1:15" s="13" customFormat="1" x14ac:dyDescent="0.2">
      <c r="A30" s="47" t="str">
        <v>Returns (%)</v>
      </c>
      <c r="B30" s="13">
        <v>-7.380073800737974E-2</v>
      </c>
      <c r="C30" s="13">
        <v>4.2307692307692601E-2</v>
      </c>
      <c r="D30" s="13">
        <v>-0.2857142857142857</v>
      </c>
      <c r="E30" s="13">
        <v>-7.3791348600508844E-2</v>
      </c>
      <c r="F30" s="13">
        <v>7.6712328767123195E-2</v>
      </c>
      <c r="G30" s="13">
        <v>0.14420062695924818</v>
      </c>
      <c r="H30" s="13">
        <v>-0.10140845070422499</v>
      </c>
      <c r="I30" s="13">
        <v>5.8648111332008313E-2</v>
      </c>
      <c r="J30" s="13">
        <v>1.616161616161671E-2</v>
      </c>
      <c r="K30" s="13">
        <v>-7.906976744186045E-2</v>
      </c>
      <c r="L30" s="13">
        <v>0.11398963730569966</v>
      </c>
      <c r="M30" s="13">
        <v>-0.11059907834101368</v>
      </c>
      <c r="N30" s="13">
        <v>5.4421768707483054E-2</v>
      </c>
      <c r="O30" s="13">
        <v>0.10171306209850073</v>
      </c>
    </row>
    <row r="31" spans="1:15" x14ac:dyDescent="0.2">
      <c r="A31" s="46" t="str">
        <v>StDev</v>
      </c>
      <c r="B31">
        <v>3.0496312380645905E-2</v>
      </c>
      <c r="C31">
        <v>5.0002416501512791E-2</v>
      </c>
      <c r="D31">
        <v>4.8998539275018904E-2</v>
      </c>
      <c r="E31">
        <v>2.4557491550507737E-2</v>
      </c>
      <c r="F31">
        <v>4.0053343274028701E-2</v>
      </c>
      <c r="G31">
        <v>2.5801063971429214E-2</v>
      </c>
      <c r="H31">
        <v>1.7958692998077484E-2</v>
      </c>
      <c r="I31">
        <v>8.4379619258621585E-3</v>
      </c>
      <c r="J31">
        <v>2.4947390842080308E-2</v>
      </c>
      <c r="K31">
        <v>2.5319021671336706E-2</v>
      </c>
      <c r="L31">
        <v>1.6528597867303846E-2</v>
      </c>
      <c r="M31">
        <v>2.3813175534025618E-2</v>
      </c>
      <c r="N31">
        <v>2.0845174955191479E-2</v>
      </c>
      <c r="O31">
        <v>2.462277735158299E-2</v>
      </c>
    </row>
    <row r="32" spans="1:15" x14ac:dyDescent="0.2">
      <c r="A32" s="46"/>
    </row>
    <row r="33" spans="1:15" x14ac:dyDescent="0.2">
      <c r="A33" s="49" t="s">
        <v>27</v>
      </c>
    </row>
    <row r="34" spans="1:15" x14ac:dyDescent="0.2">
      <c r="A34" s="46" t="str" cm="1">
        <f t="array" ref="A34:O36">TRANSPOSE('VFSTX bond data'!H1:J15)</f>
        <v>Year</v>
      </c>
      <c r="B34" s="46">
        <v>2024</v>
      </c>
      <c r="C34" s="46">
        <v>2023</v>
      </c>
      <c r="D34" s="46">
        <v>2022</v>
      </c>
      <c r="E34" s="46">
        <v>2021</v>
      </c>
      <c r="F34" s="46">
        <v>2020</v>
      </c>
      <c r="G34" s="46">
        <v>2019</v>
      </c>
      <c r="H34" s="46">
        <v>2018</v>
      </c>
      <c r="I34" s="46">
        <v>2017</v>
      </c>
      <c r="J34" s="46">
        <v>2016</v>
      </c>
      <c r="K34" s="46">
        <v>2015</v>
      </c>
      <c r="L34" s="46">
        <v>2014</v>
      </c>
      <c r="M34" s="46">
        <v>2013</v>
      </c>
      <c r="N34" s="46">
        <v>2012</v>
      </c>
      <c r="O34" s="46">
        <v>2011</v>
      </c>
    </row>
    <row r="35" spans="1:15" s="13" customFormat="1" x14ac:dyDescent="0.2">
      <c r="A35" s="47" t="str">
        <v>Returns (%)</v>
      </c>
      <c r="B35" s="13">
        <v>7.82013685239491E-3</v>
      </c>
      <c r="C35" s="13">
        <v>2.8140703517588017E-2</v>
      </c>
      <c r="D35" s="13">
        <v>-7.6137418755802933E-2</v>
      </c>
      <c r="E35" s="13">
        <v>-2.3572076155938593E-2</v>
      </c>
      <c r="F35" s="13">
        <v>2.7958993476235205E-2</v>
      </c>
      <c r="G35" s="13">
        <v>2.7777777777777901E-2</v>
      </c>
      <c r="H35" s="13">
        <v>-1.7873941674506288E-2</v>
      </c>
      <c r="I35" s="13">
        <v>0</v>
      </c>
      <c r="J35" s="13">
        <v>6.6287878787880672E-3</v>
      </c>
      <c r="K35" s="13">
        <v>-9.3808630393995562E-3</v>
      </c>
      <c r="L35" s="13">
        <v>-3.7383177570090576E-3</v>
      </c>
      <c r="M35" s="13">
        <v>-1.2003693444137098E-2</v>
      </c>
      <c r="N35" s="13">
        <v>1.7857142857142794E-2</v>
      </c>
      <c r="O35" s="13">
        <v>-1.20705663881151E-2</v>
      </c>
    </row>
    <row r="36" spans="1:15" x14ac:dyDescent="0.2">
      <c r="A36" s="46" t="str">
        <v>StDev</v>
      </c>
      <c r="B36">
        <v>7.4181986972778292E-3</v>
      </c>
      <c r="C36">
        <v>1.0447267991604179E-2</v>
      </c>
      <c r="D36">
        <v>1.2239366494484373E-2</v>
      </c>
      <c r="E36">
        <v>3.0528093872190204E-3</v>
      </c>
      <c r="F36">
        <v>1.2282015393026717E-2</v>
      </c>
      <c r="G36">
        <v>3.2733384792002986E-3</v>
      </c>
      <c r="H36">
        <v>3.1229029516280961E-3</v>
      </c>
      <c r="I36">
        <v>1.948861799761369E-3</v>
      </c>
      <c r="J36">
        <v>4.650058089874785E-3</v>
      </c>
      <c r="K36">
        <v>3.3124877148240908E-3</v>
      </c>
      <c r="L36">
        <v>3.1427016863383459E-3</v>
      </c>
      <c r="M36">
        <v>4.3894834944971763E-3</v>
      </c>
      <c r="N36">
        <v>3.2381346133425202E-3</v>
      </c>
      <c r="O36">
        <v>4.6158471310904815E-3</v>
      </c>
    </row>
    <row r="37" spans="1:15" x14ac:dyDescent="0.2">
      <c r="A37" s="46"/>
    </row>
    <row r="38" spans="1:15" x14ac:dyDescent="0.2">
      <c r="A38" s="49" t="s">
        <v>28</v>
      </c>
    </row>
    <row r="39" spans="1:15" x14ac:dyDescent="0.2">
      <c r="A39" s="46" t="str" cm="1">
        <f t="array" ref="A39:O41">TRANSPOSE('VMBS bond data'!H1:J15)</f>
        <v>Year</v>
      </c>
      <c r="B39" s="46">
        <v>2024</v>
      </c>
      <c r="C39" s="46">
        <v>2023</v>
      </c>
      <c r="D39" s="46">
        <v>2022</v>
      </c>
      <c r="E39" s="46">
        <v>2021</v>
      </c>
      <c r="F39" s="46">
        <v>2020</v>
      </c>
      <c r="G39" s="46">
        <v>2019</v>
      </c>
      <c r="H39" s="46">
        <v>2018</v>
      </c>
      <c r="I39" s="46">
        <v>2017</v>
      </c>
      <c r="J39" s="46">
        <v>2016</v>
      </c>
      <c r="K39" s="46">
        <v>2015</v>
      </c>
      <c r="L39" s="46">
        <v>2014</v>
      </c>
      <c r="M39" s="46">
        <v>2013</v>
      </c>
      <c r="N39" s="46">
        <v>2012</v>
      </c>
      <c r="O39" s="46">
        <v>2011</v>
      </c>
    </row>
    <row r="40" spans="1:15" s="13" customFormat="1" x14ac:dyDescent="0.2">
      <c r="A40" s="47" t="str">
        <v>Returns (%)</v>
      </c>
      <c r="B40" s="13">
        <v>-2.2001725625539148E-2</v>
      </c>
      <c r="C40" s="13">
        <v>1.8453427065026506E-2</v>
      </c>
      <c r="D40" s="13">
        <v>-0.13853141559424653</v>
      </c>
      <c r="E40" s="13">
        <v>-2.274828925466954E-2</v>
      </c>
      <c r="F40" s="13">
        <v>1.6926838442731018E-2</v>
      </c>
      <c r="G40" s="13">
        <v>3.2627694697999532E-2</v>
      </c>
      <c r="H40" s="13">
        <v>-1.8115942028985588E-2</v>
      </c>
      <c r="I40" s="13">
        <v>2.8686173264484971E-3</v>
      </c>
      <c r="J40" s="13">
        <v>-8.1562974203339689E-3</v>
      </c>
      <c r="K40" s="13">
        <v>-5.4706659120914436E-3</v>
      </c>
      <c r="L40" s="13">
        <v>3.8743709927732572E-2</v>
      </c>
      <c r="M40" s="13">
        <v>-2.2360153256705262E-2</v>
      </c>
      <c r="N40" s="13">
        <v>6.1700196029679244E-3</v>
      </c>
      <c r="O40" s="13">
        <v>3.1819809069212113E-2</v>
      </c>
    </row>
    <row r="41" spans="1:15" x14ac:dyDescent="0.2">
      <c r="A41" s="46" t="str">
        <v>StDev</v>
      </c>
      <c r="B41">
        <v>1.7768645880761304E-2</v>
      </c>
      <c r="C41">
        <v>2.5725439260883928E-2</v>
      </c>
      <c r="D41">
        <v>2.5390893520595953E-2</v>
      </c>
      <c r="E41">
        <v>3.6619868295719154E-3</v>
      </c>
      <c r="F41">
        <v>4.3605512442351406E-3</v>
      </c>
      <c r="G41">
        <v>4.9795680163226162E-3</v>
      </c>
      <c r="H41">
        <v>6.9940540493608769E-3</v>
      </c>
      <c r="I41">
        <v>3.26225637490609E-3</v>
      </c>
      <c r="J41">
        <v>7.4162683796351308E-3</v>
      </c>
      <c r="K41">
        <v>5.2816283828930029E-3</v>
      </c>
      <c r="L41">
        <v>6.4371802150864311E-3</v>
      </c>
      <c r="M41">
        <v>7.4472226691593693E-3</v>
      </c>
      <c r="N41">
        <v>3.4849575892178693E-3</v>
      </c>
      <c r="O41">
        <v>5.7079067904920507E-3</v>
      </c>
    </row>
    <row r="42" spans="1:15" x14ac:dyDescent="0.2">
      <c r="A42" s="46"/>
    </row>
    <row r="43" spans="1:15" x14ac:dyDescent="0.2">
      <c r="A43" s="53" t="s">
        <v>29</v>
      </c>
      <c r="B43" s="54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</row>
    <row r="44" spans="1:15" x14ac:dyDescent="0.2">
      <c r="A44" s="49" t="s">
        <v>30</v>
      </c>
    </row>
    <row r="45" spans="1:15" x14ac:dyDescent="0.2">
      <c r="A45" s="46" t="str" cm="1">
        <f t="array" ref="A45:O47">TRANSPOSE('VNQ REIT data'!H1:J15)</f>
        <v>Year</v>
      </c>
      <c r="B45" s="46">
        <v>2024</v>
      </c>
      <c r="C45" s="46">
        <v>2023</v>
      </c>
      <c r="D45" s="46">
        <v>2022</v>
      </c>
      <c r="E45" s="46">
        <v>2021</v>
      </c>
      <c r="F45" s="46">
        <v>2020</v>
      </c>
      <c r="G45" s="46">
        <v>2019</v>
      </c>
      <c r="H45" s="46">
        <v>2018</v>
      </c>
      <c r="I45" s="46">
        <v>2017</v>
      </c>
      <c r="J45" s="46">
        <v>2016</v>
      </c>
      <c r="K45" s="46">
        <v>2015</v>
      </c>
      <c r="L45" s="46">
        <v>2014</v>
      </c>
      <c r="M45" s="46">
        <v>2013</v>
      </c>
      <c r="N45" s="46">
        <v>2012</v>
      </c>
      <c r="O45" s="46">
        <v>2011</v>
      </c>
    </row>
    <row r="46" spans="1:15" s="13" customFormat="1" x14ac:dyDescent="0.2">
      <c r="A46" s="47" t="str">
        <v>Returns (%)</v>
      </c>
      <c r="B46" s="13">
        <v>7.4379178605539886E-2</v>
      </c>
      <c r="C46" s="13">
        <v>2.3934897079940232E-3</v>
      </c>
      <c r="D46" s="13">
        <v>-8.2866864230051185E-2</v>
      </c>
      <c r="E46" s="13">
        <v>-0.10492189802534646</v>
      </c>
      <c r="F46" s="13">
        <v>0.29619253788361122</v>
      </c>
      <c r="G46" s="13">
        <v>-0.10148741418764351</v>
      </c>
      <c r="H46" s="13">
        <v>7.3050951503990547E-2</v>
      </c>
      <c r="I46" s="13">
        <v>-2.1386519283912109E-2</v>
      </c>
      <c r="J46" s="13">
        <v>-6.1351077027179568E-2</v>
      </c>
      <c r="K46" s="13">
        <v>0.18717365109117701</v>
      </c>
      <c r="L46" s="13">
        <v>-2.0042757883484974E-3</v>
      </c>
      <c r="M46" s="13">
        <v>8.9057043073341502E-2</v>
      </c>
      <c r="N46" s="13">
        <v>5.0282744918233035E-2</v>
      </c>
      <c r="O46" s="13">
        <v>8.8685524126456139E-2</v>
      </c>
    </row>
    <row r="47" spans="1:15" x14ac:dyDescent="0.2">
      <c r="A47" s="46" t="str">
        <v>StDev</v>
      </c>
      <c r="B47">
        <v>4.4920157386667804E-2</v>
      </c>
      <c r="C47">
        <v>5.9267079285237563E-2</v>
      </c>
      <c r="D47">
        <v>6.9324895111229565E-2</v>
      </c>
      <c r="E47">
        <v>5.8166487567694131E-2</v>
      </c>
      <c r="F47">
        <v>3.7247456613451774E-2</v>
      </c>
      <c r="G47">
        <v>6.7902579620887721E-2</v>
      </c>
      <c r="H47">
        <v>4.8535322899990428E-2</v>
      </c>
      <c r="I47">
        <v>3.2128059219094264E-2</v>
      </c>
      <c r="J47">
        <v>2.9300260654565428E-2</v>
      </c>
      <c r="K47">
        <v>4.3419872526674869E-2</v>
      </c>
      <c r="L47">
        <v>4.8947071036737989E-2</v>
      </c>
      <c r="M47">
        <v>3.6435077127425025E-2</v>
      </c>
      <c r="N47">
        <v>3.2248851463589606E-2</v>
      </c>
      <c r="O47">
        <v>6.4828246941227421E-2</v>
      </c>
    </row>
    <row r="48" spans="1:15" x14ac:dyDescent="0.2">
      <c r="A48" s="46"/>
    </row>
    <row r="49" spans="1:15" x14ac:dyDescent="0.2">
      <c r="A49" s="49" t="s">
        <v>31</v>
      </c>
    </row>
    <row r="50" spans="1:15" x14ac:dyDescent="0.2">
      <c r="A50" s="46" t="str" cm="1">
        <f t="array" ref="A50:O52">TRANSPOSE('QAI HYLI HF data'!H1:J15)</f>
        <v>Year</v>
      </c>
      <c r="B50" s="46">
        <v>2024</v>
      </c>
      <c r="C50" s="46">
        <v>2023</v>
      </c>
      <c r="D50" s="46">
        <v>2022</v>
      </c>
      <c r="E50" s="46">
        <v>2021</v>
      </c>
      <c r="F50" s="46">
        <v>2020</v>
      </c>
      <c r="G50" s="46">
        <v>2019</v>
      </c>
      <c r="H50" s="46">
        <v>2018</v>
      </c>
      <c r="I50" s="46">
        <v>2017</v>
      </c>
      <c r="J50" s="46">
        <v>2016</v>
      </c>
      <c r="K50" s="46">
        <v>2015</v>
      </c>
      <c r="L50" s="46">
        <v>2014</v>
      </c>
      <c r="M50" s="46">
        <v>2013</v>
      </c>
      <c r="N50" s="46">
        <v>2012</v>
      </c>
      <c r="O50" s="46">
        <v>2011</v>
      </c>
    </row>
    <row r="51" spans="1:15" s="13" customFormat="1" x14ac:dyDescent="0.2">
      <c r="A51" s="47" t="str">
        <v>Returns (%)</v>
      </c>
      <c r="B51" s="13">
        <v>4.352159468438499E-2</v>
      </c>
      <c r="C51" s="13">
        <v>5.7624736472241533E-2</v>
      </c>
      <c r="D51" s="13">
        <v>-0.1047499213589177</v>
      </c>
      <c r="E51" s="13">
        <v>-4.3845912934543652E-3</v>
      </c>
      <c r="F51" s="13">
        <v>3.6688311688311881E-2</v>
      </c>
      <c r="G51" s="13">
        <v>6.6481994459833826E-2</v>
      </c>
      <c r="H51" s="13">
        <v>-5.124835742444156E-2</v>
      </c>
      <c r="I51" s="13">
        <v>6.1737007324730309E-2</v>
      </c>
      <c r="J51" s="13">
        <v>7.3787772312019495E-3</v>
      </c>
      <c r="K51" s="13">
        <v>-3.1643416127934643E-2</v>
      </c>
      <c r="L51" s="13">
        <v>1.4497756299620468E-2</v>
      </c>
      <c r="M51" s="13">
        <v>4.1711614527148777E-2</v>
      </c>
      <c r="N51" s="13">
        <v>2.6957163958641006E-2</v>
      </c>
      <c r="O51" s="13">
        <v>-1.1981728229302102E-2</v>
      </c>
    </row>
    <row r="52" spans="1:15" x14ac:dyDescent="0.2">
      <c r="A52" s="46" t="str">
        <v>StDev</v>
      </c>
      <c r="B52">
        <v>1.5734966515054443E-2</v>
      </c>
      <c r="C52">
        <v>1.6424722638403E-2</v>
      </c>
      <c r="D52">
        <v>2.3163448942966479E-2</v>
      </c>
      <c r="E52">
        <v>7.5893009868681291E-3</v>
      </c>
      <c r="F52">
        <v>2.3265434115576515E-2</v>
      </c>
      <c r="G52">
        <v>1.0017225036426897E-2</v>
      </c>
      <c r="H52">
        <v>1.4784890057488963E-2</v>
      </c>
      <c r="I52">
        <v>3.4210686551919122E-3</v>
      </c>
      <c r="J52">
        <v>1.0617534142468986E-2</v>
      </c>
      <c r="K52">
        <v>1.3419821411702318E-2</v>
      </c>
      <c r="L52">
        <v>1.4032229366376828E-2</v>
      </c>
      <c r="M52">
        <v>1.3357382504237342E-2</v>
      </c>
      <c r="N52">
        <v>9.6861085133575463E-3</v>
      </c>
      <c r="O52">
        <v>1.3067038025406198E-2</v>
      </c>
    </row>
    <row r="53" spans="1:15" x14ac:dyDescent="0.2">
      <c r="A53" s="46"/>
    </row>
    <row r="54" spans="1:15" x14ac:dyDescent="0.2">
      <c r="A54" s="49" t="s">
        <v>21</v>
      </c>
    </row>
    <row r="55" spans="1:15" x14ac:dyDescent="0.2">
      <c r="A55" s="46" t="str" cm="1">
        <f t="array" ref="A55:O57">TRANSPOSE('IXC Energy Data'!H1:J15)</f>
        <v>Year</v>
      </c>
      <c r="B55" s="46">
        <v>2024</v>
      </c>
      <c r="C55" s="46">
        <v>2023</v>
      </c>
      <c r="D55" s="46">
        <v>2022</v>
      </c>
      <c r="E55" s="46">
        <v>2021</v>
      </c>
      <c r="F55" s="46">
        <v>2020</v>
      </c>
      <c r="G55" s="46">
        <v>2019</v>
      </c>
      <c r="H55" s="46">
        <v>2018</v>
      </c>
      <c r="I55" s="46">
        <v>2017</v>
      </c>
      <c r="J55" s="46">
        <v>2016</v>
      </c>
      <c r="K55" s="46">
        <v>2015</v>
      </c>
      <c r="L55" s="46">
        <v>2014</v>
      </c>
      <c r="M55" s="46">
        <v>2013</v>
      </c>
      <c r="N55" s="46">
        <v>2012</v>
      </c>
      <c r="O55" s="46">
        <v>2011</v>
      </c>
    </row>
    <row r="56" spans="1:15" x14ac:dyDescent="0.2">
      <c r="A56" s="46" t="str">
        <v>Returns (%)</v>
      </c>
      <c r="B56" s="13">
        <v>-2.3779084633086423E-2</v>
      </c>
      <c r="C56" s="13">
        <v>3.0777122339062934E-3</v>
      </c>
      <c r="D56" s="13">
        <v>0.41730279898218803</v>
      </c>
      <c r="E56" s="13">
        <v>0.35450516986706071</v>
      </c>
      <c r="F56" s="13">
        <v>-0.34122607849497233</v>
      </c>
      <c r="G56" s="13">
        <v>5.0425894378194114E-2</v>
      </c>
      <c r="H56" s="13">
        <v>-0.1744022503516176</v>
      </c>
      <c r="I56" s="13">
        <v>2.1551724137930828E-2</v>
      </c>
      <c r="J56" s="13">
        <v>0.24152693542632919</v>
      </c>
      <c r="K56" s="13">
        <v>-0.24630276956171004</v>
      </c>
      <c r="L56" s="13">
        <v>-0.13951874132346154</v>
      </c>
      <c r="M56" s="13">
        <v>0.12993464052287562</v>
      </c>
      <c r="N56" s="13">
        <v>1.5710919088769426E-3</v>
      </c>
      <c r="O56" s="13">
        <v>-2.227342549923228E-2</v>
      </c>
    </row>
    <row r="57" spans="1:15" x14ac:dyDescent="0.2">
      <c r="A57" s="46" t="str">
        <v>StDev</v>
      </c>
      <c r="B57">
        <v>4.3803563807701132E-2</v>
      </c>
      <c r="C57">
        <v>4.4663695170022687E-2</v>
      </c>
      <c r="D57">
        <v>0.10273599867521806</v>
      </c>
      <c r="E57">
        <v>5.9919878159150709E-2</v>
      </c>
      <c r="F57">
        <v>0.14319712193332851</v>
      </c>
      <c r="G57">
        <v>4.9387985020536818E-2</v>
      </c>
      <c r="H57">
        <v>5.8679178702972151E-2</v>
      </c>
      <c r="I57">
        <v>3.400513954287139E-2</v>
      </c>
      <c r="J57">
        <v>4.0756068878863135E-2</v>
      </c>
      <c r="K57">
        <v>6.4933370875931457E-2</v>
      </c>
      <c r="L57">
        <v>5.0350240927795394E-2</v>
      </c>
      <c r="M57">
        <v>2.9125097875958211E-2</v>
      </c>
      <c r="N57">
        <v>4.5106512349941154E-2</v>
      </c>
      <c r="O57">
        <v>7.3144163659262032E-2</v>
      </c>
    </row>
    <row r="58" spans="1:15" x14ac:dyDescent="0.2">
      <c r="A58" s="46"/>
    </row>
    <row r="59" spans="1:15" x14ac:dyDescent="0.2">
      <c r="A59" s="49" t="s">
        <v>32</v>
      </c>
    </row>
    <row r="60" spans="1:15" x14ac:dyDescent="0.2">
      <c r="A60" s="46" t="str" cm="1">
        <f t="array" ref="A60:M62">TRANSPOSE('RLY Multi Asset Data'!H1:J13)</f>
        <v>Year</v>
      </c>
      <c r="B60" s="46">
        <v>2024</v>
      </c>
      <c r="C60" s="46">
        <v>2023</v>
      </c>
      <c r="D60" s="46">
        <v>2022</v>
      </c>
      <c r="E60" s="46">
        <v>2021</v>
      </c>
      <c r="F60" s="46">
        <v>2020</v>
      </c>
      <c r="G60" s="46">
        <v>2019</v>
      </c>
      <c r="H60" s="46">
        <v>2018</v>
      </c>
      <c r="I60" s="46">
        <v>2017</v>
      </c>
      <c r="J60" s="46">
        <v>2016</v>
      </c>
      <c r="K60" s="46">
        <v>2015</v>
      </c>
      <c r="L60" s="46">
        <v>2014</v>
      </c>
      <c r="M60" s="46">
        <v>2013</v>
      </c>
    </row>
    <row r="61" spans="1:15" x14ac:dyDescent="0.2">
      <c r="A61" s="46" t="str">
        <v>Returns (%)</v>
      </c>
      <c r="B61" s="13">
        <v>-7.3475385745773725E-3</v>
      </c>
      <c r="C61" s="13">
        <v>-1.1619462599855135E-2</v>
      </c>
      <c r="D61" s="13">
        <v>1.9999999999999796E-2</v>
      </c>
      <c r="E61" s="13">
        <v>9.4890510948905105E-2</v>
      </c>
      <c r="F61" s="13">
        <v>-2.9515938606847314E-2</v>
      </c>
      <c r="G61" s="13">
        <v>0.11692307692307713</v>
      </c>
      <c r="H61" s="13">
        <v>-0.13923571698827086</v>
      </c>
      <c r="I61" s="13">
        <v>8.2752970094223999E-2</v>
      </c>
      <c r="J61" s="13">
        <v>9.707865168539298E-2</v>
      </c>
      <c r="K61" s="13">
        <v>-0.16447615471272992</v>
      </c>
      <c r="L61" s="13">
        <v>-8.362009635237444E-2</v>
      </c>
      <c r="M61" s="13">
        <v>-5.156657963446476E-2</v>
      </c>
    </row>
    <row r="62" spans="1:15" x14ac:dyDescent="0.2">
      <c r="A62" s="46" t="str">
        <v>StDev</v>
      </c>
      <c r="B62">
        <v>2.937485180411583E-2</v>
      </c>
      <c r="C62">
        <v>3.5336323986317468E-2</v>
      </c>
      <c r="D62">
        <v>5.8783018285707159E-2</v>
      </c>
      <c r="E62">
        <v>3.4348042377166529E-2</v>
      </c>
      <c r="F62">
        <v>6.6565565780640365E-2</v>
      </c>
      <c r="G62">
        <v>2.8864097970376493E-2</v>
      </c>
      <c r="H62">
        <v>3.0147691734404874E-2</v>
      </c>
      <c r="I62">
        <v>1.3672946325895609E-2</v>
      </c>
      <c r="J62">
        <v>2.4210426934086999E-2</v>
      </c>
      <c r="K62">
        <v>3.1515161451894605E-2</v>
      </c>
      <c r="L62">
        <v>2.982361034536565E-2</v>
      </c>
      <c r="M62">
        <v>2.3461134815144339E-2</v>
      </c>
    </row>
    <row r="63" spans="1:15" x14ac:dyDescent="0.2">
      <c r="A63" s="46"/>
    </row>
    <row r="64" spans="1:15" x14ac:dyDescent="0.2">
      <c r="A64" s="46"/>
    </row>
    <row r="65" spans="1:13" x14ac:dyDescent="0.2">
      <c r="A65" s="46"/>
    </row>
    <row r="66" spans="1:13" x14ac:dyDescent="0.2">
      <c r="A66" s="63" t="s">
        <v>33</v>
      </c>
      <c r="B66" s="64"/>
      <c r="C66" s="64"/>
      <c r="D66" s="64"/>
      <c r="E66" s="64"/>
      <c r="F66" s="64"/>
      <c r="G66" s="64"/>
      <c r="H66" s="64"/>
      <c r="I66" s="64"/>
      <c r="J66" s="64"/>
      <c r="K66" s="64"/>
      <c r="L66" s="64"/>
      <c r="M66" s="64"/>
    </row>
    <row r="67" spans="1:13" x14ac:dyDescent="0.2">
      <c r="A67" s="46" t="s">
        <v>6</v>
      </c>
      <c r="B67" s="55" t="str" cm="1">
        <f t="array" ref="B67:M67">TRANSPOSE(U2:U13)</f>
        <v>VV</v>
      </c>
      <c r="C67" s="55" t="str">
        <v>VB</v>
      </c>
      <c r="D67" s="55" t="str">
        <v>VTIAX</v>
      </c>
      <c r="E67" s="55" t="str">
        <v>VWO</v>
      </c>
      <c r="F67" s="51" t="str">
        <v>BND</v>
      </c>
      <c r="G67" s="51" t="str">
        <v>VWEXS</v>
      </c>
      <c r="H67" s="51" t="str">
        <v>VFTSX</v>
      </c>
      <c r="I67" s="51" t="str">
        <v>VMBS</v>
      </c>
      <c r="J67" s="53" t="str">
        <v>VNQ REIT</v>
      </c>
      <c r="K67" s="53" t="str">
        <v xml:space="preserve">QAI HYLI HF </v>
      </c>
      <c r="L67" s="53" t="str">
        <v xml:space="preserve">IXC Energy </v>
      </c>
      <c r="M67" s="53" t="str">
        <v xml:space="preserve">RLY Multi-Asset </v>
      </c>
    </row>
    <row r="68" spans="1:13" x14ac:dyDescent="0.2">
      <c r="A68" s="46" cm="1">
        <f t="array" ref="A68:B81">TRANSPOSE(B3:O4)</f>
        <v>2024</v>
      </c>
      <c r="B68" s="13">
        <v>0.23630529452211779</v>
      </c>
      <c r="C68" s="13" cm="1">
        <f t="array" ref="C68:C81">TRANSPOSE(B9:O9)</f>
        <v>0.12633009890779512</v>
      </c>
      <c r="D68" s="13" cm="1">
        <f t="array" ref="D68:D81">TRANSPOSE(B14:O14)</f>
        <v>1.6735679779158019E-2</v>
      </c>
      <c r="E68" s="13" cm="1">
        <f t="array" ref="E68:E81">TRANSPOSE(B25:O25)</f>
        <v>-2.2297756628144483E-2</v>
      </c>
      <c r="F68" s="13" cm="1">
        <f t="array" ref="F68:F81">TRANSPOSE(B30:O30)</f>
        <v>-7.380073800737974E-2</v>
      </c>
      <c r="G68" s="13" cm="1">
        <f t="array" ref="G68:G81">TRANSPOSE(B35:O35)</f>
        <v>7.82013685239491E-3</v>
      </c>
      <c r="H68" s="13" cm="1">
        <f t="array" ref="H68:H81">TRANSPOSE(B40:O40)</f>
        <v>-2.2001725625539148E-2</v>
      </c>
      <c r="I68" s="13" cm="1">
        <f t="array" ref="I68:I81">TRANSPOSE(B46:O46)</f>
        <v>7.4379178605539886E-2</v>
      </c>
      <c r="J68" s="13" cm="1">
        <f t="array" ref="J68:J81">TRANSPOSE(B51:O51)</f>
        <v>4.352159468438499E-2</v>
      </c>
      <c r="K68" s="13" cm="1">
        <f t="array" ref="K68:K81">TRANSPOSE(B51:O51)</f>
        <v>4.352159468438499E-2</v>
      </c>
      <c r="L68" s="13" cm="1">
        <f t="array" ref="L68:L81">TRANSPOSE(B56:O56)</f>
        <v>-2.3779084633086423E-2</v>
      </c>
      <c r="M68" s="13" cm="1">
        <f t="array" ref="M68:M79">TRANSPOSE(B61:M61)</f>
        <v>-7.3475385745773725E-3</v>
      </c>
    </row>
    <row r="69" spans="1:13" x14ac:dyDescent="0.2">
      <c r="A69" s="46">
        <v>2023</v>
      </c>
      <c r="B69" s="13">
        <v>0.25229621125143575</v>
      </c>
      <c r="C69" s="13">
        <v>0.16230794377247504</v>
      </c>
      <c r="D69" s="13">
        <v>0.12064965197215782</v>
      </c>
      <c r="E69" s="13">
        <v>2.3802895322939666E-2</v>
      </c>
      <c r="F69" s="13">
        <v>4.2307692307692601E-2</v>
      </c>
      <c r="G69" s="13">
        <v>2.8140703517588017E-2</v>
      </c>
      <c r="H69" s="13">
        <v>1.8453427065026506E-2</v>
      </c>
      <c r="I69" s="13">
        <v>2.3934897079940232E-3</v>
      </c>
      <c r="J69" s="13">
        <v>5.7624736472241533E-2</v>
      </c>
      <c r="K69" s="13">
        <v>5.7624736472241533E-2</v>
      </c>
      <c r="L69" s="13">
        <v>3.0777122339062934E-3</v>
      </c>
      <c r="M69" s="13">
        <v>-1.1619462599855135E-2</v>
      </c>
    </row>
    <row r="70" spans="1:13" x14ac:dyDescent="0.2">
      <c r="A70" s="46">
        <v>2022</v>
      </c>
      <c r="B70" s="13">
        <v>-0.21183603293819586</v>
      </c>
      <c r="C70" s="13">
        <v>-0.18791203929029665</v>
      </c>
      <c r="D70" s="13">
        <v>-0.18640868334119864</v>
      </c>
      <c r="E70" s="13">
        <v>-0.15233038348082595</v>
      </c>
      <c r="F70" s="13">
        <v>-0.2857142857142857</v>
      </c>
      <c r="G70" s="13">
        <v>-7.6137418755802933E-2</v>
      </c>
      <c r="H70" s="13">
        <v>-0.13853141559424653</v>
      </c>
      <c r="I70" s="13">
        <v>-8.2866864230051185E-2</v>
      </c>
      <c r="J70" s="13">
        <v>-0.1047499213589177</v>
      </c>
      <c r="K70" s="13">
        <v>-0.1047499213589177</v>
      </c>
      <c r="L70" s="13">
        <v>0.41730279898218803</v>
      </c>
      <c r="M70" s="13">
        <v>1.9999999999999796E-2</v>
      </c>
    </row>
    <row r="71" spans="1:13" x14ac:dyDescent="0.2">
      <c r="A71" s="46">
        <v>2021</v>
      </c>
      <c r="B71" s="13">
        <v>0.25765335154205049</v>
      </c>
      <c r="C71" s="13">
        <v>0.16093075816724878</v>
      </c>
      <c r="D71" s="13">
        <v>5.6682180851063357E-2</v>
      </c>
      <c r="E71" s="13">
        <v>-3.9006690100918617E-2</v>
      </c>
      <c r="F71" s="13">
        <v>-7.3791348600508844E-2</v>
      </c>
      <c r="G71" s="13">
        <v>-2.3572076155938593E-2</v>
      </c>
      <c r="H71" s="13">
        <v>-2.274828925466954E-2</v>
      </c>
      <c r="I71" s="13">
        <v>-0.10492189802534646</v>
      </c>
      <c r="J71" s="13">
        <v>-4.3845912934543652E-3</v>
      </c>
      <c r="K71" s="13">
        <v>-4.3845912934543652E-3</v>
      </c>
      <c r="L71" s="13">
        <v>0.35450516986706071</v>
      </c>
      <c r="M71" s="13">
        <v>9.4890510948905105E-2</v>
      </c>
    </row>
    <row r="72" spans="1:13" x14ac:dyDescent="0.2">
      <c r="A72" s="46">
        <v>2020</v>
      </c>
      <c r="B72" s="13">
        <v>0.18871753246753231</v>
      </c>
      <c r="C72" s="13">
        <v>0.17531997102149233</v>
      </c>
      <c r="D72" s="13">
        <v>8.0265756868378224E-2</v>
      </c>
      <c r="E72" s="13">
        <v>5.1633675172907179E-2</v>
      </c>
      <c r="F72" s="13">
        <v>7.6712328767123195E-2</v>
      </c>
      <c r="G72" s="13">
        <v>2.7958993476235205E-2</v>
      </c>
      <c r="H72" s="13">
        <v>1.6926838442731018E-2</v>
      </c>
      <c r="I72" s="13">
        <v>0.29619253788361122</v>
      </c>
      <c r="J72" s="13">
        <v>3.6688311688311881E-2</v>
      </c>
      <c r="K72" s="13">
        <v>3.6688311688311881E-2</v>
      </c>
      <c r="L72" s="13">
        <v>-0.34122607849497233</v>
      </c>
      <c r="M72" s="13">
        <v>-2.9515938606847314E-2</v>
      </c>
    </row>
    <row r="73" spans="1:13" x14ac:dyDescent="0.2">
      <c r="A73" s="46">
        <v>2019</v>
      </c>
      <c r="B73" s="13">
        <v>0.28713216089152027</v>
      </c>
      <c r="C73" s="13">
        <v>0.2549435563300253</v>
      </c>
      <c r="D73" s="13">
        <v>0.17937314697162177</v>
      </c>
      <c r="E73" s="13">
        <v>5.8704709001389244E-2</v>
      </c>
      <c r="F73" s="13">
        <v>0.14420062695924818</v>
      </c>
      <c r="G73" s="13">
        <v>2.7777777777777901E-2</v>
      </c>
      <c r="H73" s="13">
        <v>3.2627694697999532E-2</v>
      </c>
      <c r="I73" s="13">
        <v>-0.10148741418764351</v>
      </c>
      <c r="J73" s="13">
        <v>6.6481994459833826E-2</v>
      </c>
      <c r="K73" s="13">
        <v>6.6481994459833826E-2</v>
      </c>
      <c r="L73" s="13">
        <v>5.0425894378194114E-2</v>
      </c>
      <c r="M73" s="13">
        <v>0.11692307692307713</v>
      </c>
    </row>
    <row r="74" spans="1:13" x14ac:dyDescent="0.2">
      <c r="A74" s="46">
        <v>2018</v>
      </c>
      <c r="B74" s="13">
        <v>-6.2979278838310004E-2</v>
      </c>
      <c r="C74" s="13">
        <v>-0.10696887686062273</v>
      </c>
      <c r="D74" s="13">
        <v>-0.16880830839640903</v>
      </c>
      <c r="E74" s="13">
        <v>-2.8932205467696481E-2</v>
      </c>
      <c r="F74" s="13">
        <v>-0.10140845070422499</v>
      </c>
      <c r="G74" s="13">
        <v>-1.7873941674506288E-2</v>
      </c>
      <c r="H74" s="13">
        <v>-1.8115942028985588E-2</v>
      </c>
      <c r="I74" s="13">
        <v>7.3050951503990547E-2</v>
      </c>
      <c r="J74" s="13">
        <v>-5.124835742444156E-2</v>
      </c>
      <c r="K74" s="13">
        <v>-5.124835742444156E-2</v>
      </c>
      <c r="L74" s="13">
        <v>-0.1744022503516176</v>
      </c>
      <c r="M74" s="13">
        <v>-0.13923571698827086</v>
      </c>
    </row>
    <row r="75" spans="1:13" x14ac:dyDescent="0.2">
      <c r="A75" s="46">
        <v>2017</v>
      </c>
      <c r="B75" s="13">
        <v>0.19742111946859353</v>
      </c>
      <c r="C75" s="13">
        <v>0.14609181141439187</v>
      </c>
      <c r="D75" s="13">
        <v>0.23823016564952004</v>
      </c>
      <c r="E75" s="13">
        <v>9.6546602302260975E-3</v>
      </c>
      <c r="F75" s="13">
        <v>5.8648111332008313E-2</v>
      </c>
      <c r="G75" s="13">
        <v>0</v>
      </c>
      <c r="H75" s="13">
        <v>2.8686173264484971E-3</v>
      </c>
      <c r="I75" s="13">
        <v>-2.1386519283912109E-2</v>
      </c>
      <c r="J75" s="13">
        <v>6.1737007324730309E-2</v>
      </c>
      <c r="K75" s="13">
        <v>6.1737007324730309E-2</v>
      </c>
      <c r="L75" s="13">
        <v>2.1551724137930828E-2</v>
      </c>
      <c r="M75" s="13">
        <v>8.2752970094223999E-2</v>
      </c>
    </row>
    <row r="76" spans="1:13" x14ac:dyDescent="0.2">
      <c r="A76" s="46">
        <v>2016</v>
      </c>
      <c r="B76" s="13">
        <v>9.486631016042768E-2</v>
      </c>
      <c r="C76" s="13">
        <v>0.1655820679681852</v>
      </c>
      <c r="D76" s="13">
        <v>1.7069385945466697E-2</v>
      </c>
      <c r="E76" s="13">
        <v>3.7147102526025044E-4</v>
      </c>
      <c r="F76" s="13">
        <v>1.616161616161671E-2</v>
      </c>
      <c r="G76" s="13">
        <v>6.6287878787880672E-3</v>
      </c>
      <c r="H76" s="13">
        <v>-8.1562974203339689E-3</v>
      </c>
      <c r="I76" s="13">
        <v>-6.1351077027179568E-2</v>
      </c>
      <c r="J76" s="13">
        <v>7.3787772312019495E-3</v>
      </c>
      <c r="K76" s="13">
        <v>7.3787772312019495E-3</v>
      </c>
      <c r="L76" s="13">
        <v>0.24152693542632919</v>
      </c>
      <c r="M76" s="13">
        <v>9.707865168539298E-2</v>
      </c>
    </row>
    <row r="77" spans="1:13" x14ac:dyDescent="0.2">
      <c r="A77" s="46">
        <v>2015</v>
      </c>
      <c r="B77" s="13">
        <v>-9.4289649327262692E-3</v>
      </c>
      <c r="C77" s="13">
        <v>-5.1602948739928323E-2</v>
      </c>
      <c r="D77" s="13">
        <v>-6.6818369880016992E-2</v>
      </c>
      <c r="E77" s="13">
        <v>-1.9545951195823474E-2</v>
      </c>
      <c r="F77" s="13">
        <v>-7.906976744186045E-2</v>
      </c>
      <c r="G77" s="13">
        <v>-9.3808630393995562E-3</v>
      </c>
      <c r="H77" s="13">
        <v>-5.4706659120914436E-3</v>
      </c>
      <c r="I77" s="13">
        <v>0.18717365109117701</v>
      </c>
      <c r="J77" s="13">
        <v>-3.1643416127934643E-2</v>
      </c>
      <c r="K77" s="13">
        <v>-3.1643416127934643E-2</v>
      </c>
      <c r="L77" s="13">
        <v>-0.24630276956171004</v>
      </c>
      <c r="M77" s="13">
        <v>-0.16447615471272992</v>
      </c>
    </row>
    <row r="78" spans="1:13" x14ac:dyDescent="0.2">
      <c r="A78" s="46">
        <v>2014</v>
      </c>
      <c r="B78" s="13">
        <v>0.11308962264150879</v>
      </c>
      <c r="C78" s="13">
        <v>6.102773988176402E-2</v>
      </c>
      <c r="D78" s="13">
        <v>-7.7128675066819641E-2</v>
      </c>
      <c r="E78" s="13">
        <v>2.898188632104981E-2</v>
      </c>
      <c r="F78" s="13">
        <v>0.11398963730569966</v>
      </c>
      <c r="G78" s="13">
        <v>-3.7383177570090576E-3</v>
      </c>
      <c r="H78" s="13">
        <v>3.8743709927732572E-2</v>
      </c>
      <c r="I78" s="13">
        <v>-2.0042757883484974E-3</v>
      </c>
      <c r="J78" s="13">
        <v>1.4497756299620468E-2</v>
      </c>
      <c r="K78" s="13">
        <v>1.4497756299620468E-2</v>
      </c>
      <c r="L78" s="13">
        <v>-0.13951874132346154</v>
      </c>
      <c r="M78" s="13">
        <v>-8.362009635237444E-2</v>
      </c>
    </row>
    <row r="79" spans="1:13" x14ac:dyDescent="0.2">
      <c r="A79" s="46">
        <v>2013</v>
      </c>
      <c r="B79" s="13">
        <v>0.30141190914671512</v>
      </c>
      <c r="C79" s="13">
        <v>0.35908529048207738</v>
      </c>
      <c r="D79" s="13">
        <v>0.11281070745697863</v>
      </c>
      <c r="E79" s="13">
        <v>-4.7364036653576136E-2</v>
      </c>
      <c r="F79" s="13">
        <v>-0.11059907834101368</v>
      </c>
      <c r="G79" s="13">
        <v>-1.2003693444137098E-2</v>
      </c>
      <c r="H79" s="13">
        <v>-2.2360153256705262E-2</v>
      </c>
      <c r="I79" s="13">
        <v>8.9057043073341502E-2</v>
      </c>
      <c r="J79" s="13">
        <v>4.1711614527148777E-2</v>
      </c>
      <c r="K79" s="13">
        <v>4.1711614527148777E-2</v>
      </c>
      <c r="L79" s="13">
        <v>0.12993464052287562</v>
      </c>
      <c r="M79" s="13">
        <v>-5.156657963446476E-2</v>
      </c>
    </row>
    <row r="80" spans="1:13" x14ac:dyDescent="0.2">
      <c r="A80" s="46">
        <v>2012</v>
      </c>
      <c r="B80" s="13">
        <v>0.13717277486910939</v>
      </c>
      <c r="C80" s="13">
        <v>0.16118845988230257</v>
      </c>
      <c r="D80" s="13">
        <v>0.15085574572127114</v>
      </c>
      <c r="E80" s="13">
        <v>5.8654536748861119E-3</v>
      </c>
      <c r="F80" s="13">
        <v>5.4421768707483054E-2</v>
      </c>
      <c r="G80" s="13">
        <v>1.7857142857142794E-2</v>
      </c>
      <c r="H80" s="13">
        <v>6.1700196029679244E-3</v>
      </c>
      <c r="I80" s="13">
        <v>5.0282744918233035E-2</v>
      </c>
      <c r="J80" s="13">
        <v>2.6957163958641006E-2</v>
      </c>
      <c r="K80" s="13">
        <v>2.6957163958641006E-2</v>
      </c>
      <c r="L80" s="13">
        <v>1.5710919088769426E-3</v>
      </c>
      <c r="M80" s="13"/>
    </row>
    <row r="81" spans="1:13" x14ac:dyDescent="0.2">
      <c r="A81" s="46">
        <v>2011</v>
      </c>
      <c r="B81" s="13">
        <v>-5.3810102412775729E-3</v>
      </c>
      <c r="C81" s="13">
        <v>-4.0754509155995766E-2</v>
      </c>
      <c r="D81" s="13">
        <v>-0.18003207698476364</v>
      </c>
      <c r="E81" s="13">
        <v>4.0737510900709983E-2</v>
      </c>
      <c r="F81" s="13">
        <v>0.10171306209850073</v>
      </c>
      <c r="G81" s="13">
        <v>-1.20705663881151E-2</v>
      </c>
      <c r="H81" s="13">
        <v>3.1819809069212113E-2</v>
      </c>
      <c r="I81" s="13">
        <v>8.8685524126456139E-2</v>
      </c>
      <c r="J81" s="13">
        <v>-1.1981728229302102E-2</v>
      </c>
      <c r="K81" s="13">
        <v>-1.1981728229302102E-2</v>
      </c>
      <c r="L81" s="13">
        <v>-2.227342549923228E-2</v>
      </c>
      <c r="M81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E5B22-8AB3-426C-B40E-7713CF4BF72B}">
  <dimension ref="A1:Y254"/>
  <sheetViews>
    <sheetView topLeftCell="B1" workbookViewId="0">
      <selection activeCell="D264" sqref="D264"/>
    </sheetView>
  </sheetViews>
  <sheetFormatPr baseColWidth="10" defaultColWidth="8.83203125" defaultRowHeight="15" x14ac:dyDescent="0.2"/>
  <cols>
    <col min="1" max="1" width="11.5" bestFit="1" customWidth="1"/>
    <col min="2" max="2" width="29.6640625" customWidth="1"/>
    <col min="3" max="3" width="18.83203125" customWidth="1"/>
    <col min="4" max="4" width="22.1640625" customWidth="1"/>
    <col min="5" max="5" width="18.5" style="21" customWidth="1"/>
    <col min="7" max="7" width="13.6640625" customWidth="1"/>
    <col min="8" max="8" width="13.5" customWidth="1"/>
    <col min="9" max="9" width="14.6640625" customWidth="1"/>
    <col min="10" max="10" width="12.6640625" style="19" customWidth="1"/>
  </cols>
  <sheetData>
    <row r="1" spans="1:25" x14ac:dyDescent="0.2">
      <c r="A1" s="5" t="s">
        <v>0</v>
      </c>
      <c r="B1" s="6" t="s">
        <v>34</v>
      </c>
      <c r="C1" s="10" t="s">
        <v>35</v>
      </c>
      <c r="D1" s="10" t="s">
        <v>3</v>
      </c>
      <c r="E1" s="20" t="s">
        <v>36</v>
      </c>
      <c r="G1" s="36" t="s">
        <v>5</v>
      </c>
      <c r="H1" s="37" t="s">
        <v>6</v>
      </c>
      <c r="I1" s="38" t="s">
        <v>7</v>
      </c>
      <c r="J1" s="37" t="s">
        <v>8</v>
      </c>
    </row>
    <row r="2" spans="1:25" x14ac:dyDescent="0.2">
      <c r="A2" s="7">
        <v>45657</v>
      </c>
      <c r="B2" s="8">
        <v>269.7</v>
      </c>
      <c r="C2" s="11">
        <f t="shared" ref="C2:C59" si="0">(B2-B3)/B3</f>
        <v>-2.7547414725607511E-2</v>
      </c>
      <c r="D2" s="11" cm="1">
        <f t="array" ref="D2">PRODUCT((1+C2:C13)^(12/12))-1</f>
        <v>0.23630529452211779</v>
      </c>
      <c r="E2" s="21">
        <f>_xlfn.STDEV.P(C2:C13)</f>
        <v>2.9784877287210326E-2</v>
      </c>
      <c r="G2" s="22">
        <f>A2</f>
        <v>45657</v>
      </c>
      <c r="H2" s="31">
        <v>2024</v>
      </c>
      <c r="I2" s="13">
        <f>VLOOKUP(G2,$A$2:$D$292,4,FALSE)</f>
        <v>0.23630529452211779</v>
      </c>
      <c r="J2" s="33">
        <f>VLOOKUP(G2,$A$2:$E$298,5,FALSE)</f>
        <v>2.9784877287210326E-2</v>
      </c>
      <c r="N2" s="67"/>
      <c r="O2" s="67"/>
      <c r="P2" s="67"/>
      <c r="Q2" s="67"/>
    </row>
    <row r="3" spans="1:25" ht="19" x14ac:dyDescent="0.25">
      <c r="A3" s="7">
        <v>45625</v>
      </c>
      <c r="B3" s="8">
        <v>277.33999999999997</v>
      </c>
      <c r="C3" s="11">
        <f t="shared" si="0"/>
        <v>6.2239074648588619E-2</v>
      </c>
      <c r="D3" s="11"/>
      <c r="G3" s="22">
        <f>A14</f>
        <v>45289</v>
      </c>
      <c r="H3" s="31">
        <v>2023</v>
      </c>
      <c r="I3" s="13">
        <f t="shared" ref="I3:I15" si="1">VLOOKUP(G3,$A$2:$D$292,4,FALSE)</f>
        <v>0.25229621125143575</v>
      </c>
      <c r="J3" s="33">
        <f t="shared" ref="J3:J15" si="2">VLOOKUP(G3,$A$2:$E$298,5,FALSE)</f>
        <v>4.1118230110667765E-2</v>
      </c>
      <c r="N3" s="1" t="s">
        <v>37</v>
      </c>
      <c r="O3" s="2"/>
      <c r="P3" s="2"/>
      <c r="Q3" s="2"/>
      <c r="R3" s="2"/>
      <c r="S3" s="2"/>
      <c r="T3" s="2"/>
      <c r="U3" s="2"/>
      <c r="V3" s="2"/>
      <c r="W3" s="2"/>
      <c r="X3" s="2"/>
      <c r="Y3" s="2"/>
    </row>
    <row r="4" spans="1:25" x14ac:dyDescent="0.2">
      <c r="A4" s="7">
        <v>45596</v>
      </c>
      <c r="B4" s="8">
        <v>261.08999999999997</v>
      </c>
      <c r="C4" s="11">
        <f t="shared" si="0"/>
        <v>-8.355805385696552E-3</v>
      </c>
      <c r="D4" s="11"/>
      <c r="G4" s="22">
        <f>A26</f>
        <v>44925</v>
      </c>
      <c r="H4" s="31">
        <v>2022</v>
      </c>
      <c r="I4" s="13">
        <f t="shared" si="1"/>
        <v>-0.21183603293819586</v>
      </c>
      <c r="J4" s="33">
        <f t="shared" si="2"/>
        <v>6.4743306661421446E-2</v>
      </c>
      <c r="N4" s="3" t="s">
        <v>10</v>
      </c>
    </row>
    <row r="5" spans="1:25" x14ac:dyDescent="0.2">
      <c r="A5" s="7">
        <v>45565</v>
      </c>
      <c r="B5" s="8">
        <v>263.29000000000002</v>
      </c>
      <c r="C5" s="11">
        <f t="shared" si="0"/>
        <v>1.7781901117167355E-2</v>
      </c>
      <c r="D5" s="11"/>
      <c r="G5" s="22">
        <f>A38</f>
        <v>44561</v>
      </c>
      <c r="H5" s="31">
        <v>2021</v>
      </c>
      <c r="I5" s="13">
        <f t="shared" si="1"/>
        <v>0.25765335154205049</v>
      </c>
      <c r="J5" s="33">
        <f t="shared" si="2"/>
        <v>3.0682644183264971E-2</v>
      </c>
      <c r="N5" s="3" t="s">
        <v>38</v>
      </c>
    </row>
    <row r="6" spans="1:25" x14ac:dyDescent="0.2">
      <c r="A6" s="7">
        <v>45534</v>
      </c>
      <c r="B6" s="8">
        <v>258.69</v>
      </c>
      <c r="C6" s="11">
        <f t="shared" si="0"/>
        <v>2.5164460648331593E-2</v>
      </c>
      <c r="D6" s="11"/>
      <c r="G6" s="22">
        <f>A50</f>
        <v>44196</v>
      </c>
      <c r="H6" s="31">
        <v>2020</v>
      </c>
      <c r="I6" s="13">
        <f t="shared" si="1"/>
        <v>0.18871753246753231</v>
      </c>
      <c r="J6" s="33">
        <f t="shared" si="2"/>
        <v>7.3697180118202171E-2</v>
      </c>
      <c r="N6" s="3" t="s">
        <v>10</v>
      </c>
    </row>
    <row r="7" spans="1:25" x14ac:dyDescent="0.2">
      <c r="A7" s="7">
        <v>45504</v>
      </c>
      <c r="B7" s="8">
        <v>252.34</v>
      </c>
      <c r="C7" s="11">
        <f t="shared" si="0"/>
        <v>1.0896562775418632E-2</v>
      </c>
      <c r="D7" s="11"/>
      <c r="G7" s="22">
        <f>A62</f>
        <v>43830</v>
      </c>
      <c r="H7" s="31">
        <v>2019</v>
      </c>
      <c r="I7" s="13">
        <f t="shared" si="1"/>
        <v>0.28713216089152027</v>
      </c>
      <c r="J7" s="33">
        <f t="shared" si="2"/>
        <v>3.5402911389036847E-2</v>
      </c>
      <c r="N7" s="4" t="s">
        <v>12</v>
      </c>
    </row>
    <row r="8" spans="1:25" x14ac:dyDescent="0.2">
      <c r="A8" s="7">
        <v>45471</v>
      </c>
      <c r="B8" s="8">
        <v>249.62</v>
      </c>
      <c r="C8" s="11">
        <f t="shared" si="0"/>
        <v>3.358039004596089E-2</v>
      </c>
      <c r="D8" s="11"/>
      <c r="G8" s="22">
        <f>A74</f>
        <v>43465</v>
      </c>
      <c r="H8" s="31">
        <v>2018</v>
      </c>
      <c r="I8" s="13">
        <f t="shared" si="1"/>
        <v>-6.2979278838310004E-2</v>
      </c>
      <c r="J8" s="33">
        <f t="shared" si="2"/>
        <v>4.2832775702203243E-2</v>
      </c>
      <c r="N8" s="3" t="s">
        <v>10</v>
      </c>
    </row>
    <row r="9" spans="1:25" x14ac:dyDescent="0.2">
      <c r="A9" s="7">
        <v>45443</v>
      </c>
      <c r="B9" s="8">
        <v>241.51</v>
      </c>
      <c r="C9" s="11">
        <f t="shared" si="0"/>
        <v>4.9176767018549866E-2</v>
      </c>
      <c r="D9" s="11"/>
      <c r="G9" s="22">
        <f>A86</f>
        <v>43098</v>
      </c>
      <c r="H9" s="31">
        <v>2017</v>
      </c>
      <c r="I9" s="13">
        <f t="shared" si="1"/>
        <v>0.19742111946859353</v>
      </c>
      <c r="J9" s="33">
        <f t="shared" si="2"/>
        <v>1.1878009961479976E-2</v>
      </c>
      <c r="N9" s="3"/>
    </row>
    <row r="10" spans="1:25" x14ac:dyDescent="0.2">
      <c r="A10" s="7">
        <v>45412</v>
      </c>
      <c r="B10" s="8">
        <v>230.19</v>
      </c>
      <c r="C10" s="11">
        <f t="shared" si="0"/>
        <v>-3.991491491491489E-2</v>
      </c>
      <c r="D10" s="11"/>
      <c r="G10" s="22">
        <f>A98</f>
        <v>42734</v>
      </c>
      <c r="H10" s="31">
        <v>2016</v>
      </c>
      <c r="I10" s="13">
        <f t="shared" si="1"/>
        <v>9.486631016042768E-2</v>
      </c>
      <c r="J10" s="33">
        <f t="shared" si="2"/>
        <v>2.868412408848197E-2</v>
      </c>
    </row>
    <row r="11" spans="1:25" x14ac:dyDescent="0.2">
      <c r="A11" s="7">
        <v>45379</v>
      </c>
      <c r="B11" s="8">
        <v>239.76</v>
      </c>
      <c r="C11" s="11">
        <f t="shared" si="0"/>
        <v>2.6194144838212655E-2</v>
      </c>
      <c r="D11" s="11"/>
      <c r="G11" s="22">
        <f>A110</f>
        <v>42369</v>
      </c>
      <c r="H11" s="31">
        <v>2015</v>
      </c>
      <c r="I11" s="13">
        <f t="shared" si="1"/>
        <v>-9.4289649327262692E-3</v>
      </c>
      <c r="J11" s="33">
        <f t="shared" si="2"/>
        <v>3.8578414243559754E-2</v>
      </c>
    </row>
    <row r="12" spans="1:25" x14ac:dyDescent="0.2">
      <c r="A12" s="7">
        <v>45351</v>
      </c>
      <c r="B12" s="8">
        <v>233.64</v>
      </c>
      <c r="C12" s="11">
        <f t="shared" si="0"/>
        <v>5.2385027701454874E-2</v>
      </c>
      <c r="D12" s="11"/>
      <c r="G12" s="22">
        <f>A122</f>
        <v>42004</v>
      </c>
      <c r="H12" s="31">
        <v>2014</v>
      </c>
      <c r="I12" s="13">
        <f t="shared" si="1"/>
        <v>0.11308962264150879</v>
      </c>
      <c r="J12" s="33">
        <f t="shared" si="2"/>
        <v>2.3566691668552096E-2</v>
      </c>
    </row>
    <row r="13" spans="1:25" x14ac:dyDescent="0.2">
      <c r="A13" s="7">
        <v>45322</v>
      </c>
      <c r="B13" s="8">
        <v>222.01</v>
      </c>
      <c r="C13" s="11">
        <f t="shared" si="0"/>
        <v>1.7694247077698764E-2</v>
      </c>
      <c r="D13" s="11"/>
      <c r="G13" s="22">
        <f>A134</f>
        <v>41639</v>
      </c>
      <c r="H13" s="31">
        <v>2013</v>
      </c>
      <c r="I13" s="13">
        <f t="shared" si="1"/>
        <v>0.30141190914671512</v>
      </c>
      <c r="J13" s="33">
        <f t="shared" si="2"/>
        <v>2.3968390944283387E-2</v>
      </c>
    </row>
    <row r="14" spans="1:25" x14ac:dyDescent="0.2">
      <c r="A14" s="7">
        <v>45289</v>
      </c>
      <c r="B14" s="8">
        <v>218.15</v>
      </c>
      <c r="C14" s="11">
        <f t="shared" si="0"/>
        <v>4.064303773314893E-2</v>
      </c>
      <c r="D14" s="11" cm="1">
        <f t="array" ref="D14">PRODUCT((1+C14:C25)^(12/12))-1</f>
        <v>0.25229621125143575</v>
      </c>
      <c r="E14" s="21">
        <f t="shared" ref="E14" si="3">_xlfn.STDEV.P(C14:C25)</f>
        <v>4.1118230110667765E-2</v>
      </c>
      <c r="G14" s="22">
        <f>A146</f>
        <v>41274</v>
      </c>
      <c r="H14" s="31">
        <v>2012</v>
      </c>
      <c r="I14" s="13">
        <f t="shared" si="1"/>
        <v>0.13717277486910939</v>
      </c>
      <c r="J14" s="33">
        <f t="shared" si="2"/>
        <v>2.8799590474161897E-2</v>
      </c>
    </row>
    <row r="15" spans="1:25" x14ac:dyDescent="0.2">
      <c r="A15" s="7">
        <v>45260</v>
      </c>
      <c r="B15" s="8">
        <v>209.63</v>
      </c>
      <c r="C15" s="11">
        <f t="shared" si="0"/>
        <v>9.478796741174017E-2</v>
      </c>
      <c r="D15" s="11"/>
      <c r="G15" s="22">
        <f>A158</f>
        <v>40907</v>
      </c>
      <c r="H15" s="31">
        <v>2011</v>
      </c>
      <c r="I15" s="13">
        <f t="shared" si="1"/>
        <v>-5.3810102412775729E-3</v>
      </c>
      <c r="J15" s="33">
        <f t="shared" si="2"/>
        <v>4.5714959915350253E-2</v>
      </c>
    </row>
    <row r="16" spans="1:25" x14ac:dyDescent="0.2">
      <c r="A16" s="7">
        <v>45230</v>
      </c>
      <c r="B16" s="8">
        <v>191.48</v>
      </c>
      <c r="C16" s="11">
        <f t="shared" si="0"/>
        <v>-2.1513618478205366E-2</v>
      </c>
      <c r="D16" s="11"/>
      <c r="G16" s="28"/>
      <c r="H16" s="29"/>
      <c r="I16" s="30"/>
      <c r="J16" s="45"/>
    </row>
    <row r="17" spans="1:10" x14ac:dyDescent="0.2">
      <c r="A17" s="7">
        <v>45198</v>
      </c>
      <c r="B17" s="8">
        <v>195.69</v>
      </c>
      <c r="C17" s="11">
        <f t="shared" si="0"/>
        <v>-5.0785797438882417E-2</v>
      </c>
      <c r="D17" s="11"/>
      <c r="G17" s="26"/>
      <c r="H17" s="27"/>
      <c r="I17" s="13"/>
      <c r="J17"/>
    </row>
    <row r="18" spans="1:10" x14ac:dyDescent="0.2">
      <c r="A18" s="7">
        <v>45169</v>
      </c>
      <c r="B18" s="8">
        <v>206.16</v>
      </c>
      <c r="C18" s="11">
        <f t="shared" si="0"/>
        <v>-1.6365284603273089E-2</v>
      </c>
      <c r="D18" s="11"/>
      <c r="G18" s="26"/>
      <c r="H18" s="27"/>
      <c r="I18" s="13"/>
      <c r="J18"/>
    </row>
    <row r="19" spans="1:10" x14ac:dyDescent="0.2">
      <c r="A19" s="7">
        <v>45138</v>
      </c>
      <c r="B19" s="8">
        <v>209.59</v>
      </c>
      <c r="C19" s="11">
        <f t="shared" si="0"/>
        <v>3.3889108129439641E-2</v>
      </c>
      <c r="D19" s="11"/>
      <c r="G19" s="26"/>
      <c r="H19" s="27"/>
      <c r="I19" s="13"/>
    </row>
    <row r="20" spans="1:10" x14ac:dyDescent="0.2">
      <c r="A20" s="7">
        <v>45107</v>
      </c>
      <c r="B20" s="8">
        <v>202.72</v>
      </c>
      <c r="C20" s="11">
        <f t="shared" si="0"/>
        <v>6.1861610182808668E-2</v>
      </c>
      <c r="D20" s="11"/>
    </row>
    <row r="21" spans="1:10" x14ac:dyDescent="0.2">
      <c r="A21" s="7">
        <v>45077</v>
      </c>
      <c r="B21" s="8">
        <v>190.91</v>
      </c>
      <c r="C21" s="11">
        <f t="shared" si="0"/>
        <v>7.2811692080409192E-3</v>
      </c>
      <c r="D21" s="11"/>
    </row>
    <row r="22" spans="1:10" x14ac:dyDescent="0.2">
      <c r="A22" s="7">
        <v>45044</v>
      </c>
      <c r="B22" s="8">
        <v>189.53</v>
      </c>
      <c r="C22" s="11">
        <f t="shared" si="0"/>
        <v>1.4560248380707665E-2</v>
      </c>
      <c r="D22" s="11"/>
    </row>
    <row r="23" spans="1:10" x14ac:dyDescent="0.2">
      <c r="A23" s="7">
        <v>45016</v>
      </c>
      <c r="B23" s="8">
        <v>186.81</v>
      </c>
      <c r="C23" s="11">
        <f t="shared" si="0"/>
        <v>3.198541597613519E-2</v>
      </c>
      <c r="D23" s="11"/>
    </row>
    <row r="24" spans="1:10" x14ac:dyDescent="0.2">
      <c r="A24" s="7">
        <v>44985</v>
      </c>
      <c r="B24" s="8">
        <v>181.02</v>
      </c>
      <c r="C24" s="11">
        <f t="shared" si="0"/>
        <v>-2.3993098614331097E-2</v>
      </c>
      <c r="D24" s="11"/>
    </row>
    <row r="25" spans="1:10" x14ac:dyDescent="0.2">
      <c r="A25" s="7">
        <v>44957</v>
      </c>
      <c r="B25" s="8">
        <v>185.47</v>
      </c>
      <c r="C25" s="11">
        <f t="shared" si="0"/>
        <v>6.4695752009184912E-2</v>
      </c>
      <c r="D25" s="11"/>
    </row>
    <row r="26" spans="1:10" x14ac:dyDescent="0.2">
      <c r="A26" s="7">
        <v>44925</v>
      </c>
      <c r="B26" s="8">
        <v>174.2</v>
      </c>
      <c r="C26" s="11">
        <f t="shared" si="0"/>
        <v>-6.3088259022212753E-2</v>
      </c>
      <c r="D26" s="11" cm="1">
        <f t="array" ref="D26">PRODUCT((1+C26:C37)^(12/12))-1</f>
        <v>-0.21183603293819586</v>
      </c>
      <c r="E26" s="21">
        <f t="shared" ref="E26" si="4">_xlfn.STDEV.P(C26:C37)</f>
        <v>6.4743306661421446E-2</v>
      </c>
    </row>
    <row r="27" spans="1:10" x14ac:dyDescent="0.2">
      <c r="A27" s="7">
        <v>44895</v>
      </c>
      <c r="B27" s="8">
        <v>185.93</v>
      </c>
      <c r="C27" s="11">
        <f t="shared" si="0"/>
        <v>5.3666553326532918E-2</v>
      </c>
      <c r="D27" s="11"/>
    </row>
    <row r="28" spans="1:10" x14ac:dyDescent="0.2">
      <c r="A28" s="7">
        <v>44865</v>
      </c>
      <c r="B28" s="8">
        <v>176.46</v>
      </c>
      <c r="C28" s="11">
        <f t="shared" si="0"/>
        <v>7.8870139398385941E-2</v>
      </c>
      <c r="D28" s="11"/>
    </row>
    <row r="29" spans="1:10" x14ac:dyDescent="0.2">
      <c r="A29" s="7">
        <v>44834</v>
      </c>
      <c r="B29" s="8">
        <v>163.56</v>
      </c>
      <c r="C29" s="11">
        <f t="shared" si="0"/>
        <v>-9.5854063018242133E-2</v>
      </c>
      <c r="D29" s="11"/>
    </row>
    <row r="30" spans="1:10" x14ac:dyDescent="0.2">
      <c r="A30" s="7">
        <v>44804</v>
      </c>
      <c r="B30" s="8">
        <v>180.9</v>
      </c>
      <c r="C30" s="11">
        <f t="shared" si="0"/>
        <v>-3.8839594070453225E-2</v>
      </c>
      <c r="D30" s="11"/>
    </row>
    <row r="31" spans="1:10" x14ac:dyDescent="0.2">
      <c r="A31" s="7">
        <v>44771</v>
      </c>
      <c r="B31" s="8">
        <v>188.21</v>
      </c>
      <c r="C31" s="11">
        <f t="shared" si="0"/>
        <v>9.2022048157818476E-2</v>
      </c>
      <c r="D31" s="11"/>
    </row>
    <row r="32" spans="1:10" x14ac:dyDescent="0.2">
      <c r="A32" s="7">
        <v>44742</v>
      </c>
      <c r="B32" s="8">
        <v>172.35</v>
      </c>
      <c r="C32" s="11">
        <f t="shared" si="0"/>
        <v>-8.6258085038702206E-2</v>
      </c>
      <c r="D32" s="11"/>
    </row>
    <row r="33" spans="1:5" x14ac:dyDescent="0.2">
      <c r="A33" s="7">
        <v>44712</v>
      </c>
      <c r="B33" s="8">
        <v>188.62</v>
      </c>
      <c r="C33" s="11">
        <f t="shared" si="0"/>
        <v>-2.3800708732214979E-3</v>
      </c>
      <c r="D33" s="11"/>
    </row>
    <row r="34" spans="1:5" x14ac:dyDescent="0.2">
      <c r="A34" s="7">
        <v>44680</v>
      </c>
      <c r="B34" s="8">
        <v>189.07</v>
      </c>
      <c r="C34" s="11">
        <f t="shared" si="0"/>
        <v>-9.3145954242409776E-2</v>
      </c>
      <c r="D34" s="11"/>
    </row>
    <row r="35" spans="1:5" x14ac:dyDescent="0.2">
      <c r="A35" s="7">
        <v>44651</v>
      </c>
      <c r="B35" s="8">
        <v>208.49</v>
      </c>
      <c r="C35" s="11">
        <f t="shared" si="0"/>
        <v>3.4022714873778774E-2</v>
      </c>
      <c r="D35" s="11"/>
    </row>
    <row r="36" spans="1:5" x14ac:dyDescent="0.2">
      <c r="A36" s="7">
        <v>44620</v>
      </c>
      <c r="B36" s="8">
        <v>201.63</v>
      </c>
      <c r="C36" s="11">
        <f t="shared" si="0"/>
        <v>-2.9551908360206068E-2</v>
      </c>
      <c r="D36" s="11"/>
    </row>
    <row r="37" spans="1:5" x14ac:dyDescent="0.2">
      <c r="A37" s="7">
        <v>44592</v>
      </c>
      <c r="B37" s="8">
        <v>207.77</v>
      </c>
      <c r="C37" s="11">
        <f t="shared" si="0"/>
        <v>-5.9949325852863992E-2</v>
      </c>
      <c r="D37" s="11"/>
    </row>
    <row r="38" spans="1:5" x14ac:dyDescent="0.2">
      <c r="A38" s="7">
        <v>44561</v>
      </c>
      <c r="B38" s="8">
        <v>221.02</v>
      </c>
      <c r="C38" s="11">
        <f t="shared" si="0"/>
        <v>3.8139971817754838E-2</v>
      </c>
      <c r="D38" s="11" cm="1">
        <f t="array" ref="D38">PRODUCT((1+C38:C49)^(12/12))-1</f>
        <v>0.25765335154205049</v>
      </c>
      <c r="E38" s="21">
        <f t="shared" ref="E38" si="5">_xlfn.STDEV.P(C38:C49)</f>
        <v>3.0682644183264971E-2</v>
      </c>
    </row>
    <row r="39" spans="1:5" x14ac:dyDescent="0.2">
      <c r="A39" s="7">
        <v>44530</v>
      </c>
      <c r="B39" s="8">
        <v>212.9</v>
      </c>
      <c r="C39" s="11">
        <f t="shared" si="0"/>
        <v>-1.022780102278005E-2</v>
      </c>
      <c r="D39" s="11"/>
    </row>
    <row r="40" spans="1:5" x14ac:dyDescent="0.2">
      <c r="A40" s="7">
        <v>44498</v>
      </c>
      <c r="B40" s="8">
        <v>215.1</v>
      </c>
      <c r="C40" s="11">
        <f t="shared" si="0"/>
        <v>7.0575353374477443E-2</v>
      </c>
      <c r="D40" s="11"/>
    </row>
    <row r="41" spans="1:5" x14ac:dyDescent="0.2">
      <c r="A41" s="7">
        <v>44469</v>
      </c>
      <c r="B41" s="8">
        <v>200.92</v>
      </c>
      <c r="C41" s="11">
        <f t="shared" si="0"/>
        <v>-4.9978722398222236E-2</v>
      </c>
      <c r="D41" s="11"/>
    </row>
    <row r="42" spans="1:5" x14ac:dyDescent="0.2">
      <c r="A42" s="7">
        <v>44439</v>
      </c>
      <c r="B42" s="8">
        <v>211.49</v>
      </c>
      <c r="C42" s="11">
        <f t="shared" si="0"/>
        <v>2.9248588670430307E-2</v>
      </c>
      <c r="D42" s="11"/>
    </row>
    <row r="43" spans="1:5" x14ac:dyDescent="0.2">
      <c r="A43" s="7">
        <v>44407</v>
      </c>
      <c r="B43" s="8">
        <v>205.48</v>
      </c>
      <c r="C43" s="11">
        <f t="shared" si="0"/>
        <v>2.3561643835616389E-2</v>
      </c>
      <c r="D43" s="11"/>
    </row>
    <row r="44" spans="1:5" x14ac:dyDescent="0.2">
      <c r="A44" s="7">
        <v>44377</v>
      </c>
      <c r="B44" s="8">
        <v>200.75</v>
      </c>
      <c r="C44" s="11">
        <f t="shared" si="0"/>
        <v>2.3294933224589628E-2</v>
      </c>
      <c r="D44" s="11"/>
    </row>
    <row r="45" spans="1:5" x14ac:dyDescent="0.2">
      <c r="A45" s="7">
        <v>44344</v>
      </c>
      <c r="B45" s="8">
        <v>196.18</v>
      </c>
      <c r="C45" s="11">
        <f t="shared" si="0"/>
        <v>4.7116664959541942E-3</v>
      </c>
      <c r="D45" s="11"/>
    </row>
    <row r="46" spans="1:5" x14ac:dyDescent="0.2">
      <c r="A46" s="7">
        <v>44316</v>
      </c>
      <c r="B46" s="8">
        <v>195.26</v>
      </c>
      <c r="C46" s="11">
        <f t="shared" si="0"/>
        <v>5.3750674581759195E-2</v>
      </c>
      <c r="D46" s="11"/>
    </row>
    <row r="47" spans="1:5" x14ac:dyDescent="0.2">
      <c r="A47" s="7">
        <v>44286</v>
      </c>
      <c r="B47" s="8">
        <v>185.3</v>
      </c>
      <c r="C47" s="11">
        <f t="shared" si="0"/>
        <v>3.6469403736435903E-2</v>
      </c>
      <c r="D47" s="11"/>
    </row>
    <row r="48" spans="1:5" x14ac:dyDescent="0.2">
      <c r="A48" s="7">
        <v>44253</v>
      </c>
      <c r="B48" s="8">
        <v>178.78</v>
      </c>
      <c r="C48" s="11">
        <f t="shared" si="0"/>
        <v>2.5997130559540896E-2</v>
      </c>
      <c r="D48" s="11"/>
    </row>
    <row r="49" spans="1:5" x14ac:dyDescent="0.2">
      <c r="A49" s="7">
        <v>44225</v>
      </c>
      <c r="B49" s="8">
        <v>174.25</v>
      </c>
      <c r="C49" s="11">
        <f t="shared" si="0"/>
        <v>-8.4784340503016326E-3</v>
      </c>
      <c r="D49" s="11"/>
    </row>
    <row r="50" spans="1:5" x14ac:dyDescent="0.2">
      <c r="A50" s="7">
        <v>44196</v>
      </c>
      <c r="B50" s="8">
        <v>175.74</v>
      </c>
      <c r="C50" s="11">
        <f t="shared" si="0"/>
        <v>3.6875331877986903E-2</v>
      </c>
      <c r="D50" s="11" cm="1">
        <f t="array" ref="D50">PRODUCT((1+C50:C61)^(12/12))-1</f>
        <v>0.18871753246753231</v>
      </c>
      <c r="E50" s="21">
        <f t="shared" ref="E50" si="6">_xlfn.STDEV.P(C50:C61)</f>
        <v>7.3697180118202171E-2</v>
      </c>
    </row>
    <row r="51" spans="1:5" x14ac:dyDescent="0.2">
      <c r="A51" s="7">
        <v>44165</v>
      </c>
      <c r="B51" s="8">
        <v>169.49</v>
      </c>
      <c r="C51" s="11">
        <f t="shared" si="0"/>
        <v>0.11111839517503617</v>
      </c>
      <c r="D51" s="11"/>
    </row>
    <row r="52" spans="1:5" x14ac:dyDescent="0.2">
      <c r="A52" s="7">
        <v>44134</v>
      </c>
      <c r="B52" s="8">
        <v>152.54</v>
      </c>
      <c r="C52" s="11">
        <f t="shared" si="0"/>
        <v>-2.4929685502429084E-2</v>
      </c>
      <c r="D52" s="11"/>
    </row>
    <row r="53" spans="1:5" x14ac:dyDescent="0.2">
      <c r="A53" s="7">
        <v>44104</v>
      </c>
      <c r="B53" s="8">
        <v>156.44</v>
      </c>
      <c r="C53" s="11">
        <f t="shared" si="0"/>
        <v>-4.0892649132487371E-2</v>
      </c>
      <c r="D53" s="11"/>
    </row>
    <row r="54" spans="1:5" x14ac:dyDescent="0.2">
      <c r="A54" s="7">
        <v>44074</v>
      </c>
      <c r="B54" s="8">
        <v>163.11000000000001</v>
      </c>
      <c r="C54" s="11">
        <f t="shared" si="0"/>
        <v>7.6278455955130331E-2</v>
      </c>
      <c r="D54" s="11"/>
    </row>
    <row r="55" spans="1:5" x14ac:dyDescent="0.2">
      <c r="A55" s="7">
        <v>44043</v>
      </c>
      <c r="B55" s="8">
        <v>151.55000000000001</v>
      </c>
      <c r="C55" s="11">
        <f t="shared" si="0"/>
        <v>5.9790209790209867E-2</v>
      </c>
      <c r="D55" s="11"/>
    </row>
    <row r="56" spans="1:5" x14ac:dyDescent="0.2">
      <c r="A56" s="7">
        <v>44012</v>
      </c>
      <c r="B56" s="9">
        <v>143</v>
      </c>
      <c r="C56" s="11">
        <f t="shared" si="0"/>
        <v>1.6419077404222066E-2</v>
      </c>
      <c r="D56" s="11"/>
    </row>
    <row r="57" spans="1:5" x14ac:dyDescent="0.2">
      <c r="A57" s="7">
        <v>43980</v>
      </c>
      <c r="B57" s="8">
        <v>140.69</v>
      </c>
      <c r="C57" s="11">
        <f t="shared" si="0"/>
        <v>5.1573361237760712E-2</v>
      </c>
      <c r="D57" s="11"/>
    </row>
    <row r="58" spans="1:5" x14ac:dyDescent="0.2">
      <c r="A58" s="7">
        <v>43951</v>
      </c>
      <c r="B58" s="8">
        <v>133.79</v>
      </c>
      <c r="C58" s="11">
        <f t="shared" si="0"/>
        <v>0.12969686734780025</v>
      </c>
      <c r="D58" s="11"/>
    </row>
    <row r="59" spans="1:5" x14ac:dyDescent="0.2">
      <c r="A59" s="7">
        <v>43921</v>
      </c>
      <c r="B59" s="8">
        <v>118.43</v>
      </c>
      <c r="C59" s="11">
        <f t="shared" si="0"/>
        <v>-0.13027832855988825</v>
      </c>
      <c r="D59" s="11"/>
    </row>
    <row r="60" spans="1:5" x14ac:dyDescent="0.2">
      <c r="A60" s="7">
        <v>43889</v>
      </c>
      <c r="B60" s="8">
        <v>136.16999999999999</v>
      </c>
      <c r="C60" s="11">
        <f t="shared" ref="C60:C123" si="7">(B60-B61)/B61</f>
        <v>-8.1360048573163354E-2</v>
      </c>
      <c r="D60" s="11"/>
    </row>
    <row r="61" spans="1:5" x14ac:dyDescent="0.2">
      <c r="A61" s="7">
        <v>43861</v>
      </c>
      <c r="B61" s="8">
        <v>148.22999999999999</v>
      </c>
      <c r="C61" s="11">
        <f t="shared" si="7"/>
        <v>2.6379870129869206E-3</v>
      </c>
      <c r="D61" s="11"/>
    </row>
    <row r="62" spans="1:5" x14ac:dyDescent="0.2">
      <c r="A62" s="7">
        <v>43830</v>
      </c>
      <c r="B62" s="8">
        <v>147.84</v>
      </c>
      <c r="C62" s="11">
        <f t="shared" si="7"/>
        <v>2.3468328141225441E-2</v>
      </c>
      <c r="D62" s="11" cm="1">
        <f t="array" ref="D62">PRODUCT((1+C62:C73)^(12/12))-1</f>
        <v>0.28713216089152027</v>
      </c>
      <c r="E62" s="21">
        <f t="shared" ref="E62" si="8">_xlfn.STDEV.P(C62:C73)</f>
        <v>3.5402911389036847E-2</v>
      </c>
    </row>
    <row r="63" spans="1:5" x14ac:dyDescent="0.2">
      <c r="A63" s="7">
        <v>43798</v>
      </c>
      <c r="B63" s="8">
        <v>144.44999999999999</v>
      </c>
      <c r="C63" s="11">
        <f t="shared" si="7"/>
        <v>3.7045013999569221E-2</v>
      </c>
      <c r="D63" s="11"/>
    </row>
    <row r="64" spans="1:5" x14ac:dyDescent="0.2">
      <c r="A64" s="7">
        <v>43769</v>
      </c>
      <c r="B64" s="8">
        <v>139.29</v>
      </c>
      <c r="C64" s="11">
        <f t="shared" si="7"/>
        <v>2.171202229883356E-2</v>
      </c>
      <c r="D64" s="11"/>
    </row>
    <row r="65" spans="1:5" x14ac:dyDescent="0.2">
      <c r="A65" s="7">
        <v>43738</v>
      </c>
      <c r="B65" s="8">
        <v>136.33000000000001</v>
      </c>
      <c r="C65" s="11">
        <f t="shared" si="7"/>
        <v>1.4813160637189288E-2</v>
      </c>
      <c r="D65" s="11"/>
    </row>
    <row r="66" spans="1:5" x14ac:dyDescent="0.2">
      <c r="A66" s="7">
        <v>43707</v>
      </c>
      <c r="B66" s="8">
        <v>134.34</v>
      </c>
      <c r="C66" s="11">
        <f t="shared" si="7"/>
        <v>-1.7695232524129773E-2</v>
      </c>
      <c r="D66" s="11"/>
    </row>
    <row r="67" spans="1:5" x14ac:dyDescent="0.2">
      <c r="A67" s="7">
        <v>43677</v>
      </c>
      <c r="B67" s="8">
        <v>136.76</v>
      </c>
      <c r="C67" s="11">
        <f t="shared" si="7"/>
        <v>1.5142517814726782E-2</v>
      </c>
      <c r="D67" s="11"/>
    </row>
    <row r="68" spans="1:5" x14ac:dyDescent="0.2">
      <c r="A68" s="7">
        <v>43644</v>
      </c>
      <c r="B68" s="8">
        <v>134.72</v>
      </c>
      <c r="C68" s="11">
        <f t="shared" si="7"/>
        <v>6.5232861548193244E-2</v>
      </c>
      <c r="D68" s="11"/>
    </row>
    <row r="69" spans="1:5" x14ac:dyDescent="0.2">
      <c r="A69" s="7">
        <v>43616</v>
      </c>
      <c r="B69" s="8">
        <v>126.47</v>
      </c>
      <c r="C69" s="11">
        <f t="shared" si="7"/>
        <v>-6.3393320002962328E-2</v>
      </c>
      <c r="D69" s="11"/>
    </row>
    <row r="70" spans="1:5" x14ac:dyDescent="0.2">
      <c r="A70" s="7">
        <v>43585</v>
      </c>
      <c r="B70" s="8">
        <v>135.03</v>
      </c>
      <c r="C70" s="11">
        <f t="shared" si="7"/>
        <v>4.0292758089368177E-2</v>
      </c>
      <c r="D70" s="11"/>
    </row>
    <row r="71" spans="1:5" x14ac:dyDescent="0.2">
      <c r="A71" s="7">
        <v>43553</v>
      </c>
      <c r="B71" s="8">
        <v>129.80000000000001</v>
      </c>
      <c r="C71" s="11">
        <f t="shared" si="7"/>
        <v>1.2559482018878335E-2</v>
      </c>
      <c r="D71" s="11"/>
    </row>
    <row r="72" spans="1:5" x14ac:dyDescent="0.2">
      <c r="A72" s="7">
        <v>43524</v>
      </c>
      <c r="B72" s="8">
        <v>128.19</v>
      </c>
      <c r="C72" s="11">
        <f t="shared" si="7"/>
        <v>3.2790847566870715E-2</v>
      </c>
      <c r="D72" s="11"/>
    </row>
    <row r="73" spans="1:5" x14ac:dyDescent="0.2">
      <c r="A73" s="7">
        <v>43496</v>
      </c>
      <c r="B73" s="8">
        <v>124.12</v>
      </c>
      <c r="C73" s="11">
        <f t="shared" si="7"/>
        <v>8.0619885077485673E-2</v>
      </c>
      <c r="D73" s="11"/>
    </row>
    <row r="74" spans="1:5" x14ac:dyDescent="0.2">
      <c r="A74" s="7">
        <v>43465</v>
      </c>
      <c r="B74" s="8">
        <v>114.86</v>
      </c>
      <c r="C74" s="11">
        <f t="shared" si="7"/>
        <v>-9.3162798042002185E-2</v>
      </c>
      <c r="D74" s="11" cm="1">
        <f t="array" ref="D74">PRODUCT((1+C74:C85)^(12/12))-1</f>
        <v>-6.2979278838310004E-2</v>
      </c>
      <c r="E74" s="21">
        <f t="shared" ref="E74" si="9">_xlfn.STDEV.P(C74:C85)</f>
        <v>4.2832775702203243E-2</v>
      </c>
    </row>
    <row r="75" spans="1:5" x14ac:dyDescent="0.2">
      <c r="A75" s="7">
        <v>43434</v>
      </c>
      <c r="B75" s="8">
        <v>126.66</v>
      </c>
      <c r="C75" s="11">
        <f t="shared" si="7"/>
        <v>1.9150305761184386E-2</v>
      </c>
      <c r="D75" s="11"/>
    </row>
    <row r="76" spans="1:5" x14ac:dyDescent="0.2">
      <c r="A76" s="7">
        <v>43404</v>
      </c>
      <c r="B76" s="8">
        <v>124.28</v>
      </c>
      <c r="C76" s="11">
        <f t="shared" si="7"/>
        <v>-6.9133398247322231E-2</v>
      </c>
      <c r="D76" s="11"/>
    </row>
    <row r="77" spans="1:5" x14ac:dyDescent="0.2">
      <c r="A77" s="7">
        <v>43371</v>
      </c>
      <c r="B77" s="8">
        <v>133.51</v>
      </c>
      <c r="C77" s="11">
        <f t="shared" si="7"/>
        <v>2.247527719508626E-4</v>
      </c>
      <c r="D77" s="11"/>
    </row>
    <row r="78" spans="1:5" x14ac:dyDescent="0.2">
      <c r="A78" s="7">
        <v>43343</v>
      </c>
      <c r="B78" s="8">
        <v>133.47999999999999</v>
      </c>
      <c r="C78" s="11">
        <f t="shared" si="7"/>
        <v>3.2567494391583345E-2</v>
      </c>
      <c r="D78" s="11"/>
    </row>
    <row r="79" spans="1:5" x14ac:dyDescent="0.2">
      <c r="A79" s="7">
        <v>43312</v>
      </c>
      <c r="B79" s="8">
        <v>129.27000000000001</v>
      </c>
      <c r="C79" s="11">
        <f t="shared" si="7"/>
        <v>3.6149406861173496E-2</v>
      </c>
      <c r="D79" s="11"/>
    </row>
    <row r="80" spans="1:5" x14ac:dyDescent="0.2">
      <c r="A80" s="7">
        <v>43280</v>
      </c>
      <c r="B80" s="8">
        <v>124.76</v>
      </c>
      <c r="C80" s="11">
        <f t="shared" si="7"/>
        <v>1.6056518946692584E-3</v>
      </c>
      <c r="D80" s="11"/>
    </row>
    <row r="81" spans="1:5" x14ac:dyDescent="0.2">
      <c r="A81" s="7">
        <v>43251</v>
      </c>
      <c r="B81" s="8">
        <v>124.56</v>
      </c>
      <c r="C81" s="11">
        <f t="shared" si="7"/>
        <v>2.4426350851221308E-2</v>
      </c>
      <c r="D81" s="11"/>
    </row>
    <row r="82" spans="1:5" x14ac:dyDescent="0.2">
      <c r="A82" s="7">
        <v>43220</v>
      </c>
      <c r="B82" s="8">
        <v>121.59</v>
      </c>
      <c r="C82" s="11">
        <f t="shared" si="7"/>
        <v>3.1350548634601905E-3</v>
      </c>
      <c r="D82" s="11"/>
    </row>
    <row r="83" spans="1:5" x14ac:dyDescent="0.2">
      <c r="A83" s="7">
        <v>43188</v>
      </c>
      <c r="B83" s="8">
        <v>121.21</v>
      </c>
      <c r="C83" s="11">
        <f t="shared" si="7"/>
        <v>-2.853249979963134E-2</v>
      </c>
      <c r="D83" s="11"/>
    </row>
    <row r="84" spans="1:5" x14ac:dyDescent="0.2">
      <c r="A84" s="7">
        <v>43159</v>
      </c>
      <c r="B84" s="8">
        <v>124.77</v>
      </c>
      <c r="C84" s="11">
        <f t="shared" si="7"/>
        <v>-3.7119925914493104E-2</v>
      </c>
      <c r="D84" s="11"/>
    </row>
    <row r="85" spans="1:5" x14ac:dyDescent="0.2">
      <c r="A85" s="7">
        <v>43131</v>
      </c>
      <c r="B85" s="8">
        <v>129.58000000000001</v>
      </c>
      <c r="C85" s="11">
        <f t="shared" si="7"/>
        <v>5.7105563713493346E-2</v>
      </c>
      <c r="D85" s="11"/>
    </row>
    <row r="86" spans="1:5" x14ac:dyDescent="0.2">
      <c r="A86" s="7">
        <v>43098</v>
      </c>
      <c r="B86" s="8">
        <v>122.58</v>
      </c>
      <c r="C86" s="11">
        <f t="shared" si="7"/>
        <v>7.727721144360389E-3</v>
      </c>
      <c r="D86" s="11" cm="1">
        <f t="array" ref="D86">PRODUCT((1+C86:C97)^(12/12))-1</f>
        <v>0.19742111946859353</v>
      </c>
      <c r="E86" s="21">
        <f t="shared" ref="E86" si="10">_xlfn.STDEV.P(C86:C97)</f>
        <v>1.1878009961479976E-2</v>
      </c>
    </row>
    <row r="87" spans="1:5" x14ac:dyDescent="0.2">
      <c r="A87" s="7">
        <v>43069</v>
      </c>
      <c r="B87" s="8">
        <v>121.64</v>
      </c>
      <c r="C87" s="11">
        <f t="shared" si="7"/>
        <v>2.9800203183203488E-2</v>
      </c>
      <c r="D87" s="11"/>
    </row>
    <row r="88" spans="1:5" x14ac:dyDescent="0.2">
      <c r="A88" s="7">
        <v>43039</v>
      </c>
      <c r="B88" s="8">
        <v>118.12</v>
      </c>
      <c r="C88" s="11">
        <f t="shared" si="7"/>
        <v>2.3570190641247823E-2</v>
      </c>
      <c r="D88" s="11"/>
    </row>
    <row r="89" spans="1:5" x14ac:dyDescent="0.2">
      <c r="A89" s="7">
        <v>43007</v>
      </c>
      <c r="B89" s="8">
        <v>115.4</v>
      </c>
      <c r="C89" s="11">
        <f t="shared" si="7"/>
        <v>1.5487504399859249E-2</v>
      </c>
      <c r="D89" s="11"/>
    </row>
    <row r="90" spans="1:5" x14ac:dyDescent="0.2">
      <c r="A90" s="7">
        <v>42978</v>
      </c>
      <c r="B90" s="8">
        <v>113.64</v>
      </c>
      <c r="C90" s="11">
        <f t="shared" si="7"/>
        <v>2.8238616307801573E-3</v>
      </c>
      <c r="D90" s="11"/>
    </row>
    <row r="91" spans="1:5" x14ac:dyDescent="0.2">
      <c r="A91" s="7">
        <v>42947</v>
      </c>
      <c r="B91" s="8">
        <v>113.32</v>
      </c>
      <c r="C91" s="11">
        <f t="shared" si="7"/>
        <v>2.0716987930102661E-2</v>
      </c>
      <c r="D91" s="11"/>
    </row>
    <row r="92" spans="1:5" x14ac:dyDescent="0.2">
      <c r="A92" s="7">
        <v>42916</v>
      </c>
      <c r="B92" s="8">
        <v>111.02</v>
      </c>
      <c r="C92" s="11">
        <f t="shared" si="7"/>
        <v>1.9855595667869932E-3</v>
      </c>
      <c r="D92" s="11"/>
    </row>
    <row r="93" spans="1:5" x14ac:dyDescent="0.2">
      <c r="A93" s="7">
        <v>42886</v>
      </c>
      <c r="B93" s="8">
        <v>110.8</v>
      </c>
      <c r="C93" s="11">
        <f t="shared" si="7"/>
        <v>1.3816451642419167E-2</v>
      </c>
      <c r="D93" s="11"/>
    </row>
    <row r="94" spans="1:5" x14ac:dyDescent="0.2">
      <c r="A94" s="7">
        <v>42853</v>
      </c>
      <c r="B94" s="8">
        <v>109.29</v>
      </c>
      <c r="C94" s="11">
        <f t="shared" si="7"/>
        <v>1.1101859561476574E-2</v>
      </c>
      <c r="D94" s="11"/>
    </row>
    <row r="95" spans="1:5" x14ac:dyDescent="0.2">
      <c r="A95" s="7">
        <v>42825</v>
      </c>
      <c r="B95" s="8">
        <v>108.09</v>
      </c>
      <c r="C95" s="11">
        <f t="shared" si="7"/>
        <v>-3.7788018433179411E-3</v>
      </c>
      <c r="D95" s="11"/>
    </row>
    <row r="96" spans="1:5" x14ac:dyDescent="0.2">
      <c r="A96" s="7">
        <v>42794</v>
      </c>
      <c r="B96" s="8">
        <v>108.5</v>
      </c>
      <c r="C96" s="11">
        <f t="shared" si="7"/>
        <v>3.9670371789957845E-2</v>
      </c>
      <c r="D96" s="11"/>
    </row>
    <row r="97" spans="1:5" x14ac:dyDescent="0.2">
      <c r="A97" s="7">
        <v>42766</v>
      </c>
      <c r="B97" s="8">
        <v>104.36</v>
      </c>
      <c r="C97" s="11">
        <f t="shared" si="7"/>
        <v>1.9439288854156439E-2</v>
      </c>
      <c r="D97" s="11"/>
    </row>
    <row r="98" spans="1:5" x14ac:dyDescent="0.2">
      <c r="A98" s="7">
        <v>42734</v>
      </c>
      <c r="B98" s="8">
        <v>102.37</v>
      </c>
      <c r="C98" s="11">
        <f t="shared" si="7"/>
        <v>1.3865504605328371E-2</v>
      </c>
      <c r="D98" s="11" cm="1">
        <f t="array" ref="D98">PRODUCT((1+C98:C109)^(12/12))-1</f>
        <v>9.486631016042768E-2</v>
      </c>
      <c r="E98" s="21">
        <f t="shared" ref="E98" si="11">_xlfn.STDEV.P(C98:C109)</f>
        <v>2.868412408848197E-2</v>
      </c>
    </row>
    <row r="99" spans="1:5" x14ac:dyDescent="0.2">
      <c r="A99" s="7">
        <v>42704</v>
      </c>
      <c r="B99" s="8">
        <v>100.97</v>
      </c>
      <c r="C99" s="11">
        <f t="shared" si="7"/>
        <v>3.7078882497945762E-2</v>
      </c>
      <c r="D99" s="11"/>
    </row>
    <row r="100" spans="1:5" x14ac:dyDescent="0.2">
      <c r="A100" s="7">
        <v>42674</v>
      </c>
      <c r="B100" s="8">
        <v>97.36</v>
      </c>
      <c r="C100" s="11">
        <f t="shared" si="7"/>
        <v>-1.8152480839047976E-2</v>
      </c>
      <c r="D100" s="11"/>
    </row>
    <row r="101" spans="1:5" x14ac:dyDescent="0.2">
      <c r="A101" s="7">
        <v>42643</v>
      </c>
      <c r="B101" s="8">
        <v>99.16</v>
      </c>
      <c r="C101" s="11">
        <f t="shared" si="7"/>
        <v>-4.8173424327579688E-3</v>
      </c>
      <c r="D101" s="11"/>
    </row>
    <row r="102" spans="1:5" x14ac:dyDescent="0.2">
      <c r="A102" s="7">
        <v>42613</v>
      </c>
      <c r="B102" s="8">
        <v>99.64</v>
      </c>
      <c r="C102" s="11">
        <f t="shared" si="7"/>
        <v>1.709058007439446E-3</v>
      </c>
      <c r="D102" s="11"/>
    </row>
    <row r="103" spans="1:5" x14ac:dyDescent="0.2">
      <c r="A103" s="7">
        <v>42580</v>
      </c>
      <c r="B103" s="8">
        <v>99.47</v>
      </c>
      <c r="C103" s="11">
        <f t="shared" si="7"/>
        <v>3.7767344809598383E-2</v>
      </c>
      <c r="D103" s="11"/>
    </row>
    <row r="104" spans="1:5" x14ac:dyDescent="0.2">
      <c r="A104" s="7">
        <v>42551</v>
      </c>
      <c r="B104" s="8">
        <v>95.85</v>
      </c>
      <c r="C104" s="11">
        <f t="shared" si="7"/>
        <v>-1.9783423573512277E-3</v>
      </c>
      <c r="D104" s="11"/>
    </row>
    <row r="105" spans="1:5" x14ac:dyDescent="0.2">
      <c r="A105" s="7">
        <v>42521</v>
      </c>
      <c r="B105" s="8">
        <v>96.04</v>
      </c>
      <c r="C105" s="11">
        <f t="shared" si="7"/>
        <v>1.7157381910612206E-2</v>
      </c>
      <c r="D105" s="11"/>
    </row>
    <row r="106" spans="1:5" x14ac:dyDescent="0.2">
      <c r="A106" s="7">
        <v>42489</v>
      </c>
      <c r="B106" s="8">
        <v>94.42</v>
      </c>
      <c r="C106" s="11">
        <f t="shared" si="7"/>
        <v>4.3612381661525005E-3</v>
      </c>
      <c r="D106" s="11"/>
    </row>
    <row r="107" spans="1:5" x14ac:dyDescent="0.2">
      <c r="A107" s="7">
        <v>42460</v>
      </c>
      <c r="B107" s="8">
        <v>94.01</v>
      </c>
      <c r="C107" s="11">
        <f t="shared" si="7"/>
        <v>6.3942960615663264E-2</v>
      </c>
      <c r="D107" s="11"/>
    </row>
    <row r="108" spans="1:5" x14ac:dyDescent="0.2">
      <c r="A108" s="7">
        <v>42429</v>
      </c>
      <c r="B108" s="8">
        <v>88.36</v>
      </c>
      <c r="C108" s="11">
        <f t="shared" si="7"/>
        <v>-1.3562386980109013E-3</v>
      </c>
      <c r="D108" s="11"/>
    </row>
    <row r="109" spans="1:5" x14ac:dyDescent="0.2">
      <c r="A109" s="7">
        <v>42398</v>
      </c>
      <c r="B109" s="8">
        <v>88.48</v>
      </c>
      <c r="C109" s="11">
        <f t="shared" si="7"/>
        <v>-5.368983957219247E-2</v>
      </c>
      <c r="D109" s="11"/>
    </row>
    <row r="110" spans="1:5" x14ac:dyDescent="0.2">
      <c r="A110" s="7">
        <v>42369</v>
      </c>
      <c r="B110" s="8">
        <v>93.5</v>
      </c>
      <c r="C110" s="11">
        <f t="shared" si="7"/>
        <v>-2.2682136510922983E-2</v>
      </c>
      <c r="D110" s="11" cm="1">
        <f t="array" ref="D110">PRODUCT((1+C110:C121)^(12/12))-1</f>
        <v>-9.4289649327262692E-3</v>
      </c>
      <c r="E110" s="21">
        <f t="shared" ref="E110" si="12">_xlfn.STDEV.P(C110:C121)</f>
        <v>3.8578414243559754E-2</v>
      </c>
    </row>
    <row r="111" spans="1:5" x14ac:dyDescent="0.2">
      <c r="A111" s="7">
        <v>42338</v>
      </c>
      <c r="B111" s="8">
        <v>95.67</v>
      </c>
      <c r="C111" s="11">
        <f t="shared" si="7"/>
        <v>3.4612964128382449E-3</v>
      </c>
      <c r="D111" s="11"/>
    </row>
    <row r="112" spans="1:5" x14ac:dyDescent="0.2">
      <c r="A112" s="7">
        <v>42307</v>
      </c>
      <c r="B112" s="8">
        <v>95.34</v>
      </c>
      <c r="C112" s="11">
        <f t="shared" si="7"/>
        <v>8.2793867120954073E-2</v>
      </c>
      <c r="D112" s="11"/>
    </row>
    <row r="113" spans="1:5" x14ac:dyDescent="0.2">
      <c r="A113" s="7">
        <v>42277</v>
      </c>
      <c r="B113" s="8">
        <v>88.05</v>
      </c>
      <c r="C113" s="11">
        <f t="shared" si="7"/>
        <v>-3.2098494009013982E-2</v>
      </c>
      <c r="D113" s="11"/>
    </row>
    <row r="114" spans="1:5" x14ac:dyDescent="0.2">
      <c r="A114" s="7">
        <v>42247</v>
      </c>
      <c r="B114" s="8">
        <v>90.97</v>
      </c>
      <c r="C114" s="11">
        <f t="shared" si="7"/>
        <v>-6.032434665840309E-2</v>
      </c>
      <c r="D114" s="11"/>
    </row>
    <row r="115" spans="1:5" x14ac:dyDescent="0.2">
      <c r="A115" s="7">
        <v>42216</v>
      </c>
      <c r="B115" s="8">
        <v>96.81</v>
      </c>
      <c r="C115" s="11">
        <f t="shared" si="7"/>
        <v>2.0987133516135934E-2</v>
      </c>
      <c r="D115" s="11"/>
    </row>
    <row r="116" spans="1:5" x14ac:dyDescent="0.2">
      <c r="A116" s="7">
        <v>42185</v>
      </c>
      <c r="B116" s="8">
        <v>94.82</v>
      </c>
      <c r="C116" s="11">
        <f t="shared" si="7"/>
        <v>-2.4083985179086078E-2</v>
      </c>
      <c r="D116" s="11"/>
    </row>
    <row r="117" spans="1:5" x14ac:dyDescent="0.2">
      <c r="A117" s="7">
        <v>42153</v>
      </c>
      <c r="B117" s="8">
        <v>97.16</v>
      </c>
      <c r="C117" s="11">
        <f t="shared" si="7"/>
        <v>1.3138686131386766E-2</v>
      </c>
      <c r="D117" s="11"/>
    </row>
    <row r="118" spans="1:5" x14ac:dyDescent="0.2">
      <c r="A118" s="7">
        <v>42124</v>
      </c>
      <c r="B118" s="8">
        <v>95.9</v>
      </c>
      <c r="C118" s="11">
        <f t="shared" si="7"/>
        <v>7.3529411764706176E-3</v>
      </c>
      <c r="D118" s="11"/>
    </row>
    <row r="119" spans="1:5" x14ac:dyDescent="0.2">
      <c r="A119" s="7">
        <v>42094</v>
      </c>
      <c r="B119" s="8">
        <v>95.2</v>
      </c>
      <c r="C119" s="11">
        <f t="shared" si="7"/>
        <v>-1.7746595130004116E-2</v>
      </c>
      <c r="D119" s="11"/>
    </row>
    <row r="120" spans="1:5" x14ac:dyDescent="0.2">
      <c r="A120" s="7">
        <v>42062</v>
      </c>
      <c r="B120" s="8">
        <v>96.92</v>
      </c>
      <c r="C120" s="11">
        <f t="shared" si="7"/>
        <v>5.8078602620087419E-2</v>
      </c>
      <c r="D120" s="11"/>
    </row>
    <row r="121" spans="1:5" x14ac:dyDescent="0.2">
      <c r="A121" s="7">
        <v>42034</v>
      </c>
      <c r="B121" s="8">
        <v>91.6</v>
      </c>
      <c r="C121" s="11">
        <f t="shared" si="7"/>
        <v>-2.9558215912702683E-2</v>
      </c>
      <c r="D121" s="11"/>
    </row>
    <row r="122" spans="1:5" x14ac:dyDescent="0.2">
      <c r="A122" s="7">
        <v>42004</v>
      </c>
      <c r="B122" s="8">
        <v>94.39</v>
      </c>
      <c r="C122" s="11">
        <f t="shared" si="7"/>
        <v>-7.8831196132015981E-3</v>
      </c>
      <c r="D122" s="11" cm="1">
        <f t="array" ref="D122">PRODUCT((1+C122:C133)^(12/12))-1</f>
        <v>0.11308962264150879</v>
      </c>
      <c r="E122" s="21">
        <f t="shared" ref="E122" si="13">_xlfn.STDEV.P(C122:C133)</f>
        <v>2.3566691668552096E-2</v>
      </c>
    </row>
    <row r="123" spans="1:5" x14ac:dyDescent="0.2">
      <c r="A123" s="7">
        <v>41971</v>
      </c>
      <c r="B123" s="8">
        <v>95.14</v>
      </c>
      <c r="C123" s="11">
        <f t="shared" si="7"/>
        <v>2.7590713448650217E-2</v>
      </c>
      <c r="D123" s="11"/>
    </row>
    <row r="124" spans="1:5" x14ac:dyDescent="0.2">
      <c r="A124" s="7">
        <v>41943</v>
      </c>
      <c r="B124" s="8">
        <v>92.585499999999996</v>
      </c>
      <c r="C124" s="11">
        <f t="shared" ref="C124:C187" si="14">(B124-B125)/B125</f>
        <v>2.3496573070970622E-2</v>
      </c>
      <c r="D124" s="11"/>
    </row>
    <row r="125" spans="1:5" x14ac:dyDescent="0.2">
      <c r="A125" s="7">
        <v>41912</v>
      </c>
      <c r="B125" s="8">
        <v>90.46</v>
      </c>
      <c r="C125" s="11">
        <f t="shared" si="14"/>
        <v>-1.9828800520099821E-2</v>
      </c>
      <c r="D125" s="11"/>
    </row>
    <row r="126" spans="1:5" x14ac:dyDescent="0.2">
      <c r="A126" s="7">
        <v>41880</v>
      </c>
      <c r="B126" s="8">
        <v>92.29</v>
      </c>
      <c r="C126" s="11">
        <f t="shared" si="14"/>
        <v>3.9770166741775588E-2</v>
      </c>
      <c r="D126" s="11"/>
    </row>
    <row r="127" spans="1:5" x14ac:dyDescent="0.2">
      <c r="A127" s="7">
        <v>41851</v>
      </c>
      <c r="B127" s="8">
        <v>88.76</v>
      </c>
      <c r="C127" s="11">
        <f t="shared" si="14"/>
        <v>-1.388734585046106E-2</v>
      </c>
      <c r="D127" s="11"/>
    </row>
    <row r="128" spans="1:5" x14ac:dyDescent="0.2">
      <c r="A128" s="7">
        <v>41820</v>
      </c>
      <c r="B128" s="8">
        <v>90.01</v>
      </c>
      <c r="C128" s="11">
        <f t="shared" si="14"/>
        <v>1.7062146892655426E-2</v>
      </c>
      <c r="D128" s="11"/>
    </row>
    <row r="129" spans="1:5" x14ac:dyDescent="0.2">
      <c r="A129" s="7">
        <v>41789</v>
      </c>
      <c r="B129" s="8">
        <v>88.5</v>
      </c>
      <c r="C129" s="11">
        <f t="shared" si="14"/>
        <v>2.3594725884802294E-2</v>
      </c>
      <c r="D129" s="11"/>
    </row>
    <row r="130" spans="1:5" x14ac:dyDescent="0.2">
      <c r="A130" s="7">
        <v>41759</v>
      </c>
      <c r="B130" s="8">
        <v>86.46</v>
      </c>
      <c r="C130" s="11">
        <f t="shared" si="14"/>
        <v>5.1150895140664697E-3</v>
      </c>
      <c r="D130" s="11"/>
    </row>
    <row r="131" spans="1:5" x14ac:dyDescent="0.2">
      <c r="A131" s="7">
        <v>41729</v>
      </c>
      <c r="B131" s="8">
        <v>86.02</v>
      </c>
      <c r="C131" s="11">
        <f t="shared" si="14"/>
        <v>2.6809651474529635E-3</v>
      </c>
      <c r="D131" s="11"/>
    </row>
    <row r="132" spans="1:5" x14ac:dyDescent="0.2">
      <c r="A132" s="7">
        <v>41698</v>
      </c>
      <c r="B132" s="8">
        <v>85.79</v>
      </c>
      <c r="C132" s="11">
        <f t="shared" si="14"/>
        <v>4.6474749939009539E-2</v>
      </c>
      <c r="D132" s="11"/>
    </row>
    <row r="133" spans="1:5" x14ac:dyDescent="0.2">
      <c r="A133" s="7">
        <v>41670</v>
      </c>
      <c r="B133" s="8">
        <v>81.98</v>
      </c>
      <c r="C133" s="11">
        <f t="shared" si="14"/>
        <v>-3.3254716981131999E-2</v>
      </c>
      <c r="D133" s="11"/>
    </row>
    <row r="134" spans="1:5" x14ac:dyDescent="0.2">
      <c r="A134" s="7">
        <v>41639</v>
      </c>
      <c r="B134" s="8">
        <v>84.8</v>
      </c>
      <c r="C134" s="11">
        <f t="shared" si="14"/>
        <v>2.1194605009633799E-2</v>
      </c>
      <c r="D134" s="11" cm="1">
        <f t="array" ref="D134">PRODUCT((1+C134:C145)^(12/12))-1</f>
        <v>0.30141190914671512</v>
      </c>
      <c r="E134" s="21">
        <f t="shared" ref="E134" si="15">_xlfn.STDEV.P(C134:C145)</f>
        <v>2.3968390944283387E-2</v>
      </c>
    </row>
    <row r="135" spans="1:5" x14ac:dyDescent="0.2">
      <c r="A135" s="7">
        <v>41607</v>
      </c>
      <c r="B135" s="8">
        <v>83.04</v>
      </c>
      <c r="C135" s="11">
        <f t="shared" si="14"/>
        <v>2.8104494242912101E-2</v>
      </c>
      <c r="D135" s="11"/>
    </row>
    <row r="136" spans="1:5" x14ac:dyDescent="0.2">
      <c r="A136" s="7">
        <v>41578</v>
      </c>
      <c r="B136" s="8">
        <v>80.77</v>
      </c>
      <c r="C136" s="11">
        <f t="shared" si="14"/>
        <v>4.4349625032324702E-2</v>
      </c>
      <c r="D136" s="11"/>
    </row>
    <row r="137" spans="1:5" x14ac:dyDescent="0.2">
      <c r="A137" s="7">
        <v>41547</v>
      </c>
      <c r="B137" s="8">
        <v>77.34</v>
      </c>
      <c r="C137" s="11">
        <f t="shared" si="14"/>
        <v>2.9415679488886039E-2</v>
      </c>
      <c r="D137" s="11"/>
    </row>
    <row r="138" spans="1:5" x14ac:dyDescent="0.2">
      <c r="A138" s="7">
        <v>41516</v>
      </c>
      <c r="B138" s="8">
        <v>75.13</v>
      </c>
      <c r="C138" s="11">
        <f t="shared" si="14"/>
        <v>-2.857512283423853E-2</v>
      </c>
      <c r="D138" s="11"/>
    </row>
    <row r="139" spans="1:5" x14ac:dyDescent="0.2">
      <c r="A139" s="7">
        <v>41486</v>
      </c>
      <c r="B139" s="8">
        <v>77.34</v>
      </c>
      <c r="C139" s="11">
        <f t="shared" si="14"/>
        <v>5.3534940743767974E-2</v>
      </c>
      <c r="D139" s="11"/>
    </row>
    <row r="140" spans="1:5" x14ac:dyDescent="0.2">
      <c r="A140" s="7">
        <v>41453</v>
      </c>
      <c r="B140" s="8">
        <v>73.41</v>
      </c>
      <c r="C140" s="11">
        <f t="shared" si="14"/>
        <v>-1.8320406525809102E-2</v>
      </c>
      <c r="D140" s="11"/>
    </row>
    <row r="141" spans="1:5" x14ac:dyDescent="0.2">
      <c r="A141" s="7">
        <v>41425</v>
      </c>
      <c r="B141" s="8">
        <v>74.78</v>
      </c>
      <c r="C141" s="11">
        <f t="shared" si="14"/>
        <v>2.2003553368867015E-2</v>
      </c>
      <c r="D141" s="11"/>
    </row>
    <row r="142" spans="1:5" x14ac:dyDescent="0.2">
      <c r="A142" s="7">
        <v>41394</v>
      </c>
      <c r="B142" s="8">
        <v>73.17</v>
      </c>
      <c r="C142" s="11">
        <f t="shared" si="14"/>
        <v>1.9933091720100458E-2</v>
      </c>
      <c r="D142" s="11"/>
    </row>
    <row r="143" spans="1:5" x14ac:dyDescent="0.2">
      <c r="A143" s="7">
        <v>41361</v>
      </c>
      <c r="B143" s="8">
        <v>71.739999999999995</v>
      </c>
      <c r="C143" s="11">
        <f t="shared" si="14"/>
        <v>3.1636468219729486E-2</v>
      </c>
      <c r="D143" s="11"/>
    </row>
    <row r="144" spans="1:5" x14ac:dyDescent="0.2">
      <c r="A144" s="7">
        <v>41333</v>
      </c>
      <c r="B144" s="8">
        <v>69.540000000000006</v>
      </c>
      <c r="C144" s="11">
        <f t="shared" si="14"/>
        <v>1.3554875382597389E-2</v>
      </c>
      <c r="D144" s="11"/>
    </row>
    <row r="145" spans="1:5" x14ac:dyDescent="0.2">
      <c r="A145" s="7">
        <v>41305</v>
      </c>
      <c r="B145" s="8">
        <v>68.61</v>
      </c>
      <c r="C145" s="11">
        <f t="shared" si="14"/>
        <v>5.2946593001841666E-2</v>
      </c>
      <c r="D145" s="11"/>
    </row>
    <row r="146" spans="1:5" x14ac:dyDescent="0.2">
      <c r="A146" s="7">
        <v>41274</v>
      </c>
      <c r="B146" s="8">
        <v>65.16</v>
      </c>
      <c r="C146" s="11">
        <f t="shared" si="14"/>
        <v>3.3877425315675834E-3</v>
      </c>
      <c r="D146" s="11" cm="1">
        <f t="array" ref="D146">PRODUCT((1+C146:C157)^(12/12))-1</f>
        <v>0.13717277486910939</v>
      </c>
      <c r="E146" s="21">
        <f t="shared" ref="E146" si="16">_xlfn.STDEV.P(C146:C157)</f>
        <v>2.8799590474161897E-2</v>
      </c>
    </row>
    <row r="147" spans="1:5" x14ac:dyDescent="0.2">
      <c r="A147" s="7">
        <v>41243</v>
      </c>
      <c r="B147" s="8">
        <v>64.94</v>
      </c>
      <c r="C147" s="11">
        <f t="shared" si="14"/>
        <v>6.3536339686966776E-3</v>
      </c>
      <c r="D147" s="11"/>
    </row>
    <row r="148" spans="1:5" x14ac:dyDescent="0.2">
      <c r="A148" s="7">
        <v>41213</v>
      </c>
      <c r="B148" s="8">
        <v>64.53</v>
      </c>
      <c r="C148" s="11">
        <f t="shared" si="14"/>
        <v>-1.7658699954330895E-2</v>
      </c>
      <c r="D148" s="11"/>
    </row>
    <row r="149" spans="1:5" x14ac:dyDescent="0.2">
      <c r="A149" s="7">
        <v>41180</v>
      </c>
      <c r="B149" s="8">
        <v>65.69</v>
      </c>
      <c r="C149" s="11">
        <f t="shared" si="14"/>
        <v>2.0347934141037628E-2</v>
      </c>
      <c r="D149" s="11"/>
    </row>
    <row r="150" spans="1:5" x14ac:dyDescent="0.2">
      <c r="A150" s="7">
        <v>41152</v>
      </c>
      <c r="B150" s="8">
        <v>64.38</v>
      </c>
      <c r="C150" s="11">
        <f t="shared" si="14"/>
        <v>2.5159235668789783E-2</v>
      </c>
      <c r="D150" s="11"/>
    </row>
    <row r="151" spans="1:5" x14ac:dyDescent="0.2">
      <c r="A151" s="7">
        <v>41121</v>
      </c>
      <c r="B151" s="8">
        <v>62.8</v>
      </c>
      <c r="C151" s="11">
        <f t="shared" si="14"/>
        <v>1.1272141706924246E-2</v>
      </c>
      <c r="D151" s="11"/>
    </row>
    <row r="152" spans="1:5" x14ac:dyDescent="0.2">
      <c r="A152" s="7">
        <v>41089</v>
      </c>
      <c r="B152" s="8">
        <v>62.1</v>
      </c>
      <c r="C152" s="11">
        <f t="shared" si="14"/>
        <v>3.3277870216306155E-2</v>
      </c>
      <c r="D152" s="11"/>
    </row>
    <row r="153" spans="1:5" x14ac:dyDescent="0.2">
      <c r="A153" s="7">
        <v>41060</v>
      </c>
      <c r="B153" s="8">
        <v>60.1</v>
      </c>
      <c r="C153" s="11">
        <f t="shared" si="14"/>
        <v>-6.1524047470331113E-2</v>
      </c>
      <c r="D153" s="11"/>
    </row>
    <row r="154" spans="1:5" x14ac:dyDescent="0.2">
      <c r="A154" s="7">
        <v>41029</v>
      </c>
      <c r="B154" s="8">
        <v>64.040000000000006</v>
      </c>
      <c r="C154" s="11">
        <f t="shared" si="14"/>
        <v>-6.053080862952049E-3</v>
      </c>
      <c r="D154" s="11"/>
    </row>
    <row r="155" spans="1:5" x14ac:dyDescent="0.2">
      <c r="A155" s="7">
        <v>40998</v>
      </c>
      <c r="B155" s="8">
        <v>64.430000000000007</v>
      </c>
      <c r="C155" s="11">
        <f t="shared" si="14"/>
        <v>2.8575989782886436E-2</v>
      </c>
      <c r="D155" s="11"/>
    </row>
    <row r="156" spans="1:5" x14ac:dyDescent="0.2">
      <c r="A156" s="7">
        <v>40968</v>
      </c>
      <c r="B156" s="8">
        <v>62.64</v>
      </c>
      <c r="C156" s="11">
        <f t="shared" si="14"/>
        <v>4.2436345481777285E-2</v>
      </c>
      <c r="D156" s="11"/>
    </row>
    <row r="157" spans="1:5" x14ac:dyDescent="0.2">
      <c r="A157" s="7">
        <v>40939</v>
      </c>
      <c r="B157" s="8">
        <v>60.09</v>
      </c>
      <c r="C157" s="11">
        <f t="shared" si="14"/>
        <v>4.8691099476439903E-2</v>
      </c>
      <c r="D157" s="11"/>
    </row>
    <row r="158" spans="1:5" x14ac:dyDescent="0.2">
      <c r="A158" s="7">
        <v>40907</v>
      </c>
      <c r="B158" s="8">
        <v>57.3</v>
      </c>
      <c r="C158" s="11">
        <f t="shared" si="14"/>
        <v>3.5026269702275962E-3</v>
      </c>
      <c r="D158" s="11" cm="1">
        <f t="array" ref="D158">PRODUCT((1+C158:C169)^(12/12))-1</f>
        <v>-5.3810102412775729E-3</v>
      </c>
      <c r="E158" s="21">
        <f t="shared" ref="E158" si="17">_xlfn.STDEV.P(C158:C169)</f>
        <v>4.5714959915350253E-2</v>
      </c>
    </row>
    <row r="159" spans="1:5" x14ac:dyDescent="0.2">
      <c r="A159" s="7">
        <v>40877</v>
      </c>
      <c r="B159" s="8">
        <v>57.1</v>
      </c>
      <c r="C159" s="11">
        <f t="shared" si="14"/>
        <v>-4.3591979075850041E-3</v>
      </c>
      <c r="D159" s="11"/>
    </row>
    <row r="160" spans="1:5" x14ac:dyDescent="0.2">
      <c r="A160" s="7">
        <v>40847</v>
      </c>
      <c r="B160" s="8">
        <v>57.35</v>
      </c>
      <c r="C160" s="11">
        <f t="shared" si="14"/>
        <v>0.11035818005808332</v>
      </c>
      <c r="D160" s="11"/>
    </row>
    <row r="161" spans="1:5" x14ac:dyDescent="0.2">
      <c r="A161" s="7">
        <v>40816</v>
      </c>
      <c r="B161" s="8">
        <v>51.65</v>
      </c>
      <c r="C161" s="11">
        <f t="shared" si="14"/>
        <v>-7.751384175745675E-2</v>
      </c>
      <c r="D161" s="11"/>
    </row>
    <row r="162" spans="1:5" x14ac:dyDescent="0.2">
      <c r="A162" s="7">
        <v>40786</v>
      </c>
      <c r="B162" s="8">
        <v>55.99</v>
      </c>
      <c r="C162" s="11">
        <f t="shared" si="14"/>
        <v>-5.6931109988209459E-2</v>
      </c>
      <c r="D162" s="11"/>
    </row>
    <row r="163" spans="1:5" x14ac:dyDescent="0.2">
      <c r="A163" s="7">
        <v>40753</v>
      </c>
      <c r="B163" s="8">
        <v>59.37</v>
      </c>
      <c r="C163" s="11">
        <f t="shared" si="14"/>
        <v>-2.013533586400406E-2</v>
      </c>
      <c r="D163" s="11"/>
    </row>
    <row r="164" spans="1:5" x14ac:dyDescent="0.2">
      <c r="A164" s="7">
        <v>40724</v>
      </c>
      <c r="B164" s="8">
        <v>60.59</v>
      </c>
      <c r="C164" s="11">
        <f t="shared" si="14"/>
        <v>-2.2111039380245279E-2</v>
      </c>
      <c r="D164" s="11"/>
    </row>
    <row r="165" spans="1:5" x14ac:dyDescent="0.2">
      <c r="A165" s="7">
        <v>40694</v>
      </c>
      <c r="B165" s="8">
        <v>61.96</v>
      </c>
      <c r="C165" s="11">
        <f t="shared" si="14"/>
        <v>-1.0065505671832601E-2</v>
      </c>
      <c r="D165" s="11"/>
    </row>
    <row r="166" spans="1:5" x14ac:dyDescent="0.2">
      <c r="A166" s="7">
        <v>40662</v>
      </c>
      <c r="B166" s="8">
        <v>62.59</v>
      </c>
      <c r="C166" s="11">
        <f t="shared" si="14"/>
        <v>2.9948987987493833E-2</v>
      </c>
      <c r="D166" s="11"/>
    </row>
    <row r="167" spans="1:5" x14ac:dyDescent="0.2">
      <c r="A167" s="7">
        <v>40633</v>
      </c>
      <c r="B167" s="8">
        <v>60.77</v>
      </c>
      <c r="C167" s="11">
        <f t="shared" si="14"/>
        <v>-3.2803017877644043E-3</v>
      </c>
      <c r="D167" s="11"/>
    </row>
    <row r="168" spans="1:5" x14ac:dyDescent="0.2">
      <c r="A168" s="7">
        <v>40602</v>
      </c>
      <c r="B168" s="8">
        <v>60.97</v>
      </c>
      <c r="C168" s="11">
        <f t="shared" si="14"/>
        <v>3.4441805225653224E-2</v>
      </c>
      <c r="D168" s="11"/>
    </row>
    <row r="169" spans="1:5" x14ac:dyDescent="0.2">
      <c r="A169" s="7">
        <v>40574</v>
      </c>
      <c r="B169" s="8">
        <v>58.94</v>
      </c>
      <c r="C169" s="11">
        <f t="shared" si="14"/>
        <v>2.3086269744835936E-2</v>
      </c>
      <c r="D169" s="11"/>
    </row>
    <row r="170" spans="1:5" x14ac:dyDescent="0.2">
      <c r="A170" s="7">
        <v>40543</v>
      </c>
      <c r="B170" s="8">
        <v>57.61</v>
      </c>
      <c r="C170" s="11">
        <f t="shared" si="14"/>
        <v>6.2523054223533769E-2</v>
      </c>
      <c r="D170" s="11" cm="1">
        <f t="array" ref="D170">PRODUCT((1+C170:C181)^(12/12))-1</f>
        <v>0.13696467337675178</v>
      </c>
      <c r="E170" s="21">
        <f t="shared" ref="E170" si="18">_xlfn.STDEV.P(C170:C181)</f>
        <v>5.3093154660517429E-2</v>
      </c>
    </row>
    <row r="171" spans="1:5" x14ac:dyDescent="0.2">
      <c r="A171" s="7">
        <v>40512</v>
      </c>
      <c r="B171" s="8">
        <v>54.22</v>
      </c>
      <c r="C171" s="11">
        <f t="shared" si="14"/>
        <v>1.4776505356482877E-3</v>
      </c>
      <c r="D171" s="11"/>
    </row>
    <row r="172" spans="1:5" x14ac:dyDescent="0.2">
      <c r="A172" s="7">
        <v>40480</v>
      </c>
      <c r="B172" s="8">
        <v>54.14</v>
      </c>
      <c r="C172" s="11">
        <f t="shared" si="14"/>
        <v>3.9554531490015407E-2</v>
      </c>
      <c r="D172" s="11"/>
    </row>
    <row r="173" spans="1:5" x14ac:dyDescent="0.2">
      <c r="A173" s="7">
        <v>40451</v>
      </c>
      <c r="B173" s="8">
        <v>52.08</v>
      </c>
      <c r="C173" s="11">
        <f t="shared" si="14"/>
        <v>8.6584602545378642E-2</v>
      </c>
      <c r="D173" s="11"/>
    </row>
    <row r="174" spans="1:5" x14ac:dyDescent="0.2">
      <c r="A174" s="7">
        <v>40421</v>
      </c>
      <c r="B174" s="8">
        <v>47.93</v>
      </c>
      <c r="C174" s="11">
        <f t="shared" si="14"/>
        <v>-4.540928101971721E-2</v>
      </c>
      <c r="D174" s="11"/>
    </row>
    <row r="175" spans="1:5" x14ac:dyDescent="0.2">
      <c r="A175" s="7">
        <v>40389</v>
      </c>
      <c r="B175" s="8">
        <v>50.21</v>
      </c>
      <c r="C175" s="11">
        <f t="shared" si="14"/>
        <v>7.0804009383663893E-2</v>
      </c>
      <c r="D175" s="11"/>
    </row>
    <row r="176" spans="1:5" x14ac:dyDescent="0.2">
      <c r="A176" s="7">
        <v>40359</v>
      </c>
      <c r="B176" s="8">
        <v>46.89</v>
      </c>
      <c r="C176" s="11">
        <f t="shared" si="14"/>
        <v>-5.8622766512748475E-2</v>
      </c>
      <c r="D176" s="11"/>
    </row>
    <row r="177" spans="1:5" x14ac:dyDescent="0.2">
      <c r="A177" s="7">
        <v>40326</v>
      </c>
      <c r="B177" s="8">
        <v>49.81</v>
      </c>
      <c r="C177" s="11">
        <f t="shared" si="14"/>
        <v>-8.0487354624330792E-2</v>
      </c>
      <c r="D177" s="11"/>
    </row>
    <row r="178" spans="1:5" x14ac:dyDescent="0.2">
      <c r="A178" s="7">
        <v>40298</v>
      </c>
      <c r="B178" s="8">
        <v>54.17</v>
      </c>
      <c r="C178" s="11">
        <f t="shared" si="14"/>
        <v>1.6322701688555433E-2</v>
      </c>
      <c r="D178" s="11"/>
    </row>
    <row r="179" spans="1:5" x14ac:dyDescent="0.2">
      <c r="A179" s="7">
        <v>40268</v>
      </c>
      <c r="B179" s="8">
        <v>53.3</v>
      </c>
      <c r="C179" s="11">
        <f t="shared" si="14"/>
        <v>5.6701030927835044E-2</v>
      </c>
      <c r="D179" s="11"/>
    </row>
    <row r="180" spans="1:5" x14ac:dyDescent="0.2">
      <c r="A180" s="7">
        <v>40235</v>
      </c>
      <c r="B180" s="8">
        <v>50.44</v>
      </c>
      <c r="C180" s="11">
        <f t="shared" si="14"/>
        <v>3.1071136549468439E-2</v>
      </c>
      <c r="D180" s="11"/>
    </row>
    <row r="181" spans="1:5" x14ac:dyDescent="0.2">
      <c r="A181" s="7">
        <v>40207</v>
      </c>
      <c r="B181" s="8">
        <v>48.92</v>
      </c>
      <c r="C181" s="11">
        <f t="shared" si="14"/>
        <v>-3.4537201499901318E-2</v>
      </c>
      <c r="D181" s="11"/>
    </row>
    <row r="182" spans="1:5" x14ac:dyDescent="0.2">
      <c r="A182" s="7">
        <v>40178</v>
      </c>
      <c r="B182" s="8">
        <v>50.67</v>
      </c>
      <c r="C182" s="11">
        <f t="shared" si="14"/>
        <v>1.5430861723446957E-2</v>
      </c>
      <c r="D182" s="11" cm="1">
        <f t="array" ref="D182">PRODUCT((1+C182:C193)^(12/12))-1</f>
        <v>0.24343558282208577</v>
      </c>
      <c r="E182" s="21">
        <f t="shared" ref="E182" si="19">_xlfn.STDEV.P(C182:C193)</f>
        <v>6.0711427004658647E-2</v>
      </c>
    </row>
    <row r="183" spans="1:5" x14ac:dyDescent="0.2">
      <c r="A183" s="7">
        <v>40147</v>
      </c>
      <c r="B183" s="8">
        <v>49.9</v>
      </c>
      <c r="C183" s="11">
        <f t="shared" si="14"/>
        <v>6.0348491287717729E-2</v>
      </c>
      <c r="D183" s="11"/>
    </row>
    <row r="184" spans="1:5" x14ac:dyDescent="0.2">
      <c r="A184" s="7">
        <v>40116</v>
      </c>
      <c r="B184" s="8">
        <v>47.06</v>
      </c>
      <c r="C184" s="11">
        <f t="shared" si="14"/>
        <v>-2.1011025587684584E-2</v>
      </c>
      <c r="D184" s="11"/>
    </row>
    <row r="185" spans="1:5" x14ac:dyDescent="0.2">
      <c r="A185" s="7">
        <v>40086</v>
      </c>
      <c r="B185" s="8">
        <v>48.07</v>
      </c>
      <c r="C185" s="11">
        <f t="shared" si="14"/>
        <v>3.3541173941087986E-2</v>
      </c>
      <c r="D185" s="11"/>
    </row>
    <row r="186" spans="1:5" x14ac:dyDescent="0.2">
      <c r="A186" s="7">
        <v>40056</v>
      </c>
      <c r="B186" s="8">
        <v>46.51</v>
      </c>
      <c r="C186" s="11">
        <f t="shared" si="14"/>
        <v>3.7012263099219546E-2</v>
      </c>
      <c r="D186" s="11"/>
    </row>
    <row r="187" spans="1:5" x14ac:dyDescent="0.2">
      <c r="A187" s="7">
        <v>40025</v>
      </c>
      <c r="B187" s="8">
        <v>44.85</v>
      </c>
      <c r="C187" s="11">
        <f t="shared" si="14"/>
        <v>7.5023969319271397E-2</v>
      </c>
      <c r="D187" s="11"/>
    </row>
    <row r="188" spans="1:5" x14ac:dyDescent="0.2">
      <c r="A188" s="7">
        <v>39994</v>
      </c>
      <c r="B188" s="8">
        <v>41.72</v>
      </c>
      <c r="C188" s="11">
        <f t="shared" ref="C188:C251" si="20">(B188-B189)/B189</f>
        <v>-5.0083472454090358E-3</v>
      </c>
      <c r="D188" s="11"/>
    </row>
    <row r="189" spans="1:5" x14ac:dyDescent="0.2">
      <c r="A189" s="7">
        <v>39962</v>
      </c>
      <c r="B189" s="8">
        <v>41.93</v>
      </c>
      <c r="C189" s="11">
        <f t="shared" si="20"/>
        <v>5.7236510337871992E-2</v>
      </c>
      <c r="D189" s="11"/>
    </row>
    <row r="190" spans="1:5" x14ac:dyDescent="0.2">
      <c r="A190" s="7">
        <v>39933</v>
      </c>
      <c r="B190" s="8">
        <v>39.659999999999997</v>
      </c>
      <c r="C190" s="11">
        <f t="shared" si="20"/>
        <v>0.10105496946141014</v>
      </c>
      <c r="D190" s="11"/>
    </row>
    <row r="191" spans="1:5" x14ac:dyDescent="0.2">
      <c r="A191" s="7">
        <v>39903</v>
      </c>
      <c r="B191" s="8">
        <v>36.020000000000003</v>
      </c>
      <c r="C191" s="11">
        <f t="shared" si="20"/>
        <v>7.4582338902147965E-2</v>
      </c>
      <c r="D191" s="11"/>
    </row>
    <row r="192" spans="1:5" x14ac:dyDescent="0.2">
      <c r="A192" s="7">
        <v>39871</v>
      </c>
      <c r="B192" s="8">
        <v>33.520000000000003</v>
      </c>
      <c r="C192" s="11">
        <f t="shared" si="20"/>
        <v>-0.10565635005336163</v>
      </c>
      <c r="D192" s="11"/>
    </row>
    <row r="193" spans="1:5" x14ac:dyDescent="0.2">
      <c r="A193" s="7">
        <v>39843</v>
      </c>
      <c r="B193" s="8">
        <v>37.479999999999997</v>
      </c>
      <c r="C193" s="11">
        <f t="shared" si="20"/>
        <v>-8.024539877300621E-2</v>
      </c>
      <c r="D193" s="11"/>
    </row>
    <row r="194" spans="1:5" x14ac:dyDescent="0.2">
      <c r="A194" s="7">
        <v>39813</v>
      </c>
      <c r="B194" s="8">
        <v>40.75</v>
      </c>
      <c r="C194" s="11">
        <f t="shared" si="20"/>
        <v>1.1919543084181694E-2</v>
      </c>
      <c r="D194" s="11" cm="1">
        <f t="array" ref="D194">PRODUCT((1+C194:C205)^(12/12))-1</f>
        <v>-0.37975646879756464</v>
      </c>
      <c r="E194" s="21">
        <f t="shared" ref="E194" si="21">_xlfn.STDEV.P(C194:C205)</f>
        <v>5.9393608451076649E-2</v>
      </c>
    </row>
    <row r="195" spans="1:5" x14ac:dyDescent="0.2">
      <c r="A195" s="7">
        <v>39780</v>
      </c>
      <c r="B195" s="8">
        <v>40.270000000000003</v>
      </c>
      <c r="C195" s="11">
        <f t="shared" si="20"/>
        <v>-7.6164257857306725E-2</v>
      </c>
      <c r="D195" s="11"/>
    </row>
    <row r="196" spans="1:5" x14ac:dyDescent="0.2">
      <c r="A196" s="7">
        <v>39752</v>
      </c>
      <c r="B196" s="8">
        <v>43.59</v>
      </c>
      <c r="C196" s="11">
        <f t="shared" si="20"/>
        <v>-0.17176515295458861</v>
      </c>
      <c r="D196" s="11"/>
    </row>
    <row r="197" spans="1:5" x14ac:dyDescent="0.2">
      <c r="A197" s="7">
        <v>39721</v>
      </c>
      <c r="B197" s="8">
        <v>52.63</v>
      </c>
      <c r="C197" s="11">
        <f t="shared" si="20"/>
        <v>-9.38360881542699E-2</v>
      </c>
      <c r="D197" s="11"/>
    </row>
    <row r="198" spans="1:5" x14ac:dyDescent="0.2">
      <c r="A198" s="7">
        <v>39689</v>
      </c>
      <c r="B198" s="8">
        <v>58.08</v>
      </c>
      <c r="C198" s="11">
        <f t="shared" si="20"/>
        <v>1.1142061281337058E-2</v>
      </c>
      <c r="D198" s="11"/>
    </row>
    <row r="199" spans="1:5" x14ac:dyDescent="0.2">
      <c r="A199" s="7">
        <v>39660</v>
      </c>
      <c r="B199" s="8">
        <v>57.44</v>
      </c>
      <c r="C199" s="11">
        <f t="shared" si="20"/>
        <v>-9.1426599965499598E-3</v>
      </c>
      <c r="D199" s="11"/>
    </row>
    <row r="200" spans="1:5" x14ac:dyDescent="0.2">
      <c r="A200" s="7">
        <v>39629</v>
      </c>
      <c r="B200" s="8">
        <v>57.97</v>
      </c>
      <c r="C200" s="11">
        <f t="shared" si="20"/>
        <v>-8.5401448337882449E-2</v>
      </c>
      <c r="D200" s="11"/>
    </row>
    <row r="201" spans="1:5" x14ac:dyDescent="0.2">
      <c r="A201" s="7">
        <v>39598</v>
      </c>
      <c r="B201" s="8">
        <v>63.383000000000003</v>
      </c>
      <c r="C201" s="11">
        <f t="shared" si="20"/>
        <v>1.7220349863585303E-2</v>
      </c>
      <c r="D201" s="11"/>
    </row>
    <row r="202" spans="1:5" x14ac:dyDescent="0.2">
      <c r="A202" s="7">
        <v>39568</v>
      </c>
      <c r="B202" s="8">
        <v>62.31</v>
      </c>
      <c r="C202" s="11">
        <f t="shared" si="20"/>
        <v>4.7402924861321236E-2</v>
      </c>
      <c r="D202" s="11"/>
    </row>
    <row r="203" spans="1:5" x14ac:dyDescent="0.2">
      <c r="A203" s="7">
        <v>39538</v>
      </c>
      <c r="B203" s="8">
        <v>59.49</v>
      </c>
      <c r="C203" s="11">
        <f t="shared" si="20"/>
        <v>-8.830389870043337E-3</v>
      </c>
      <c r="D203" s="11"/>
    </row>
    <row r="204" spans="1:5" x14ac:dyDescent="0.2">
      <c r="A204" s="7">
        <v>39507</v>
      </c>
      <c r="B204" s="8">
        <v>60.02</v>
      </c>
      <c r="C204" s="11">
        <f t="shared" si="20"/>
        <v>-2.6439578264395708E-2</v>
      </c>
      <c r="D204" s="11"/>
    </row>
    <row r="205" spans="1:5" x14ac:dyDescent="0.2">
      <c r="A205" s="7">
        <v>39478</v>
      </c>
      <c r="B205" s="8">
        <v>61.65</v>
      </c>
      <c r="C205" s="11">
        <f t="shared" si="20"/>
        <v>-6.1643835616438415E-2</v>
      </c>
      <c r="D205" s="11"/>
    </row>
    <row r="206" spans="1:5" x14ac:dyDescent="0.2">
      <c r="A206" s="7">
        <v>39447</v>
      </c>
      <c r="B206" s="8">
        <v>65.7</v>
      </c>
      <c r="C206" s="11">
        <f t="shared" si="20"/>
        <v>-1.2920673076923067E-2</v>
      </c>
      <c r="D206" s="11" cm="1">
        <f t="array" ref="D206">PRODUCT((1+C206:C217)^(12/12))-1</f>
        <v>4.4017161925949511E-2</v>
      </c>
      <c r="E206" s="21">
        <f t="shared" ref="E206" si="22">_xlfn.STDEV.P(C206:C217)</f>
        <v>2.6998355813224691E-2</v>
      </c>
    </row>
    <row r="207" spans="1:5" x14ac:dyDescent="0.2">
      <c r="A207" s="7">
        <v>39416</v>
      </c>
      <c r="B207" s="8">
        <v>66.56</v>
      </c>
      <c r="C207" s="11">
        <f t="shared" si="20"/>
        <v>-3.99538439348045E-2</v>
      </c>
      <c r="D207" s="11"/>
    </row>
    <row r="208" spans="1:5" x14ac:dyDescent="0.2">
      <c r="A208" s="7">
        <v>39386</v>
      </c>
      <c r="B208" s="8">
        <v>69.33</v>
      </c>
      <c r="C208" s="11">
        <f t="shared" si="20"/>
        <v>1.6419879783023086E-2</v>
      </c>
      <c r="D208" s="11"/>
    </row>
    <row r="209" spans="1:5" x14ac:dyDescent="0.2">
      <c r="A209" s="7">
        <v>39353</v>
      </c>
      <c r="B209" s="8">
        <v>68.209999999999994</v>
      </c>
      <c r="C209" s="11">
        <f t="shared" si="20"/>
        <v>3.4080228010066257E-2</v>
      </c>
      <c r="D209" s="11"/>
    </row>
    <row r="210" spans="1:5" x14ac:dyDescent="0.2">
      <c r="A210" s="7">
        <v>39325</v>
      </c>
      <c r="B210" s="8">
        <v>65.962000000000003</v>
      </c>
      <c r="C210" s="11">
        <f t="shared" si="20"/>
        <v>1.7932098765432194E-2</v>
      </c>
      <c r="D210" s="11"/>
    </row>
    <row r="211" spans="1:5" x14ac:dyDescent="0.2">
      <c r="A211" s="7">
        <v>39294</v>
      </c>
      <c r="B211" s="8">
        <v>64.8</v>
      </c>
      <c r="C211" s="11">
        <f t="shared" si="20"/>
        <v>-3.240256831417055E-2</v>
      </c>
      <c r="D211" s="11"/>
    </row>
    <row r="212" spans="1:5" x14ac:dyDescent="0.2">
      <c r="A212" s="7">
        <v>39262</v>
      </c>
      <c r="B212" s="8">
        <v>66.97</v>
      </c>
      <c r="C212" s="11">
        <f t="shared" si="20"/>
        <v>-2.1764534034472611E-2</v>
      </c>
      <c r="D212" s="11"/>
    </row>
    <row r="213" spans="1:5" x14ac:dyDescent="0.2">
      <c r="A213" s="7">
        <v>39233</v>
      </c>
      <c r="B213" s="8">
        <v>68.459999999999994</v>
      </c>
      <c r="C213" s="11">
        <f t="shared" si="20"/>
        <v>3.570347957639939E-2</v>
      </c>
      <c r="D213" s="11"/>
    </row>
    <row r="214" spans="1:5" x14ac:dyDescent="0.2">
      <c r="A214" s="7">
        <v>39202</v>
      </c>
      <c r="B214" s="8">
        <v>66.099999999999994</v>
      </c>
      <c r="C214" s="11">
        <f t="shared" si="20"/>
        <v>4.373914416548233E-2</v>
      </c>
      <c r="D214" s="11"/>
    </row>
    <row r="215" spans="1:5" x14ac:dyDescent="0.2">
      <c r="A215" s="7">
        <v>39171</v>
      </c>
      <c r="B215" s="8">
        <v>63.33</v>
      </c>
      <c r="C215" s="11">
        <f t="shared" si="20"/>
        <v>6.3562688701731861E-3</v>
      </c>
      <c r="D215" s="11"/>
    </row>
    <row r="216" spans="1:5" x14ac:dyDescent="0.2">
      <c r="A216" s="7">
        <v>39141</v>
      </c>
      <c r="B216" s="8">
        <v>62.93</v>
      </c>
      <c r="C216" s="11">
        <f t="shared" si="20"/>
        <v>-1.8099547511312274E-2</v>
      </c>
      <c r="D216" s="11"/>
    </row>
    <row r="217" spans="1:5" x14ac:dyDescent="0.2">
      <c r="A217" s="7">
        <v>39113</v>
      </c>
      <c r="B217" s="8">
        <v>64.09</v>
      </c>
      <c r="C217" s="11">
        <f t="shared" si="20"/>
        <v>1.8433179723502363E-2</v>
      </c>
      <c r="D217" s="11"/>
    </row>
    <row r="218" spans="1:5" x14ac:dyDescent="0.2">
      <c r="A218" s="7">
        <v>39080</v>
      </c>
      <c r="B218" s="8">
        <v>62.93</v>
      </c>
      <c r="C218" s="11">
        <f t="shared" si="20"/>
        <v>6.3969294738525275E-3</v>
      </c>
      <c r="D218" s="11" cm="1">
        <f t="array" ref="D218">PRODUCT((1+C218:C229)^(12/12))-1</f>
        <v>0.1340782122905031</v>
      </c>
      <c r="E218" s="21">
        <f t="shared" ref="E218" si="23">_xlfn.STDEV.P(C218:C229)</f>
        <v>1.5361463641219548E-2</v>
      </c>
    </row>
    <row r="219" spans="1:5" x14ac:dyDescent="0.2">
      <c r="A219" s="7">
        <v>39051</v>
      </c>
      <c r="B219" s="8">
        <v>62.53</v>
      </c>
      <c r="C219" s="11">
        <f t="shared" si="20"/>
        <v>2.2233120810854986E-2</v>
      </c>
      <c r="D219" s="11"/>
    </row>
    <row r="220" spans="1:5" x14ac:dyDescent="0.2">
      <c r="A220" s="7">
        <v>39021</v>
      </c>
      <c r="B220" s="8">
        <v>61.17</v>
      </c>
      <c r="C220" s="11">
        <f t="shared" si="20"/>
        <v>3.240506329113927E-2</v>
      </c>
      <c r="D220" s="11"/>
    </row>
    <row r="221" spans="1:5" x14ac:dyDescent="0.2">
      <c r="A221" s="7">
        <v>38989</v>
      </c>
      <c r="B221" s="8">
        <v>59.25</v>
      </c>
      <c r="C221" s="11">
        <f t="shared" si="20"/>
        <v>2.1727884117951336E-2</v>
      </c>
      <c r="D221" s="11"/>
    </row>
    <row r="222" spans="1:5" x14ac:dyDescent="0.2">
      <c r="A222" s="7">
        <v>38960</v>
      </c>
      <c r="B222" s="8">
        <v>57.99</v>
      </c>
      <c r="C222" s="11">
        <f t="shared" si="20"/>
        <v>2.1850220264317214E-2</v>
      </c>
      <c r="D222" s="11"/>
    </row>
    <row r="223" spans="1:5" x14ac:dyDescent="0.2">
      <c r="A223" s="7">
        <v>38929</v>
      </c>
      <c r="B223" s="8">
        <v>56.75</v>
      </c>
      <c r="C223" s="11">
        <f t="shared" si="20"/>
        <v>3.3592644978783191E-3</v>
      </c>
      <c r="D223" s="11"/>
    </row>
    <row r="224" spans="1:5" x14ac:dyDescent="0.2">
      <c r="A224" s="7">
        <v>38898</v>
      </c>
      <c r="B224" s="8">
        <v>56.56</v>
      </c>
      <c r="C224" s="11">
        <f t="shared" si="20"/>
        <v>-1.0596962204167287E-3</v>
      </c>
      <c r="D224" s="11"/>
    </row>
    <row r="225" spans="1:5" x14ac:dyDescent="0.2">
      <c r="A225" s="7">
        <v>38868</v>
      </c>
      <c r="B225" s="8">
        <v>56.62</v>
      </c>
      <c r="C225" s="11">
        <f t="shared" si="20"/>
        <v>-2.764897818993645E-2</v>
      </c>
      <c r="D225" s="11"/>
    </row>
    <row r="226" spans="1:5" x14ac:dyDescent="0.2">
      <c r="A226" s="7">
        <v>38835</v>
      </c>
      <c r="B226" s="8">
        <v>58.23</v>
      </c>
      <c r="C226" s="11">
        <f t="shared" si="20"/>
        <v>8.3116883116882579E-3</v>
      </c>
      <c r="D226" s="11"/>
    </row>
    <row r="227" spans="1:5" x14ac:dyDescent="0.2">
      <c r="A227" s="7">
        <v>38807</v>
      </c>
      <c r="B227" s="8">
        <v>57.75</v>
      </c>
      <c r="C227" s="11">
        <f t="shared" si="20"/>
        <v>1.2802525429673743E-2</v>
      </c>
      <c r="D227" s="11"/>
    </row>
    <row r="228" spans="1:5" x14ac:dyDescent="0.2">
      <c r="A228" s="7">
        <v>38776</v>
      </c>
      <c r="B228" s="8">
        <v>57.02</v>
      </c>
      <c r="C228" s="11">
        <f t="shared" si="20"/>
        <v>2.1089630931459499E-3</v>
      </c>
      <c r="D228" s="11"/>
    </row>
    <row r="229" spans="1:5" x14ac:dyDescent="0.2">
      <c r="A229" s="7">
        <v>38748</v>
      </c>
      <c r="B229" s="8">
        <v>56.9</v>
      </c>
      <c r="C229" s="11">
        <f t="shared" si="20"/>
        <v>2.5409983780861355E-2</v>
      </c>
      <c r="D229" s="11"/>
    </row>
    <row r="230" spans="1:5" x14ac:dyDescent="0.2">
      <c r="A230" s="7">
        <v>38716</v>
      </c>
      <c r="B230" s="8">
        <v>55.49</v>
      </c>
      <c r="C230" s="11">
        <f t="shared" si="20"/>
        <v>-1.0801080108009931E-3</v>
      </c>
      <c r="D230" s="11" cm="1">
        <f t="array" ref="D230">PRODUCT((1+C230:C241)^(12/12))-1</f>
        <v>4.3241210753901527E-2</v>
      </c>
      <c r="E230" s="21">
        <f t="shared" ref="E230" si="24">_xlfn.STDEV.P(C230:C241)</f>
        <v>2.3752189101311733E-2</v>
      </c>
    </row>
    <row r="231" spans="1:5" x14ac:dyDescent="0.2">
      <c r="A231" s="7">
        <v>38686</v>
      </c>
      <c r="B231" s="8">
        <v>55.55</v>
      </c>
      <c r="C231" s="11">
        <f t="shared" si="20"/>
        <v>3.8511871377827536E-2</v>
      </c>
      <c r="D231" s="11"/>
    </row>
    <row r="232" spans="1:5" x14ac:dyDescent="0.2">
      <c r="A232" s="7">
        <v>38656</v>
      </c>
      <c r="B232" s="8">
        <v>53.49</v>
      </c>
      <c r="C232" s="11">
        <f t="shared" si="20"/>
        <v>-1.6185396358285736E-2</v>
      </c>
      <c r="D232" s="11"/>
    </row>
    <row r="233" spans="1:5" x14ac:dyDescent="0.2">
      <c r="A233" s="7">
        <v>38625</v>
      </c>
      <c r="B233" s="8">
        <v>54.37</v>
      </c>
      <c r="C233" s="11">
        <f t="shared" si="20"/>
        <v>5.3624260355029426E-3</v>
      </c>
      <c r="D233" s="11"/>
    </row>
    <row r="234" spans="1:5" x14ac:dyDescent="0.2">
      <c r="A234" s="7">
        <v>38595</v>
      </c>
      <c r="B234" s="8">
        <v>54.08</v>
      </c>
      <c r="C234" s="11">
        <f t="shared" si="20"/>
        <v>-9.3060745951491653E-3</v>
      </c>
      <c r="D234" s="11"/>
    </row>
    <row r="235" spans="1:5" x14ac:dyDescent="0.2">
      <c r="A235" s="7">
        <v>38562</v>
      </c>
      <c r="B235" s="8">
        <v>54.588000000000001</v>
      </c>
      <c r="C235" s="11">
        <f t="shared" si="20"/>
        <v>3.464746019711909E-2</v>
      </c>
      <c r="D235" s="11"/>
    </row>
    <row r="236" spans="1:5" x14ac:dyDescent="0.2">
      <c r="A236" s="7">
        <v>38533</v>
      </c>
      <c r="B236" s="8">
        <v>52.76</v>
      </c>
      <c r="C236" s="11">
        <f t="shared" si="20"/>
        <v>1.3285253368760729E-3</v>
      </c>
      <c r="D236" s="11"/>
    </row>
    <row r="237" spans="1:5" x14ac:dyDescent="0.2">
      <c r="A237" s="7">
        <v>38503</v>
      </c>
      <c r="B237" s="8">
        <v>52.69</v>
      </c>
      <c r="C237" s="11">
        <f t="shared" si="20"/>
        <v>4.0276406712734435E-2</v>
      </c>
      <c r="D237" s="11"/>
    </row>
    <row r="238" spans="1:5" x14ac:dyDescent="0.2">
      <c r="A238" s="7">
        <v>38471</v>
      </c>
      <c r="B238" s="8">
        <v>50.65</v>
      </c>
      <c r="C238" s="11">
        <f t="shared" si="20"/>
        <v>-2.2200772200772174E-2</v>
      </c>
      <c r="D238" s="11"/>
    </row>
    <row r="239" spans="1:5" x14ac:dyDescent="0.2">
      <c r="A239" s="7">
        <v>38442</v>
      </c>
      <c r="B239" s="8">
        <v>51.8</v>
      </c>
      <c r="C239" s="11">
        <f t="shared" si="20"/>
        <v>-2.0238320408549278E-2</v>
      </c>
      <c r="D239" s="11"/>
    </row>
    <row r="240" spans="1:5" x14ac:dyDescent="0.2">
      <c r="A240" s="7">
        <v>38411</v>
      </c>
      <c r="B240" s="8">
        <v>52.87</v>
      </c>
      <c r="C240" s="11">
        <f t="shared" si="20"/>
        <v>2.3224308109154164E-2</v>
      </c>
      <c r="D240" s="11"/>
    </row>
    <row r="241" spans="1:5" x14ac:dyDescent="0.2">
      <c r="A241" s="7">
        <v>38383</v>
      </c>
      <c r="B241" s="8">
        <v>51.67</v>
      </c>
      <c r="C241" s="11">
        <f t="shared" si="20"/>
        <v>-2.8576800150404136E-2</v>
      </c>
      <c r="D241" s="11"/>
    </row>
    <row r="242" spans="1:5" x14ac:dyDescent="0.2">
      <c r="A242" s="7">
        <v>38352</v>
      </c>
      <c r="B242" s="8">
        <v>53.19</v>
      </c>
      <c r="C242" s="11">
        <f t="shared" si="20"/>
        <v>3.1813773035887498E-2</v>
      </c>
      <c r="D242" s="11" cm="1">
        <f t="array" ref="D242">PRODUCT((1+C242:C253)^(12/12))-1</f>
        <v>7.5631951466127223E-2</v>
      </c>
      <c r="E242" s="21">
        <f t="shared" ref="E242" si="25">_xlfn.STDEV.P(C242:C253)</f>
        <v>2.1949913756745768E-2</v>
      </c>
    </row>
    <row r="243" spans="1:5" x14ac:dyDescent="0.2">
      <c r="A243" s="7">
        <v>38321</v>
      </c>
      <c r="B243" s="8">
        <v>51.55</v>
      </c>
      <c r="C243" s="11">
        <f t="shared" si="20"/>
        <v>4.5638945233265719E-2</v>
      </c>
      <c r="D243" s="11"/>
    </row>
    <row r="244" spans="1:5" x14ac:dyDescent="0.2">
      <c r="A244" s="7">
        <v>38289</v>
      </c>
      <c r="B244" s="8">
        <v>49.3</v>
      </c>
      <c r="C244" s="11">
        <f t="shared" si="20"/>
        <v>1.4612060094669555E-2</v>
      </c>
      <c r="D244" s="11"/>
    </row>
    <row r="245" spans="1:5" x14ac:dyDescent="0.2">
      <c r="A245" s="7">
        <v>38260</v>
      </c>
      <c r="B245" s="8">
        <v>48.59</v>
      </c>
      <c r="C245" s="11">
        <f t="shared" si="20"/>
        <v>9.5574485767712623E-3</v>
      </c>
      <c r="D245" s="11"/>
    </row>
    <row r="246" spans="1:5" x14ac:dyDescent="0.2">
      <c r="A246" s="7">
        <v>38230</v>
      </c>
      <c r="B246" s="8">
        <v>48.13</v>
      </c>
      <c r="C246" s="11">
        <f t="shared" si="20"/>
        <v>2.7083333333333868E-3</v>
      </c>
      <c r="D246" s="11"/>
    </row>
    <row r="247" spans="1:5" x14ac:dyDescent="0.2">
      <c r="A247" s="7">
        <v>38198</v>
      </c>
      <c r="B247" s="9">
        <v>48</v>
      </c>
      <c r="C247" s="11">
        <f t="shared" si="20"/>
        <v>-3.5175879396984924E-2</v>
      </c>
      <c r="D247" s="11"/>
    </row>
    <row r="248" spans="1:5" x14ac:dyDescent="0.2">
      <c r="A248" s="7">
        <v>38168</v>
      </c>
      <c r="B248" s="8">
        <v>49.75</v>
      </c>
      <c r="C248" s="11">
        <f t="shared" si="20"/>
        <v>1.4271151885830844E-2</v>
      </c>
      <c r="D248" s="11"/>
    </row>
    <row r="249" spans="1:5" x14ac:dyDescent="0.2">
      <c r="A249" s="7">
        <v>38135</v>
      </c>
      <c r="B249" s="8">
        <v>49.05</v>
      </c>
      <c r="C249" s="11">
        <f t="shared" si="20"/>
        <v>1.2174989682212057E-2</v>
      </c>
      <c r="D249" s="11"/>
    </row>
    <row r="250" spans="1:5" x14ac:dyDescent="0.2">
      <c r="A250" s="7">
        <v>38107</v>
      </c>
      <c r="B250" s="8">
        <v>48.46</v>
      </c>
      <c r="C250" s="11">
        <f t="shared" si="20"/>
        <v>-1.5040650406504104E-2</v>
      </c>
      <c r="D250" s="11"/>
    </row>
    <row r="251" spans="1:5" x14ac:dyDescent="0.2">
      <c r="A251" s="7">
        <v>38077</v>
      </c>
      <c r="B251" s="8">
        <v>49.2</v>
      </c>
      <c r="C251" s="11">
        <f t="shared" si="20"/>
        <v>-1.9529693104822575E-2</v>
      </c>
      <c r="D251" s="11"/>
    </row>
    <row r="252" spans="1:5" x14ac:dyDescent="0.2">
      <c r="A252" s="7">
        <v>38044</v>
      </c>
      <c r="B252" s="8">
        <v>50.18</v>
      </c>
      <c r="C252" s="11">
        <f>(B252-B253)/B253</f>
        <v>1.4762386248736032E-2</v>
      </c>
    </row>
    <row r="253" spans="1:5" x14ac:dyDescent="0.2">
      <c r="A253" s="7">
        <v>38016</v>
      </c>
      <c r="B253" s="8">
        <v>49.45</v>
      </c>
    </row>
    <row r="254" spans="1:5" x14ac:dyDescent="0.2">
      <c r="A254" s="66" t="s">
        <v>10</v>
      </c>
      <c r="B254" s="66"/>
    </row>
  </sheetData>
  <mergeCells count="2">
    <mergeCell ref="A254:B254"/>
    <mergeCell ref="N2:Q2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2266F-F460-43C8-8A57-2A55F75CFDE1}">
  <dimension ref="A1:X254"/>
  <sheetViews>
    <sheetView workbookViewId="0">
      <selection activeCell="G15" sqref="G15:J15"/>
    </sheetView>
  </sheetViews>
  <sheetFormatPr baseColWidth="10" defaultColWidth="8.83203125" defaultRowHeight="15" x14ac:dyDescent="0.2"/>
  <cols>
    <col min="1" max="1" width="11.5" bestFit="1" customWidth="1"/>
    <col min="2" max="2" width="27.6640625" customWidth="1"/>
    <col min="3" max="3" width="19.5" bestFit="1" customWidth="1"/>
    <col min="4" max="4" width="17.5" bestFit="1" customWidth="1"/>
    <col min="5" max="5" width="14" style="21" customWidth="1"/>
    <col min="7" max="7" width="18.1640625" customWidth="1"/>
    <col min="9" max="9" width="14.83203125" customWidth="1"/>
  </cols>
  <sheetData>
    <row r="1" spans="1:24" x14ac:dyDescent="0.2">
      <c r="A1" s="5" t="s">
        <v>0</v>
      </c>
      <c r="B1" s="6" t="s">
        <v>39</v>
      </c>
      <c r="C1" s="6" t="s">
        <v>40</v>
      </c>
      <c r="D1" s="10" t="s">
        <v>41</v>
      </c>
      <c r="E1" s="20" t="s">
        <v>36</v>
      </c>
      <c r="G1" s="36" t="s">
        <v>5</v>
      </c>
      <c r="H1" s="37" t="s">
        <v>6</v>
      </c>
      <c r="I1" s="38" t="s">
        <v>7</v>
      </c>
      <c r="J1" s="37" t="s">
        <v>8</v>
      </c>
    </row>
    <row r="2" spans="1:24" x14ac:dyDescent="0.2">
      <c r="A2" s="7">
        <v>45657</v>
      </c>
      <c r="B2" s="8">
        <v>240.28</v>
      </c>
      <c r="C2" s="12">
        <f t="shared" ref="C2:C59" si="0">(B2-B3)/B3</f>
        <v>-7.765536831599551E-2</v>
      </c>
      <c r="D2" s="13" cm="1">
        <f t="array" ref="D2">PRODUCT((1+C2:C13)^(12/12))-1</f>
        <v>0.12633009890779512</v>
      </c>
      <c r="E2" s="21">
        <f>_xlfn.STDEV.P(C2:C13)</f>
        <v>5.2272758115444178E-2</v>
      </c>
      <c r="G2" s="22">
        <f>A2</f>
        <v>45657</v>
      </c>
      <c r="H2" s="31">
        <v>2024</v>
      </c>
      <c r="I2" s="13">
        <f>VLOOKUP(G2,$A$2:$D$292,4,FALSE)</f>
        <v>0.12633009890779512</v>
      </c>
      <c r="J2" s="33">
        <f>VLOOKUP(G2,$A$2:$E$298,5,FALSE)</f>
        <v>5.2272758115444178E-2</v>
      </c>
      <c r="M2" s="67"/>
      <c r="N2" s="67"/>
      <c r="O2" s="67"/>
      <c r="P2" s="67"/>
    </row>
    <row r="3" spans="1:24" ht="19" x14ac:dyDescent="0.25">
      <c r="A3" s="7">
        <v>45625</v>
      </c>
      <c r="B3" s="8">
        <v>260.51</v>
      </c>
      <c r="C3" s="12">
        <f t="shared" si="0"/>
        <v>0.10554235274147006</v>
      </c>
      <c r="G3" s="22">
        <f>A14</f>
        <v>45289</v>
      </c>
      <c r="H3" s="31">
        <v>2023</v>
      </c>
      <c r="I3" s="13">
        <f t="shared" ref="I3:I15" si="1">VLOOKUP(G3,$A$2:$D$292,4,FALSE)</f>
        <v>0.16230794377247504</v>
      </c>
      <c r="J3" s="33">
        <f t="shared" ref="J3:J15" si="2">VLOOKUP(G3,$A$2:$E$298,5,FALSE)</f>
        <v>6.1961677017082488E-2</v>
      </c>
      <c r="M3" s="1" t="s">
        <v>42</v>
      </c>
      <c r="N3" s="2"/>
      <c r="O3" s="2"/>
      <c r="P3" s="2"/>
      <c r="Q3" s="2"/>
      <c r="R3" s="2"/>
      <c r="S3" s="2"/>
      <c r="T3" s="2"/>
      <c r="U3" s="2"/>
      <c r="V3" s="2"/>
      <c r="W3" s="2"/>
      <c r="X3" s="2"/>
    </row>
    <row r="4" spans="1:24" x14ac:dyDescent="0.2">
      <c r="A4" s="7">
        <v>45596</v>
      </c>
      <c r="B4" s="8">
        <v>235.64</v>
      </c>
      <c r="C4" s="12">
        <f t="shared" si="0"/>
        <v>-6.6186079844864111E-3</v>
      </c>
      <c r="G4" s="22">
        <f>A26</f>
        <v>44925</v>
      </c>
      <c r="H4" s="31">
        <v>2022</v>
      </c>
      <c r="I4" s="13">
        <f t="shared" si="1"/>
        <v>-0.18791203929029665</v>
      </c>
      <c r="J4" s="33">
        <f t="shared" si="2"/>
        <v>6.9218736185078358E-2</v>
      </c>
      <c r="M4" s="3" t="s">
        <v>10</v>
      </c>
    </row>
    <row r="5" spans="1:24" x14ac:dyDescent="0.2">
      <c r="A5" s="7">
        <v>45565</v>
      </c>
      <c r="B5" s="8">
        <v>237.21</v>
      </c>
      <c r="C5" s="12">
        <f t="shared" si="0"/>
        <v>1.6236826321652048E-2</v>
      </c>
      <c r="G5" s="22">
        <f>A38</f>
        <v>44561</v>
      </c>
      <c r="H5" s="31">
        <v>2021</v>
      </c>
      <c r="I5" s="13">
        <f t="shared" si="1"/>
        <v>0.16093075816724878</v>
      </c>
      <c r="J5" s="33">
        <f t="shared" si="2"/>
        <v>3.0257745603533153E-2</v>
      </c>
      <c r="M5" s="3" t="s">
        <v>43</v>
      </c>
    </row>
    <row r="6" spans="1:24" x14ac:dyDescent="0.2">
      <c r="A6" s="7">
        <v>45534</v>
      </c>
      <c r="B6" s="8">
        <v>233.42</v>
      </c>
      <c r="C6" s="12">
        <f t="shared" si="0"/>
        <v>8.5689802913375366E-5</v>
      </c>
      <c r="G6" s="22">
        <f>A50</f>
        <v>44196</v>
      </c>
      <c r="H6" s="31">
        <v>2020</v>
      </c>
      <c r="I6" s="13">
        <f t="shared" si="1"/>
        <v>0.17531997102149233</v>
      </c>
      <c r="J6" s="33">
        <f t="shared" si="2"/>
        <v>9.8067938221790843E-2</v>
      </c>
      <c r="M6" s="3" t="s">
        <v>10</v>
      </c>
    </row>
    <row r="7" spans="1:24" x14ac:dyDescent="0.2">
      <c r="A7" s="7">
        <v>45504</v>
      </c>
      <c r="B7" s="8">
        <v>233.4</v>
      </c>
      <c r="C7" s="12">
        <f t="shared" si="0"/>
        <v>7.0445789763346242E-2</v>
      </c>
      <c r="G7" s="22">
        <f>A62</f>
        <v>43830</v>
      </c>
      <c r="H7" s="31">
        <v>2019</v>
      </c>
      <c r="I7" s="13">
        <f t="shared" si="1"/>
        <v>0.2549435563300253</v>
      </c>
      <c r="J7" s="33">
        <f t="shared" si="2"/>
        <v>4.6808588816626737E-2</v>
      </c>
      <c r="M7" s="4" t="s">
        <v>12</v>
      </c>
    </row>
    <row r="8" spans="1:24" x14ac:dyDescent="0.2">
      <c r="A8" s="7">
        <v>45471</v>
      </c>
      <c r="B8" s="8">
        <v>218.04</v>
      </c>
      <c r="C8" s="12">
        <f t="shared" si="0"/>
        <v>-1.9119168653560666E-2</v>
      </c>
      <c r="G8" s="22">
        <f>A74</f>
        <v>43465</v>
      </c>
      <c r="H8" s="31">
        <v>2018</v>
      </c>
      <c r="I8" s="13">
        <f t="shared" si="1"/>
        <v>-0.10696887686062273</v>
      </c>
      <c r="J8" s="33">
        <f t="shared" si="2"/>
        <v>5.0935914954361637E-2</v>
      </c>
      <c r="M8" s="3" t="s">
        <v>10</v>
      </c>
    </row>
    <row r="9" spans="1:24" x14ac:dyDescent="0.2">
      <c r="A9" s="7">
        <v>45443</v>
      </c>
      <c r="B9" s="8">
        <v>222.29</v>
      </c>
      <c r="C9" s="12">
        <f t="shared" si="0"/>
        <v>3.9758641657701481E-2</v>
      </c>
      <c r="G9" s="22">
        <f>A86</f>
        <v>43098</v>
      </c>
      <c r="H9" s="31">
        <v>2017</v>
      </c>
      <c r="I9" s="13">
        <f t="shared" si="1"/>
        <v>0.14609181141439187</v>
      </c>
      <c r="J9" s="33">
        <f t="shared" si="2"/>
        <v>1.5262031667162942E-2</v>
      </c>
      <c r="M9" s="3"/>
    </row>
    <row r="10" spans="1:24" x14ac:dyDescent="0.2">
      <c r="A10" s="7">
        <v>45412</v>
      </c>
      <c r="B10" s="8">
        <v>213.79</v>
      </c>
      <c r="C10" s="12">
        <f t="shared" si="0"/>
        <v>-6.4744739489916492E-2</v>
      </c>
      <c r="G10" s="22">
        <f>A98</f>
        <v>42734</v>
      </c>
      <c r="H10" s="31">
        <v>2016</v>
      </c>
      <c r="I10" s="13">
        <f t="shared" si="1"/>
        <v>0.1655820679681852</v>
      </c>
      <c r="J10" s="33">
        <f t="shared" si="2"/>
        <v>4.3315876585390468E-2</v>
      </c>
    </row>
    <row r="11" spans="1:24" x14ac:dyDescent="0.2">
      <c r="A11" s="7">
        <v>45379</v>
      </c>
      <c r="B11" s="8">
        <v>228.59</v>
      </c>
      <c r="C11" s="12">
        <f t="shared" si="0"/>
        <v>4.1127709965385319E-2</v>
      </c>
      <c r="G11" s="22">
        <f>A110</f>
        <v>42369</v>
      </c>
      <c r="H11" s="31">
        <v>2015</v>
      </c>
      <c r="I11" s="13">
        <f t="shared" si="1"/>
        <v>-5.1602948739928323E-2</v>
      </c>
      <c r="J11" s="33">
        <f t="shared" si="2"/>
        <v>3.744191943709943E-2</v>
      </c>
    </row>
    <row r="12" spans="1:24" x14ac:dyDescent="0.2">
      <c r="A12" s="7">
        <v>45351</v>
      </c>
      <c r="B12" s="8">
        <v>219.56</v>
      </c>
      <c r="C12" s="12">
        <f t="shared" si="0"/>
        <v>5.7712689083726704E-2</v>
      </c>
      <c r="G12" s="22">
        <f>A122</f>
        <v>42004</v>
      </c>
      <c r="H12" s="31">
        <v>2014</v>
      </c>
      <c r="I12" s="13">
        <f t="shared" si="1"/>
        <v>6.102773988176402E-2</v>
      </c>
      <c r="J12" s="33">
        <f t="shared" si="2"/>
        <v>3.6444962156509678E-2</v>
      </c>
    </row>
    <row r="13" spans="1:24" x14ac:dyDescent="0.2">
      <c r="A13" s="7">
        <v>45322</v>
      </c>
      <c r="B13" s="8">
        <v>207.58</v>
      </c>
      <c r="C13" s="12">
        <f t="shared" si="0"/>
        <v>-2.695354614915858E-2</v>
      </c>
      <c r="G13" s="22">
        <f>A134</f>
        <v>41639</v>
      </c>
      <c r="H13" s="31">
        <v>2013</v>
      </c>
      <c r="I13" s="13">
        <f t="shared" si="1"/>
        <v>0.35908529048207738</v>
      </c>
      <c r="J13" s="33">
        <f t="shared" si="2"/>
        <v>2.9445229337379968E-2</v>
      </c>
    </row>
    <row r="14" spans="1:24" x14ac:dyDescent="0.2">
      <c r="A14" s="7">
        <v>45289</v>
      </c>
      <c r="B14" s="8">
        <v>213.33</v>
      </c>
      <c r="C14" s="12">
        <f t="shared" si="0"/>
        <v>9.720722110785375E-2</v>
      </c>
      <c r="D14" s="13" cm="1">
        <f t="array" ref="D14">PRODUCT((1+C14:C25)^(12/12))-1</f>
        <v>0.16230794377247504</v>
      </c>
      <c r="E14" s="21">
        <f t="shared" ref="E14" si="3">_xlfn.STDEV.P(C14:C25)</f>
        <v>6.1961677017082488E-2</v>
      </c>
      <c r="G14" s="22">
        <f>A146</f>
        <v>41274</v>
      </c>
      <c r="H14" s="31">
        <v>2012</v>
      </c>
      <c r="I14" s="13">
        <f t="shared" si="1"/>
        <v>0.16118845988230257</v>
      </c>
      <c r="J14" s="33">
        <f t="shared" si="2"/>
        <v>3.3878729692785305E-2</v>
      </c>
    </row>
    <row r="15" spans="1:24" x14ac:dyDescent="0.2">
      <c r="A15" s="7">
        <v>45260</v>
      </c>
      <c r="B15" s="8">
        <v>194.43</v>
      </c>
      <c r="C15" s="12">
        <f t="shared" si="0"/>
        <v>9.1996630160067372E-2</v>
      </c>
      <c r="G15" s="24">
        <f>A158</f>
        <v>40907</v>
      </c>
      <c r="H15" s="32">
        <v>2011</v>
      </c>
      <c r="I15" s="35">
        <f t="shared" si="1"/>
        <v>-4.0754509155995766E-2</v>
      </c>
      <c r="J15" s="34">
        <f t="shared" si="2"/>
        <v>6.3999337591763975E-2</v>
      </c>
    </row>
    <row r="16" spans="1:24" x14ac:dyDescent="0.2">
      <c r="A16" s="7">
        <v>45230</v>
      </c>
      <c r="B16" s="8">
        <v>178.05</v>
      </c>
      <c r="C16" s="12">
        <f t="shared" si="0"/>
        <v>-5.82852911620034E-2</v>
      </c>
    </row>
    <row r="17" spans="1:5" x14ac:dyDescent="0.2">
      <c r="A17" s="7">
        <v>45198</v>
      </c>
      <c r="B17" s="8">
        <v>189.07</v>
      </c>
      <c r="C17" s="12">
        <f t="shared" si="0"/>
        <v>-5.9493607919216075E-2</v>
      </c>
    </row>
    <row r="18" spans="1:5" x14ac:dyDescent="0.2">
      <c r="A18" s="7">
        <v>45169</v>
      </c>
      <c r="B18" s="8">
        <v>201.03</v>
      </c>
      <c r="C18" s="12">
        <f t="shared" si="0"/>
        <v>-3.6982035928143704E-2</v>
      </c>
    </row>
    <row r="19" spans="1:5" x14ac:dyDescent="0.2">
      <c r="A19" s="7">
        <v>45138</v>
      </c>
      <c r="B19" s="8">
        <v>208.75</v>
      </c>
      <c r="C19" s="12">
        <f t="shared" si="0"/>
        <v>4.957514203831271E-2</v>
      </c>
    </row>
    <row r="20" spans="1:5" x14ac:dyDescent="0.2">
      <c r="A20" s="7">
        <v>45107</v>
      </c>
      <c r="B20" s="8">
        <v>198.89</v>
      </c>
      <c r="C20" s="12">
        <f t="shared" si="0"/>
        <v>8.3160875721598859E-2</v>
      </c>
    </row>
    <row r="21" spans="1:5" x14ac:dyDescent="0.2">
      <c r="A21" s="7">
        <v>45077</v>
      </c>
      <c r="B21" s="8">
        <v>183.62</v>
      </c>
      <c r="C21" s="12">
        <f t="shared" si="0"/>
        <v>-1.9699962628797169E-2</v>
      </c>
    </row>
    <row r="22" spans="1:5" x14ac:dyDescent="0.2">
      <c r="A22" s="7">
        <v>45044</v>
      </c>
      <c r="B22" s="8">
        <v>187.31</v>
      </c>
      <c r="C22" s="12">
        <f t="shared" si="0"/>
        <v>-1.1869592741084617E-2</v>
      </c>
    </row>
    <row r="23" spans="1:5" x14ac:dyDescent="0.2">
      <c r="A23" s="7">
        <v>45016</v>
      </c>
      <c r="B23" s="8">
        <v>189.56</v>
      </c>
      <c r="C23" s="12">
        <f t="shared" si="0"/>
        <v>-4.0299716484406681E-2</v>
      </c>
    </row>
    <row r="24" spans="1:5" x14ac:dyDescent="0.2">
      <c r="A24" s="7">
        <v>44985</v>
      </c>
      <c r="B24" s="8">
        <v>197.52</v>
      </c>
      <c r="C24" s="12">
        <f t="shared" si="0"/>
        <v>-2.3048768424176459E-2</v>
      </c>
    </row>
    <row r="25" spans="1:5" x14ac:dyDescent="0.2">
      <c r="A25" s="7">
        <v>44957</v>
      </c>
      <c r="B25" s="8">
        <v>202.18</v>
      </c>
      <c r="C25" s="12">
        <f t="shared" si="0"/>
        <v>0.10155824343467372</v>
      </c>
    </row>
    <row r="26" spans="1:5" x14ac:dyDescent="0.2">
      <c r="A26" s="7">
        <v>44925</v>
      </c>
      <c r="B26" s="8">
        <v>183.54</v>
      </c>
      <c r="C26" s="12">
        <f t="shared" si="0"/>
        <v>-6.4001223927788314E-2</v>
      </c>
      <c r="D26" s="13" cm="1">
        <f t="array" ref="D26">PRODUCT((1+C26:C37)^(12/12))-1</f>
        <v>-0.18791203929029665</v>
      </c>
      <c r="E26" s="21">
        <f t="shared" ref="E26" si="4">_xlfn.STDEV.P(C26:C37)</f>
        <v>6.9218736185078358E-2</v>
      </c>
    </row>
    <row r="27" spans="1:5" x14ac:dyDescent="0.2">
      <c r="A27" s="7">
        <v>44895</v>
      </c>
      <c r="B27" s="8">
        <v>196.09</v>
      </c>
      <c r="C27" s="12">
        <f t="shared" si="0"/>
        <v>4.3920357751277679E-2</v>
      </c>
    </row>
    <row r="28" spans="1:5" x14ac:dyDescent="0.2">
      <c r="A28" s="7">
        <v>44865</v>
      </c>
      <c r="B28" s="8">
        <v>187.84</v>
      </c>
      <c r="C28" s="12">
        <f t="shared" si="0"/>
        <v>9.9057983734129121E-2</v>
      </c>
    </row>
    <row r="29" spans="1:5" x14ac:dyDescent="0.2">
      <c r="A29" s="7">
        <v>44834</v>
      </c>
      <c r="B29" s="8">
        <v>170.91</v>
      </c>
      <c r="C29" s="12">
        <f t="shared" si="0"/>
        <v>-9.9098624215908551E-2</v>
      </c>
    </row>
    <row r="30" spans="1:5" x14ac:dyDescent="0.2">
      <c r="A30" s="7">
        <v>44804</v>
      </c>
      <c r="B30" s="8">
        <v>189.71</v>
      </c>
      <c r="C30" s="12">
        <f t="shared" si="0"/>
        <v>-2.6079367524000124E-2</v>
      </c>
    </row>
    <row r="31" spans="1:5" x14ac:dyDescent="0.2">
      <c r="A31" s="7">
        <v>44771</v>
      </c>
      <c r="B31" s="8">
        <v>194.79</v>
      </c>
      <c r="C31" s="12">
        <f t="shared" si="0"/>
        <v>0.10607006984271181</v>
      </c>
    </row>
    <row r="32" spans="1:5" x14ac:dyDescent="0.2">
      <c r="A32" s="7">
        <v>44742</v>
      </c>
      <c r="B32" s="8">
        <v>176.11</v>
      </c>
      <c r="C32" s="12">
        <f t="shared" si="0"/>
        <v>-9.6732830691901237E-2</v>
      </c>
    </row>
    <row r="33" spans="1:5" x14ac:dyDescent="0.2">
      <c r="A33" s="7">
        <v>44712</v>
      </c>
      <c r="B33" s="8">
        <v>194.97</v>
      </c>
      <c r="C33" s="12">
        <f t="shared" si="0"/>
        <v>-4.1015124327102028E-4</v>
      </c>
    </row>
    <row r="34" spans="1:5" x14ac:dyDescent="0.2">
      <c r="A34" s="7">
        <v>44680</v>
      </c>
      <c r="B34" s="8">
        <v>195.05</v>
      </c>
      <c r="C34" s="12">
        <f t="shared" si="0"/>
        <v>-8.2204027856201761E-2</v>
      </c>
    </row>
    <row r="35" spans="1:5" x14ac:dyDescent="0.2">
      <c r="A35" s="7">
        <v>44651</v>
      </c>
      <c r="B35" s="8">
        <v>212.52</v>
      </c>
      <c r="C35" s="12">
        <f t="shared" si="0"/>
        <v>1.1951811818484927E-2</v>
      </c>
    </row>
    <row r="36" spans="1:5" x14ac:dyDescent="0.2">
      <c r="A36" s="7">
        <v>44620</v>
      </c>
      <c r="B36" s="8">
        <v>210.01</v>
      </c>
      <c r="C36" s="12">
        <f t="shared" si="0"/>
        <v>8.6451179098025206E-3</v>
      </c>
    </row>
    <row r="37" spans="1:5" x14ac:dyDescent="0.2">
      <c r="A37" s="7">
        <v>44592</v>
      </c>
      <c r="B37" s="8">
        <v>208.21</v>
      </c>
      <c r="C37" s="12">
        <f t="shared" si="0"/>
        <v>-7.8757577098358414E-2</v>
      </c>
    </row>
    <row r="38" spans="1:5" x14ac:dyDescent="0.2">
      <c r="A38" s="7">
        <v>44561</v>
      </c>
      <c r="B38" s="8">
        <v>226.01</v>
      </c>
      <c r="C38" s="12">
        <f t="shared" si="0"/>
        <v>2.8955155929888392E-2</v>
      </c>
      <c r="D38" s="13" cm="1">
        <f t="array" ref="D38">PRODUCT((1+C38:C49)^(12/12))-1</f>
        <v>0.16093075816724878</v>
      </c>
      <c r="E38" s="21">
        <f t="shared" ref="E38" si="5">_xlfn.STDEV.P(C38:C49)</f>
        <v>3.0257745603533153E-2</v>
      </c>
    </row>
    <row r="39" spans="1:5" x14ac:dyDescent="0.2">
      <c r="A39" s="7">
        <v>44530</v>
      </c>
      <c r="B39" s="8">
        <v>219.65</v>
      </c>
      <c r="C39" s="12">
        <f t="shared" si="0"/>
        <v>-4.2877685302191833E-2</v>
      </c>
    </row>
    <row r="40" spans="1:5" x14ac:dyDescent="0.2">
      <c r="A40" s="7">
        <v>44498</v>
      </c>
      <c r="B40" s="8">
        <v>229.49</v>
      </c>
      <c r="C40" s="12">
        <f t="shared" si="0"/>
        <v>4.948095303425263E-2</v>
      </c>
    </row>
    <row r="41" spans="1:5" x14ac:dyDescent="0.2">
      <c r="A41" s="7">
        <v>44469</v>
      </c>
      <c r="B41" s="8">
        <v>218.67</v>
      </c>
      <c r="C41" s="12">
        <f t="shared" si="0"/>
        <v>-3.3759003137289627E-2</v>
      </c>
    </row>
    <row r="42" spans="1:5" x14ac:dyDescent="0.2">
      <c r="A42" s="7">
        <v>44439</v>
      </c>
      <c r="B42" s="8">
        <v>226.31</v>
      </c>
      <c r="C42" s="12">
        <f t="shared" si="0"/>
        <v>1.9644063978373569E-2</v>
      </c>
    </row>
    <row r="43" spans="1:5" x14ac:dyDescent="0.2">
      <c r="A43" s="7">
        <v>44407</v>
      </c>
      <c r="B43" s="8">
        <v>221.95</v>
      </c>
      <c r="C43" s="12">
        <f t="shared" si="0"/>
        <v>-1.4781605113636419E-2</v>
      </c>
    </row>
    <row r="44" spans="1:5" x14ac:dyDescent="0.2">
      <c r="A44" s="7">
        <v>44377</v>
      </c>
      <c r="B44" s="8">
        <v>225.28</v>
      </c>
      <c r="C44" s="12">
        <f t="shared" si="0"/>
        <v>1.2130469943391089E-2</v>
      </c>
    </row>
    <row r="45" spans="1:5" x14ac:dyDescent="0.2">
      <c r="A45" s="7">
        <v>44344</v>
      </c>
      <c r="B45" s="8">
        <v>222.58</v>
      </c>
      <c r="C45" s="12">
        <f t="shared" si="0"/>
        <v>4.0451256236236869E-4</v>
      </c>
    </row>
    <row r="46" spans="1:5" x14ac:dyDescent="0.2">
      <c r="A46" s="7">
        <v>44316</v>
      </c>
      <c r="B46" s="8">
        <v>222.49</v>
      </c>
      <c r="C46" s="12">
        <f t="shared" si="0"/>
        <v>3.9284379671150955E-2</v>
      </c>
    </row>
    <row r="47" spans="1:5" x14ac:dyDescent="0.2">
      <c r="A47" s="7">
        <v>44286</v>
      </c>
      <c r="B47" s="8">
        <v>214.08</v>
      </c>
      <c r="C47" s="12">
        <f t="shared" si="0"/>
        <v>1.536710301650545E-2</v>
      </c>
    </row>
    <row r="48" spans="1:5" x14ac:dyDescent="0.2">
      <c r="A48" s="7">
        <v>44253</v>
      </c>
      <c r="B48" s="8">
        <v>210.84</v>
      </c>
      <c r="C48" s="12">
        <f t="shared" si="0"/>
        <v>6.1684878392668313E-2</v>
      </c>
    </row>
    <row r="49" spans="1:5" x14ac:dyDescent="0.2">
      <c r="A49" s="7">
        <v>44225</v>
      </c>
      <c r="B49" s="8">
        <v>198.59</v>
      </c>
      <c r="C49" s="12">
        <f t="shared" si="0"/>
        <v>2.0084240805424269E-2</v>
      </c>
    </row>
    <row r="50" spans="1:5" x14ac:dyDescent="0.2">
      <c r="A50" s="7">
        <v>44196</v>
      </c>
      <c r="B50" s="8">
        <v>194.68</v>
      </c>
      <c r="C50" s="12">
        <f t="shared" si="0"/>
        <v>7.025838372732271E-2</v>
      </c>
      <c r="D50" s="13" cm="1">
        <f t="array" ref="D50">PRODUCT((1+C50:C61)^(12/12))-1</f>
        <v>0.17531997102149233</v>
      </c>
      <c r="E50" s="21">
        <f t="shared" ref="E50" si="6">_xlfn.STDEV.P(C50:C61)</f>
        <v>9.8067938221790843E-2</v>
      </c>
    </row>
    <row r="51" spans="1:5" x14ac:dyDescent="0.2">
      <c r="A51" s="7">
        <v>44165</v>
      </c>
      <c r="B51" s="8">
        <v>181.9</v>
      </c>
      <c r="C51" s="12">
        <f t="shared" si="0"/>
        <v>0.15778753739418236</v>
      </c>
    </row>
    <row r="52" spans="1:5" x14ac:dyDescent="0.2">
      <c r="A52" s="7">
        <v>44134</v>
      </c>
      <c r="B52" s="8">
        <v>157.11000000000001</v>
      </c>
      <c r="C52" s="12">
        <f t="shared" si="0"/>
        <v>2.1521456436931093E-2</v>
      </c>
    </row>
    <row r="53" spans="1:5" x14ac:dyDescent="0.2">
      <c r="A53" s="7">
        <v>44104</v>
      </c>
      <c r="B53" s="8">
        <v>153.80000000000001</v>
      </c>
      <c r="C53" s="12">
        <f t="shared" si="0"/>
        <v>-2.9408052505364105E-2</v>
      </c>
    </row>
    <row r="54" spans="1:5" x14ac:dyDescent="0.2">
      <c r="A54" s="7">
        <v>44074</v>
      </c>
      <c r="B54" s="8">
        <v>158.46</v>
      </c>
      <c r="C54" s="12">
        <f t="shared" si="0"/>
        <v>3.9627345492717632E-2</v>
      </c>
    </row>
    <row r="55" spans="1:5" x14ac:dyDescent="0.2">
      <c r="A55" s="7">
        <v>44043</v>
      </c>
      <c r="B55" s="8">
        <v>152.41999999999999</v>
      </c>
      <c r="C55" s="12">
        <f t="shared" si="0"/>
        <v>4.597858907493816E-2</v>
      </c>
    </row>
    <row r="56" spans="1:5" x14ac:dyDescent="0.2">
      <c r="A56" s="7">
        <v>44012</v>
      </c>
      <c r="B56" s="8">
        <v>145.72</v>
      </c>
      <c r="C56" s="12">
        <f t="shared" si="0"/>
        <v>2.3602135431300821E-2</v>
      </c>
    </row>
    <row r="57" spans="1:5" x14ac:dyDescent="0.2">
      <c r="A57" s="7">
        <v>43980</v>
      </c>
      <c r="B57" s="8">
        <v>142.36000000000001</v>
      </c>
      <c r="C57" s="12">
        <f t="shared" si="0"/>
        <v>7.6527525710828825E-2</v>
      </c>
    </row>
    <row r="58" spans="1:5" x14ac:dyDescent="0.2">
      <c r="A58" s="7">
        <v>43951</v>
      </c>
      <c r="B58" s="8">
        <v>132.24</v>
      </c>
      <c r="C58" s="12">
        <f t="shared" si="0"/>
        <v>0.14553014553014562</v>
      </c>
    </row>
    <row r="59" spans="1:5" x14ac:dyDescent="0.2">
      <c r="A59" s="7">
        <v>43921</v>
      </c>
      <c r="B59" s="8">
        <v>115.44</v>
      </c>
      <c r="C59" s="12">
        <f t="shared" si="0"/>
        <v>-0.22236443246884469</v>
      </c>
    </row>
    <row r="60" spans="1:5" x14ac:dyDescent="0.2">
      <c r="A60" s="7">
        <v>43889</v>
      </c>
      <c r="B60" s="8">
        <v>148.44999999999999</v>
      </c>
      <c r="C60" s="12">
        <f t="shared" ref="C60:C123" si="7">(B60-B61)/B61</f>
        <v>-8.5335797905114127E-2</v>
      </c>
    </row>
    <row r="61" spans="1:5" x14ac:dyDescent="0.2">
      <c r="A61" s="7">
        <v>43861</v>
      </c>
      <c r="B61" s="8">
        <v>162.30000000000001</v>
      </c>
      <c r="C61" s="12">
        <f t="shared" si="7"/>
        <v>-2.0164211543105381E-2</v>
      </c>
    </row>
    <row r="62" spans="1:5" x14ac:dyDescent="0.2">
      <c r="A62" s="7">
        <v>43830</v>
      </c>
      <c r="B62" s="8">
        <v>165.64</v>
      </c>
      <c r="C62" s="12">
        <f t="shared" si="7"/>
        <v>1.6196319018404823E-2</v>
      </c>
      <c r="D62" s="13" cm="1">
        <f t="array" ref="D62">PRODUCT((1+C62:C73)^(12/12))-1</f>
        <v>0.2549435563300253</v>
      </c>
      <c r="E62" s="21">
        <f t="shared" ref="E62" si="8">_xlfn.STDEV.P(C62:C73)</f>
        <v>4.6808588816626737E-2</v>
      </c>
    </row>
    <row r="63" spans="1:5" x14ac:dyDescent="0.2">
      <c r="A63" s="7">
        <v>43798</v>
      </c>
      <c r="B63" s="9">
        <v>163</v>
      </c>
      <c r="C63" s="12">
        <f t="shared" si="7"/>
        <v>4.1999616441858935E-2</v>
      </c>
    </row>
    <row r="64" spans="1:5" x14ac:dyDescent="0.2">
      <c r="A64" s="7">
        <v>43769</v>
      </c>
      <c r="B64" s="8">
        <v>156.43</v>
      </c>
      <c r="C64" s="12">
        <f t="shared" si="7"/>
        <v>1.65052959906428E-2</v>
      </c>
    </row>
    <row r="65" spans="1:5" x14ac:dyDescent="0.2">
      <c r="A65" s="7">
        <v>43738</v>
      </c>
      <c r="B65" s="8">
        <v>153.88999999999999</v>
      </c>
      <c r="C65" s="12">
        <f t="shared" si="7"/>
        <v>1.077175697865344E-2</v>
      </c>
    </row>
    <row r="66" spans="1:5" x14ac:dyDescent="0.2">
      <c r="A66" s="7">
        <v>43707</v>
      </c>
      <c r="B66" s="8">
        <v>152.25</v>
      </c>
      <c r="C66" s="12">
        <f t="shared" si="7"/>
        <v>-3.9674530087044232E-2</v>
      </c>
    </row>
    <row r="67" spans="1:5" x14ac:dyDescent="0.2">
      <c r="A67" s="7">
        <v>43677</v>
      </c>
      <c r="B67" s="8">
        <v>158.54</v>
      </c>
      <c r="C67" s="12">
        <f t="shared" si="7"/>
        <v>1.2000510660028057E-2</v>
      </c>
    </row>
    <row r="68" spans="1:5" x14ac:dyDescent="0.2">
      <c r="A68" s="7">
        <v>43644</v>
      </c>
      <c r="B68" s="8">
        <v>156.66</v>
      </c>
      <c r="C68" s="12">
        <f t="shared" si="7"/>
        <v>6.6294582085488774E-2</v>
      </c>
    </row>
    <row r="69" spans="1:5" x14ac:dyDescent="0.2">
      <c r="A69" s="7">
        <v>43616</v>
      </c>
      <c r="B69" s="8">
        <v>146.91999999999999</v>
      </c>
      <c r="C69" s="12">
        <f t="shared" si="7"/>
        <v>-7.1771544099065041E-2</v>
      </c>
    </row>
    <row r="70" spans="1:5" x14ac:dyDescent="0.2">
      <c r="A70" s="7">
        <v>43585</v>
      </c>
      <c r="B70" s="8">
        <v>158.28</v>
      </c>
      <c r="C70" s="12">
        <f t="shared" si="7"/>
        <v>3.5863874345549669E-2</v>
      </c>
    </row>
    <row r="71" spans="1:5" x14ac:dyDescent="0.2">
      <c r="A71" s="7">
        <v>43553</v>
      </c>
      <c r="B71" s="8">
        <v>152.80000000000001</v>
      </c>
      <c r="C71" s="12">
        <f t="shared" si="7"/>
        <v>-1.1706875363818654E-2</v>
      </c>
    </row>
    <row r="72" spans="1:5" x14ac:dyDescent="0.2">
      <c r="A72" s="7">
        <v>43524</v>
      </c>
      <c r="B72" s="8">
        <v>154.61000000000001</v>
      </c>
      <c r="C72" s="12">
        <f t="shared" si="7"/>
        <v>4.8558833502882509E-2</v>
      </c>
    </row>
    <row r="73" spans="1:5" x14ac:dyDescent="0.2">
      <c r="A73" s="7">
        <v>43496</v>
      </c>
      <c r="B73" s="8">
        <v>147.44999999999999</v>
      </c>
      <c r="C73" s="12">
        <f t="shared" si="7"/>
        <v>0.11713008561254624</v>
      </c>
    </row>
    <row r="74" spans="1:5" x14ac:dyDescent="0.2">
      <c r="A74" s="7">
        <v>43465</v>
      </c>
      <c r="B74" s="8">
        <v>131.99</v>
      </c>
      <c r="C74" s="12">
        <f t="shared" si="7"/>
        <v>-0.11611866336302151</v>
      </c>
      <c r="D74" s="13" cm="1">
        <f t="array" ref="D74">PRODUCT((1+C74:C85)^(12/12))-1</f>
        <v>-0.10696887686062273</v>
      </c>
      <c r="E74" s="21">
        <f t="shared" ref="E74" si="9">_xlfn.STDEV.P(C74:C85)</f>
        <v>5.0935914954361637E-2</v>
      </c>
    </row>
    <row r="75" spans="1:5" x14ac:dyDescent="0.2">
      <c r="A75" s="7">
        <v>43434</v>
      </c>
      <c r="B75" s="8">
        <v>149.33000000000001</v>
      </c>
      <c r="C75" s="12">
        <f t="shared" si="7"/>
        <v>2.189830972421828E-2</v>
      </c>
    </row>
    <row r="76" spans="1:5" x14ac:dyDescent="0.2">
      <c r="A76" s="7">
        <v>43404</v>
      </c>
      <c r="B76" s="8">
        <v>146.13</v>
      </c>
      <c r="C76" s="12">
        <f t="shared" si="7"/>
        <v>-0.10118095706729005</v>
      </c>
    </row>
    <row r="77" spans="1:5" x14ac:dyDescent="0.2">
      <c r="A77" s="7">
        <v>43371</v>
      </c>
      <c r="B77" s="8">
        <v>162.58000000000001</v>
      </c>
      <c r="C77" s="12">
        <f t="shared" si="7"/>
        <v>-1.8592297476759532E-2</v>
      </c>
    </row>
    <row r="78" spans="1:5" x14ac:dyDescent="0.2">
      <c r="A78" s="7">
        <v>43343</v>
      </c>
      <c r="B78" s="8">
        <v>165.66</v>
      </c>
      <c r="C78" s="12">
        <f t="shared" si="7"/>
        <v>4.5173501577287042E-2</v>
      </c>
    </row>
    <row r="79" spans="1:5" x14ac:dyDescent="0.2">
      <c r="A79" s="7">
        <v>43312</v>
      </c>
      <c r="B79" s="8">
        <v>158.5</v>
      </c>
      <c r="C79" s="12">
        <f t="shared" si="7"/>
        <v>1.8179482238067788E-2</v>
      </c>
    </row>
    <row r="80" spans="1:5" x14ac:dyDescent="0.2">
      <c r="A80" s="7">
        <v>43280</v>
      </c>
      <c r="B80" s="8">
        <v>155.66999999999999</v>
      </c>
      <c r="C80" s="12">
        <f t="shared" si="7"/>
        <v>4.3873798309566961E-3</v>
      </c>
    </row>
    <row r="81" spans="1:5" x14ac:dyDescent="0.2">
      <c r="A81" s="7">
        <v>43251</v>
      </c>
      <c r="B81" s="8">
        <v>154.99</v>
      </c>
      <c r="C81" s="12">
        <f t="shared" si="7"/>
        <v>5.0993422390994851E-2</v>
      </c>
    </row>
    <row r="82" spans="1:5" x14ac:dyDescent="0.2">
      <c r="A82" s="7">
        <v>43220</v>
      </c>
      <c r="B82" s="8">
        <v>147.47</v>
      </c>
      <c r="C82" s="12">
        <f t="shared" si="7"/>
        <v>3.7435338959978998E-3</v>
      </c>
    </row>
    <row r="83" spans="1:5" x14ac:dyDescent="0.2">
      <c r="A83" s="7">
        <v>43188</v>
      </c>
      <c r="B83" s="8">
        <v>146.91999999999999</v>
      </c>
      <c r="C83" s="12">
        <f t="shared" si="7"/>
        <v>7.889140426699439E-3</v>
      </c>
    </row>
    <row r="84" spans="1:5" x14ac:dyDescent="0.2">
      <c r="A84" s="7">
        <v>43159</v>
      </c>
      <c r="B84" s="8">
        <v>145.77000000000001</v>
      </c>
      <c r="C84" s="12">
        <f t="shared" si="7"/>
        <v>-3.9596784820134345E-2</v>
      </c>
    </row>
    <row r="85" spans="1:5" x14ac:dyDescent="0.2">
      <c r="A85" s="7">
        <v>43131</v>
      </c>
      <c r="B85" s="8">
        <v>151.78</v>
      </c>
      <c r="C85" s="12">
        <f t="shared" si="7"/>
        <v>2.6928281461434299E-2</v>
      </c>
    </row>
    <row r="86" spans="1:5" x14ac:dyDescent="0.2">
      <c r="A86" s="7">
        <v>43098</v>
      </c>
      <c r="B86" s="8">
        <v>147.80000000000001</v>
      </c>
      <c r="C86" s="12">
        <f t="shared" si="7"/>
        <v>-7.4369549050088042E-4</v>
      </c>
      <c r="D86" s="13" cm="1">
        <f t="array" ref="D86">PRODUCT((1+C86:C97)^(12/12))-1</f>
        <v>0.14609181141439187</v>
      </c>
      <c r="E86" s="21">
        <f t="shared" ref="E86" si="10">_xlfn.STDEV.P(C86:C97)</f>
        <v>1.5262031667162942E-2</v>
      </c>
    </row>
    <row r="87" spans="1:5" x14ac:dyDescent="0.2">
      <c r="A87" s="7">
        <v>43069</v>
      </c>
      <c r="B87" s="8">
        <v>147.91</v>
      </c>
      <c r="C87" s="12">
        <f t="shared" si="7"/>
        <v>3.0516268375949247E-2</v>
      </c>
    </row>
    <row r="88" spans="1:5" x14ac:dyDescent="0.2">
      <c r="A88" s="7">
        <v>43039</v>
      </c>
      <c r="B88" s="8">
        <v>143.53</v>
      </c>
      <c r="C88" s="12">
        <f t="shared" si="7"/>
        <v>1.5638267761109596E-2</v>
      </c>
    </row>
    <row r="89" spans="1:5" x14ac:dyDescent="0.2">
      <c r="A89" s="7">
        <v>43007</v>
      </c>
      <c r="B89" s="8">
        <v>141.32</v>
      </c>
      <c r="C89" s="12">
        <f t="shared" si="7"/>
        <v>4.011187164201066E-2</v>
      </c>
    </row>
    <row r="90" spans="1:5" x14ac:dyDescent="0.2">
      <c r="A90" s="7">
        <v>42978</v>
      </c>
      <c r="B90" s="8">
        <v>135.87</v>
      </c>
      <c r="C90" s="12">
        <f t="shared" si="7"/>
        <v>-9.3328472475391992E-3</v>
      </c>
    </row>
    <row r="91" spans="1:5" x14ac:dyDescent="0.2">
      <c r="A91" s="7">
        <v>42947</v>
      </c>
      <c r="B91" s="8">
        <v>137.15</v>
      </c>
      <c r="C91" s="12">
        <f t="shared" si="7"/>
        <v>1.1878412276818753E-2</v>
      </c>
    </row>
    <row r="92" spans="1:5" x14ac:dyDescent="0.2">
      <c r="A92" s="7">
        <v>42916</v>
      </c>
      <c r="B92" s="8">
        <v>135.54</v>
      </c>
      <c r="C92" s="12">
        <f t="shared" si="7"/>
        <v>1.9634394041976869E-2</v>
      </c>
    </row>
    <row r="93" spans="1:5" x14ac:dyDescent="0.2">
      <c r="A93" s="7">
        <v>42886</v>
      </c>
      <c r="B93" s="8">
        <v>132.93</v>
      </c>
      <c r="C93" s="12">
        <f t="shared" si="7"/>
        <v>-1.1084660020830091E-2</v>
      </c>
    </row>
    <row r="94" spans="1:5" x14ac:dyDescent="0.2">
      <c r="A94" s="7">
        <v>42853</v>
      </c>
      <c r="B94" s="8">
        <v>134.41999999999999</v>
      </c>
      <c r="C94" s="12">
        <f t="shared" si="7"/>
        <v>8.5534213685473162E-3</v>
      </c>
    </row>
    <row r="95" spans="1:5" x14ac:dyDescent="0.2">
      <c r="A95" s="7">
        <v>42825</v>
      </c>
      <c r="B95" s="8">
        <v>133.28</v>
      </c>
      <c r="C95" s="12">
        <f t="shared" si="7"/>
        <v>-5.150406807494198E-3</v>
      </c>
    </row>
    <row r="96" spans="1:5" x14ac:dyDescent="0.2">
      <c r="A96" s="7">
        <v>42794</v>
      </c>
      <c r="B96" s="8">
        <v>133.97</v>
      </c>
      <c r="C96" s="12">
        <f t="shared" si="7"/>
        <v>2.3218513709615762E-2</v>
      </c>
    </row>
    <row r="97" spans="1:5" x14ac:dyDescent="0.2">
      <c r="A97" s="7">
        <v>42766</v>
      </c>
      <c r="B97" s="8">
        <v>130.93</v>
      </c>
      <c r="C97" s="12">
        <f t="shared" si="7"/>
        <v>1.5276054590570709E-2</v>
      </c>
    </row>
    <row r="98" spans="1:5" x14ac:dyDescent="0.2">
      <c r="A98" s="7">
        <v>42734</v>
      </c>
      <c r="B98" s="8">
        <v>128.96</v>
      </c>
      <c r="C98" s="12">
        <f t="shared" si="7"/>
        <v>1.3358478705013381E-2</v>
      </c>
      <c r="D98" s="13" cm="1">
        <f t="array" ref="D98">PRODUCT((1+C98:C109)^(12/12))-1</f>
        <v>0.1655820679681852</v>
      </c>
      <c r="E98" s="21">
        <f t="shared" ref="E98" si="11">_xlfn.STDEV.P(C98:C109)</f>
        <v>4.3315876585390468E-2</v>
      </c>
    </row>
    <row r="99" spans="1:5" x14ac:dyDescent="0.2">
      <c r="A99" s="7">
        <v>42704</v>
      </c>
      <c r="B99" s="8">
        <v>127.26</v>
      </c>
      <c r="C99" s="12">
        <f t="shared" si="7"/>
        <v>8.56509128135131E-2</v>
      </c>
    </row>
    <row r="100" spans="1:5" x14ac:dyDescent="0.2">
      <c r="A100" s="7">
        <v>42674</v>
      </c>
      <c r="B100" s="8">
        <v>117.22</v>
      </c>
      <c r="C100" s="12">
        <f t="shared" si="7"/>
        <v>-4.0595842200032803E-2</v>
      </c>
    </row>
    <row r="101" spans="1:5" x14ac:dyDescent="0.2">
      <c r="A101" s="7">
        <v>42643</v>
      </c>
      <c r="B101" s="8">
        <v>122.18</v>
      </c>
      <c r="C101" s="12">
        <f t="shared" si="7"/>
        <v>-8.9950118570610374E-4</v>
      </c>
    </row>
    <row r="102" spans="1:5" x14ac:dyDescent="0.2">
      <c r="A102" s="7">
        <v>42613</v>
      </c>
      <c r="B102" s="8">
        <v>122.29</v>
      </c>
      <c r="C102" s="12">
        <f t="shared" si="7"/>
        <v>6.7506380176175799E-3</v>
      </c>
    </row>
    <row r="103" spans="1:5" x14ac:dyDescent="0.2">
      <c r="A103" s="7">
        <v>42580</v>
      </c>
      <c r="B103" s="8">
        <v>121.47</v>
      </c>
      <c r="C103" s="12">
        <f t="shared" si="7"/>
        <v>5.0051867219916939E-2</v>
      </c>
    </row>
    <row r="104" spans="1:5" x14ac:dyDescent="0.2">
      <c r="A104" s="7">
        <v>42551</v>
      </c>
      <c r="B104" s="8">
        <v>115.68</v>
      </c>
      <c r="C104" s="12">
        <f t="shared" si="7"/>
        <v>6.9204152249145766E-4</v>
      </c>
    </row>
    <row r="105" spans="1:5" x14ac:dyDescent="0.2">
      <c r="A105" s="7">
        <v>42521</v>
      </c>
      <c r="B105" s="8">
        <v>115.6</v>
      </c>
      <c r="C105" s="12">
        <f t="shared" si="7"/>
        <v>1.8861272695222992E-2</v>
      </c>
    </row>
    <row r="106" spans="1:5" x14ac:dyDescent="0.2">
      <c r="A106" s="7">
        <v>42489</v>
      </c>
      <c r="B106" s="8">
        <v>113.46</v>
      </c>
      <c r="C106" s="12">
        <f t="shared" si="7"/>
        <v>1.766974616557538E-2</v>
      </c>
    </row>
    <row r="107" spans="1:5" x14ac:dyDescent="0.2">
      <c r="A107" s="7">
        <v>42460</v>
      </c>
      <c r="B107" s="8">
        <v>111.49</v>
      </c>
      <c r="C107" s="12">
        <f t="shared" si="7"/>
        <v>8.158711680248347E-2</v>
      </c>
    </row>
    <row r="108" spans="1:5" x14ac:dyDescent="0.2">
      <c r="A108" s="7">
        <v>42429</v>
      </c>
      <c r="B108" s="8">
        <v>103.08</v>
      </c>
      <c r="C108" s="12">
        <f t="shared" si="7"/>
        <v>7.7231400918955128E-3</v>
      </c>
    </row>
    <row r="109" spans="1:5" x14ac:dyDescent="0.2">
      <c r="A109" s="7">
        <v>42398</v>
      </c>
      <c r="B109" s="8">
        <v>102.29</v>
      </c>
      <c r="C109" s="12">
        <f t="shared" si="7"/>
        <v>-7.5469992769341965E-2</v>
      </c>
    </row>
    <row r="110" spans="1:5" x14ac:dyDescent="0.2">
      <c r="A110" s="7">
        <v>42369</v>
      </c>
      <c r="B110" s="8">
        <v>110.64</v>
      </c>
      <c r="C110" s="12">
        <f t="shared" si="7"/>
        <v>-4.7274606044949583E-2</v>
      </c>
      <c r="D110" s="13" cm="1">
        <f t="array" ref="D110">PRODUCT((1+C110:C121)^(12/12))-1</f>
        <v>-5.1602948739928323E-2</v>
      </c>
      <c r="E110" s="21">
        <f t="shared" ref="E110" si="12">_xlfn.STDEV.P(C110:C121)</f>
        <v>3.744191943709943E-2</v>
      </c>
    </row>
    <row r="111" spans="1:5" x14ac:dyDescent="0.2">
      <c r="A111" s="7">
        <v>42338</v>
      </c>
      <c r="B111" s="8">
        <v>116.13</v>
      </c>
      <c r="C111" s="12">
        <f t="shared" si="7"/>
        <v>1.7969845722300117E-2</v>
      </c>
    </row>
    <row r="112" spans="1:5" x14ac:dyDescent="0.2">
      <c r="A112" s="7">
        <v>42307</v>
      </c>
      <c r="B112" s="8">
        <v>114.08</v>
      </c>
      <c r="C112" s="12">
        <f t="shared" si="7"/>
        <v>5.6785548865215335E-2</v>
      </c>
    </row>
    <row r="113" spans="1:5" x14ac:dyDescent="0.2">
      <c r="A113" s="7">
        <v>42277</v>
      </c>
      <c r="B113" s="8">
        <v>107.95</v>
      </c>
      <c r="C113" s="12">
        <f t="shared" si="7"/>
        <v>-5.3568297387339987E-2</v>
      </c>
    </row>
    <row r="114" spans="1:5" x14ac:dyDescent="0.2">
      <c r="A114" s="7">
        <v>42247</v>
      </c>
      <c r="B114" s="8">
        <v>114.06</v>
      </c>
      <c r="C114" s="12">
        <f t="shared" si="7"/>
        <v>-5.8289299867899623E-2</v>
      </c>
    </row>
    <row r="115" spans="1:5" x14ac:dyDescent="0.2">
      <c r="A115" s="7">
        <v>42216</v>
      </c>
      <c r="B115" s="8">
        <v>121.12</v>
      </c>
      <c r="C115" s="12">
        <f t="shared" si="7"/>
        <v>-2.8813698855684063E-3</v>
      </c>
    </row>
    <row r="116" spans="1:5" x14ac:dyDescent="0.2">
      <c r="A116" s="7">
        <v>42185</v>
      </c>
      <c r="B116" s="8">
        <v>121.47</v>
      </c>
      <c r="C116" s="12">
        <f t="shared" si="7"/>
        <v>-8.2462442847812296E-3</v>
      </c>
    </row>
    <row r="117" spans="1:5" x14ac:dyDescent="0.2">
      <c r="A117" s="7">
        <v>42153</v>
      </c>
      <c r="B117" s="8">
        <v>122.48</v>
      </c>
      <c r="C117" s="12">
        <f t="shared" si="7"/>
        <v>2.0156588372480442E-2</v>
      </c>
    </row>
    <row r="118" spans="1:5" x14ac:dyDescent="0.2">
      <c r="A118" s="7">
        <v>42124</v>
      </c>
      <c r="B118" s="8">
        <v>120.06</v>
      </c>
      <c r="C118" s="12">
        <f t="shared" si="7"/>
        <v>-2.0398172323759792E-2</v>
      </c>
    </row>
    <row r="119" spans="1:5" x14ac:dyDescent="0.2">
      <c r="A119" s="7">
        <v>42094</v>
      </c>
      <c r="B119" s="8">
        <v>122.56</v>
      </c>
      <c r="C119" s="12">
        <f t="shared" si="7"/>
        <v>1.4737539327703272E-2</v>
      </c>
    </row>
    <row r="120" spans="1:5" x14ac:dyDescent="0.2">
      <c r="A120" s="7">
        <v>42062</v>
      </c>
      <c r="B120" s="8">
        <v>120.78</v>
      </c>
      <c r="C120" s="12">
        <f t="shared" si="7"/>
        <v>5.7988787666433117E-2</v>
      </c>
    </row>
    <row r="121" spans="1:5" x14ac:dyDescent="0.2">
      <c r="A121" s="7">
        <v>42034</v>
      </c>
      <c r="B121" s="8">
        <v>114.16</v>
      </c>
      <c r="C121" s="12">
        <f t="shared" si="7"/>
        <v>-2.1429795988342191E-2</v>
      </c>
    </row>
    <row r="122" spans="1:5" x14ac:dyDescent="0.2">
      <c r="A122" s="7">
        <v>42004</v>
      </c>
      <c r="B122" s="8">
        <v>116.66</v>
      </c>
      <c r="C122" s="12">
        <f t="shared" si="7"/>
        <v>-1.6260162601625823E-3</v>
      </c>
      <c r="D122" s="13" cm="1">
        <f t="array" ref="D122">PRODUCT((1+C122:C133)^(12/12))-1</f>
        <v>6.102773988176402E-2</v>
      </c>
      <c r="E122" s="21">
        <f t="shared" ref="E122" si="13">_xlfn.STDEV.P(C122:C133)</f>
        <v>3.6444962156509678E-2</v>
      </c>
    </row>
    <row r="123" spans="1:5" x14ac:dyDescent="0.2">
      <c r="A123" s="7">
        <v>41971</v>
      </c>
      <c r="B123" s="8">
        <v>116.85</v>
      </c>
      <c r="C123" s="12">
        <f t="shared" si="7"/>
        <v>1.0550895096428254E-2</v>
      </c>
    </row>
    <row r="124" spans="1:5" x14ac:dyDescent="0.2">
      <c r="A124" s="7">
        <v>41943</v>
      </c>
      <c r="B124" s="8">
        <v>115.63</v>
      </c>
      <c r="C124" s="12">
        <f t="shared" ref="C124:C187" si="14">(B124-B125)/B125</f>
        <v>4.5195697369610412E-2</v>
      </c>
    </row>
    <row r="125" spans="1:5" x14ac:dyDescent="0.2">
      <c r="A125" s="7">
        <v>41912</v>
      </c>
      <c r="B125" s="8">
        <v>110.63</v>
      </c>
      <c r="C125" s="12">
        <f t="shared" si="14"/>
        <v>-5.3392658509455022E-2</v>
      </c>
    </row>
    <row r="126" spans="1:5" x14ac:dyDescent="0.2">
      <c r="A126" s="7">
        <v>41880</v>
      </c>
      <c r="B126" s="8">
        <v>116.87</v>
      </c>
      <c r="C126" s="12">
        <f t="shared" si="14"/>
        <v>5.0611290902553126E-2</v>
      </c>
    </row>
    <row r="127" spans="1:5" x14ac:dyDescent="0.2">
      <c r="A127" s="7">
        <v>41851</v>
      </c>
      <c r="B127" s="8">
        <v>111.24</v>
      </c>
      <c r="C127" s="12">
        <f t="shared" si="14"/>
        <v>-5.0204918032786969E-2</v>
      </c>
    </row>
    <row r="128" spans="1:5" x14ac:dyDescent="0.2">
      <c r="A128" s="7">
        <v>41820</v>
      </c>
      <c r="B128" s="8">
        <v>117.12</v>
      </c>
      <c r="C128" s="12">
        <f t="shared" si="14"/>
        <v>4.9650474995518966E-2</v>
      </c>
    </row>
    <row r="129" spans="1:5" x14ac:dyDescent="0.2">
      <c r="A129" s="7">
        <v>41789</v>
      </c>
      <c r="B129" s="8">
        <v>111.58</v>
      </c>
      <c r="C129" s="12">
        <f t="shared" si="14"/>
        <v>1.2614574825301757E-2</v>
      </c>
    </row>
    <row r="130" spans="1:5" x14ac:dyDescent="0.2">
      <c r="A130" s="7">
        <v>41759</v>
      </c>
      <c r="B130" s="8">
        <v>110.19</v>
      </c>
      <c r="C130" s="12">
        <f t="shared" si="14"/>
        <v>-2.4435590969455558E-2</v>
      </c>
    </row>
    <row r="131" spans="1:5" x14ac:dyDescent="0.2">
      <c r="A131" s="7">
        <v>41729</v>
      </c>
      <c r="B131" s="8">
        <v>112.95</v>
      </c>
      <c r="C131" s="12">
        <f t="shared" si="14"/>
        <v>-1.8557794273594357E-3</v>
      </c>
    </row>
    <row r="132" spans="1:5" x14ac:dyDescent="0.2">
      <c r="A132" s="7">
        <v>41698</v>
      </c>
      <c r="B132" s="8">
        <v>113.16</v>
      </c>
      <c r="C132" s="12">
        <f t="shared" si="14"/>
        <v>5.0793945584548229E-2</v>
      </c>
    </row>
    <row r="133" spans="1:5" x14ac:dyDescent="0.2">
      <c r="A133" s="7">
        <v>41670</v>
      </c>
      <c r="B133" s="8">
        <v>107.69</v>
      </c>
      <c r="C133" s="12">
        <f t="shared" si="14"/>
        <v>-2.0554797635288814E-2</v>
      </c>
    </row>
    <row r="134" spans="1:5" x14ac:dyDescent="0.2">
      <c r="A134" s="7">
        <v>41639</v>
      </c>
      <c r="B134" s="8">
        <v>109.95</v>
      </c>
      <c r="C134" s="12">
        <f t="shared" si="14"/>
        <v>1.2244522187442444E-2</v>
      </c>
      <c r="D134" s="13" cm="1">
        <f t="array" ref="D134">PRODUCT((1+C134:C145)^(12/12))-1</f>
        <v>0.35908529048207738</v>
      </c>
      <c r="E134" s="21">
        <f t="shared" ref="E134" si="15">_xlfn.STDEV.P(C134:C145)</f>
        <v>2.9445229337379968E-2</v>
      </c>
    </row>
    <row r="135" spans="1:5" x14ac:dyDescent="0.2">
      <c r="A135" s="7">
        <v>41607</v>
      </c>
      <c r="B135" s="8">
        <v>108.62</v>
      </c>
      <c r="C135" s="12">
        <f t="shared" si="14"/>
        <v>2.7139479905437396E-2</v>
      </c>
    </row>
    <row r="136" spans="1:5" x14ac:dyDescent="0.2">
      <c r="A136" s="7">
        <v>41578</v>
      </c>
      <c r="B136" s="8">
        <v>105.75</v>
      </c>
      <c r="C136" s="12">
        <f t="shared" si="14"/>
        <v>3.1807981266465071E-2</v>
      </c>
    </row>
    <row r="137" spans="1:5" x14ac:dyDescent="0.2">
      <c r="A137" s="7">
        <v>41547</v>
      </c>
      <c r="B137" s="8">
        <v>102.49</v>
      </c>
      <c r="C137" s="12">
        <f t="shared" si="14"/>
        <v>5.8452958793762229E-2</v>
      </c>
    </row>
    <row r="138" spans="1:5" x14ac:dyDescent="0.2">
      <c r="A138" s="7">
        <v>41516</v>
      </c>
      <c r="B138" s="8">
        <v>96.83</v>
      </c>
      <c r="C138" s="12">
        <f t="shared" si="14"/>
        <v>-3.2377335864894524E-2</v>
      </c>
    </row>
    <row r="139" spans="1:5" x14ac:dyDescent="0.2">
      <c r="A139" s="7">
        <v>41486</v>
      </c>
      <c r="B139" s="8">
        <v>100.07</v>
      </c>
      <c r="C139" s="12">
        <f t="shared" si="14"/>
        <v>6.7868957421833312E-2</v>
      </c>
    </row>
    <row r="140" spans="1:5" x14ac:dyDescent="0.2">
      <c r="A140" s="7">
        <v>41453</v>
      </c>
      <c r="B140" s="8">
        <v>93.71</v>
      </c>
      <c r="C140" s="12">
        <f t="shared" si="14"/>
        <v>-1.0558547143912998E-2</v>
      </c>
    </row>
    <row r="141" spans="1:5" x14ac:dyDescent="0.2">
      <c r="A141" s="7">
        <v>41425</v>
      </c>
      <c r="B141" s="8">
        <v>94.71</v>
      </c>
      <c r="C141" s="12">
        <f t="shared" si="14"/>
        <v>3.5987748851454733E-2</v>
      </c>
    </row>
    <row r="142" spans="1:5" x14ac:dyDescent="0.2">
      <c r="A142" s="7">
        <v>41394</v>
      </c>
      <c r="B142" s="8">
        <v>91.42</v>
      </c>
      <c r="C142" s="12">
        <f t="shared" si="14"/>
        <v>2.96215030170045E-3</v>
      </c>
    </row>
    <row r="143" spans="1:5" x14ac:dyDescent="0.2">
      <c r="A143" s="7">
        <v>41361</v>
      </c>
      <c r="B143" s="8">
        <v>91.15</v>
      </c>
      <c r="C143" s="12">
        <f t="shared" si="14"/>
        <v>4.6258034894398545E-2</v>
      </c>
    </row>
    <row r="144" spans="1:5" x14ac:dyDescent="0.2">
      <c r="A144" s="7">
        <v>41333</v>
      </c>
      <c r="B144" s="8">
        <v>87.12</v>
      </c>
      <c r="C144" s="12">
        <f t="shared" si="14"/>
        <v>1.2552301255230104E-2</v>
      </c>
    </row>
    <row r="145" spans="1:5" x14ac:dyDescent="0.2">
      <c r="A145" s="7">
        <v>41305</v>
      </c>
      <c r="B145" s="8">
        <v>86.04</v>
      </c>
      <c r="C145" s="12">
        <f t="shared" si="14"/>
        <v>6.3535228677379485E-2</v>
      </c>
    </row>
    <row r="146" spans="1:5" x14ac:dyDescent="0.2">
      <c r="A146" s="7">
        <v>41274</v>
      </c>
      <c r="B146" s="8">
        <v>80.900000000000006</v>
      </c>
      <c r="C146" s="12">
        <f t="shared" si="14"/>
        <v>1.1502875718929753E-2</v>
      </c>
      <c r="D146" s="13" cm="1">
        <f t="array" ref="D146">PRODUCT((1+C146:C157)^(12/12))-1</f>
        <v>0.16118845988230257</v>
      </c>
      <c r="E146" s="21">
        <f t="shared" ref="E146" si="16">_xlfn.STDEV.P(C146:C157)</f>
        <v>3.3878729692785305E-2</v>
      </c>
    </row>
    <row r="147" spans="1:5" x14ac:dyDescent="0.2">
      <c r="A147" s="7">
        <v>41243</v>
      </c>
      <c r="B147" s="8">
        <v>79.98</v>
      </c>
      <c r="C147" s="12">
        <f t="shared" si="14"/>
        <v>1.2533232054690584E-2</v>
      </c>
    </row>
    <row r="148" spans="1:5" x14ac:dyDescent="0.2">
      <c r="A148" s="7">
        <v>41213</v>
      </c>
      <c r="B148" s="8">
        <v>78.989999999999995</v>
      </c>
      <c r="C148" s="12">
        <f t="shared" si="14"/>
        <v>-1.4349887696531142E-2</v>
      </c>
    </row>
    <row r="149" spans="1:5" x14ac:dyDescent="0.2">
      <c r="A149" s="7">
        <v>41180</v>
      </c>
      <c r="B149" s="8">
        <v>80.14</v>
      </c>
      <c r="C149" s="12">
        <f t="shared" si="14"/>
        <v>2.7963057978450577E-2</v>
      </c>
    </row>
    <row r="150" spans="1:5" x14ac:dyDescent="0.2">
      <c r="A150" s="7">
        <v>41152</v>
      </c>
      <c r="B150" s="8">
        <v>77.959999999999994</v>
      </c>
      <c r="C150" s="12">
        <f t="shared" si="14"/>
        <v>3.5600425079702347E-2</v>
      </c>
    </row>
    <row r="151" spans="1:5" x14ac:dyDescent="0.2">
      <c r="A151" s="7">
        <v>41121</v>
      </c>
      <c r="B151" s="8">
        <v>75.28</v>
      </c>
      <c r="C151" s="12">
        <f t="shared" si="14"/>
        <v>-9.9947396107312597E-3</v>
      </c>
    </row>
    <row r="152" spans="1:5" x14ac:dyDescent="0.2">
      <c r="A152" s="7">
        <v>41089</v>
      </c>
      <c r="B152" s="8">
        <v>76.040000000000006</v>
      </c>
      <c r="C152" s="12">
        <f t="shared" si="14"/>
        <v>4.6230049532195915E-2</v>
      </c>
    </row>
    <row r="153" spans="1:5" x14ac:dyDescent="0.2">
      <c r="A153" s="7">
        <v>41060</v>
      </c>
      <c r="B153" s="8">
        <v>72.680000000000007</v>
      </c>
      <c r="C153" s="12">
        <f t="shared" si="14"/>
        <v>-6.7248459958932166E-2</v>
      </c>
    </row>
    <row r="154" spans="1:5" x14ac:dyDescent="0.2">
      <c r="A154" s="7">
        <v>41029</v>
      </c>
      <c r="B154" s="8">
        <v>77.92</v>
      </c>
      <c r="C154" s="12">
        <f t="shared" si="14"/>
        <v>-1.0162601626016224E-2</v>
      </c>
    </row>
    <row r="155" spans="1:5" x14ac:dyDescent="0.2">
      <c r="A155" s="7">
        <v>40998</v>
      </c>
      <c r="B155" s="8">
        <v>78.72</v>
      </c>
      <c r="C155" s="12">
        <f t="shared" si="14"/>
        <v>2.3001949317738739E-2</v>
      </c>
    </row>
    <row r="156" spans="1:5" x14ac:dyDescent="0.2">
      <c r="A156" s="7">
        <v>40968</v>
      </c>
      <c r="B156" s="8">
        <v>76.95</v>
      </c>
      <c r="C156" s="12">
        <f t="shared" si="14"/>
        <v>3.2747282243994064E-2</v>
      </c>
    </row>
    <row r="157" spans="1:5" x14ac:dyDescent="0.2">
      <c r="A157" s="7">
        <v>40939</v>
      </c>
      <c r="B157" s="8">
        <v>74.510000000000005</v>
      </c>
      <c r="C157" s="12">
        <f t="shared" si="14"/>
        <v>6.9470360269843601E-2</v>
      </c>
    </row>
    <row r="158" spans="1:5" x14ac:dyDescent="0.2">
      <c r="A158" s="7">
        <v>40907</v>
      </c>
      <c r="B158" s="8">
        <v>69.67</v>
      </c>
      <c r="C158" s="12">
        <f t="shared" si="14"/>
        <v>-1.0932693167670111E-2</v>
      </c>
      <c r="D158" s="13" cm="1">
        <f t="array" ref="D158">PRODUCT((1+C158:C169)^(12/12))-1</f>
        <v>-4.0754509155995766E-2</v>
      </c>
      <c r="E158" s="21">
        <f t="shared" ref="E158" si="17">_xlfn.STDEV.P(C158:C169)</f>
        <v>6.3999337591763975E-2</v>
      </c>
    </row>
    <row r="159" spans="1:5" x14ac:dyDescent="0.2">
      <c r="A159" s="7">
        <v>40877</v>
      </c>
      <c r="B159" s="8">
        <v>70.440100000000001</v>
      </c>
      <c r="C159" s="12">
        <f t="shared" si="14"/>
        <v>-4.3802120141342611E-3</v>
      </c>
    </row>
    <row r="160" spans="1:5" x14ac:dyDescent="0.2">
      <c r="A160" s="7">
        <v>40847</v>
      </c>
      <c r="B160" s="8">
        <v>70.75</v>
      </c>
      <c r="C160" s="12">
        <f t="shared" si="14"/>
        <v>0.15284340883167677</v>
      </c>
    </row>
    <row r="161" spans="1:5" x14ac:dyDescent="0.2">
      <c r="A161" s="7">
        <v>40816</v>
      </c>
      <c r="B161" s="8">
        <v>61.37</v>
      </c>
      <c r="C161" s="12">
        <f t="shared" si="14"/>
        <v>-0.10980562808239049</v>
      </c>
    </row>
    <row r="162" spans="1:5" x14ac:dyDescent="0.2">
      <c r="A162" s="7">
        <v>40786</v>
      </c>
      <c r="B162" s="8">
        <v>68.94</v>
      </c>
      <c r="C162" s="12">
        <f t="shared" si="14"/>
        <v>-8.3488433927147054E-2</v>
      </c>
    </row>
    <row r="163" spans="1:5" x14ac:dyDescent="0.2">
      <c r="A163" s="7">
        <v>40753</v>
      </c>
      <c r="B163" s="8">
        <v>75.22</v>
      </c>
      <c r="C163" s="12">
        <f t="shared" si="14"/>
        <v>-3.6258808456117855E-2</v>
      </c>
    </row>
    <row r="164" spans="1:5" x14ac:dyDescent="0.2">
      <c r="A164" s="7">
        <v>40724</v>
      </c>
      <c r="B164" s="8">
        <v>78.05</v>
      </c>
      <c r="C164" s="12">
        <f t="shared" si="14"/>
        <v>-2.0948319116909205E-2</v>
      </c>
    </row>
    <row r="165" spans="1:5" x14ac:dyDescent="0.2">
      <c r="A165" s="7">
        <v>40694</v>
      </c>
      <c r="B165" s="8">
        <v>79.72</v>
      </c>
      <c r="C165" s="12">
        <f t="shared" si="14"/>
        <v>-1.9554790308695159E-2</v>
      </c>
    </row>
    <row r="166" spans="1:5" x14ac:dyDescent="0.2">
      <c r="A166" s="7">
        <v>40662</v>
      </c>
      <c r="B166" s="8">
        <v>81.31</v>
      </c>
      <c r="C166" s="12">
        <f t="shared" si="14"/>
        <v>2.9370806431193917E-2</v>
      </c>
    </row>
    <row r="167" spans="1:5" x14ac:dyDescent="0.2">
      <c r="A167" s="7">
        <v>40633</v>
      </c>
      <c r="B167" s="8">
        <v>78.989999999999995</v>
      </c>
      <c r="C167" s="12">
        <f t="shared" si="14"/>
        <v>2.3451671417465507E-2</v>
      </c>
    </row>
    <row r="168" spans="1:5" x14ac:dyDescent="0.2">
      <c r="A168" s="7">
        <v>40602</v>
      </c>
      <c r="B168" s="8">
        <v>77.180000000000007</v>
      </c>
      <c r="C168" s="12">
        <f t="shared" si="14"/>
        <v>5.5236532677057783E-2</v>
      </c>
    </row>
    <row r="169" spans="1:5" x14ac:dyDescent="0.2">
      <c r="A169" s="7">
        <v>40574</v>
      </c>
      <c r="B169" s="8">
        <v>73.14</v>
      </c>
      <c r="C169" s="12">
        <f t="shared" si="14"/>
        <v>7.0218917802561632E-3</v>
      </c>
    </row>
    <row r="170" spans="1:5" x14ac:dyDescent="0.2">
      <c r="A170" s="7">
        <v>40543</v>
      </c>
      <c r="B170" s="8">
        <v>72.63</v>
      </c>
      <c r="C170" s="12">
        <f t="shared" si="14"/>
        <v>6.6050198150594458E-2</v>
      </c>
      <c r="D170" s="13" cm="1">
        <f t="array" ref="D170">PRODUCT((1+C170:C181)^(12/12))-1</f>
        <v>0.26643417611159514</v>
      </c>
      <c r="E170" s="21">
        <f t="shared" ref="E170" si="18">_xlfn.STDEV.P(C170:C181)</f>
        <v>6.5151084608422824E-2</v>
      </c>
    </row>
    <row r="171" spans="1:5" x14ac:dyDescent="0.2">
      <c r="A171" s="7">
        <v>40512</v>
      </c>
      <c r="B171" s="8">
        <v>68.13</v>
      </c>
      <c r="C171" s="12">
        <f t="shared" si="14"/>
        <v>3.1803725579282058E-2</v>
      </c>
    </row>
    <row r="172" spans="1:5" x14ac:dyDescent="0.2">
      <c r="A172" s="7">
        <v>40480</v>
      </c>
      <c r="B172" s="8">
        <v>66.03</v>
      </c>
      <c r="C172" s="12">
        <f t="shared" si="14"/>
        <v>4.0825977301387192E-2</v>
      </c>
    </row>
    <row r="173" spans="1:5" x14ac:dyDescent="0.2">
      <c r="A173" s="7">
        <v>40451</v>
      </c>
      <c r="B173" s="8">
        <v>63.44</v>
      </c>
      <c r="C173" s="12">
        <f t="shared" si="14"/>
        <v>0.12005649717514119</v>
      </c>
    </row>
    <row r="174" spans="1:5" x14ac:dyDescent="0.2">
      <c r="A174" s="7">
        <v>40421</v>
      </c>
      <c r="B174" s="8">
        <v>56.64</v>
      </c>
      <c r="C174" s="12">
        <f t="shared" si="14"/>
        <v>-6.6424921707598505E-2</v>
      </c>
    </row>
    <row r="175" spans="1:5" x14ac:dyDescent="0.2">
      <c r="A175" s="7">
        <v>40389</v>
      </c>
      <c r="B175" s="8">
        <v>60.67</v>
      </c>
      <c r="C175" s="12">
        <f t="shared" si="14"/>
        <v>7.1908127208480568E-2</v>
      </c>
    </row>
    <row r="176" spans="1:5" x14ac:dyDescent="0.2">
      <c r="A176" s="7">
        <v>40359</v>
      </c>
      <c r="B176" s="8">
        <v>56.6</v>
      </c>
      <c r="C176" s="12">
        <f t="shared" si="14"/>
        <v>-7.7424612876935611E-2</v>
      </c>
    </row>
    <row r="177" spans="1:5" x14ac:dyDescent="0.2">
      <c r="A177" s="7">
        <v>40326</v>
      </c>
      <c r="B177" s="8">
        <v>61.35</v>
      </c>
      <c r="C177" s="12">
        <f t="shared" si="14"/>
        <v>-7.7582318448353685E-2</v>
      </c>
    </row>
    <row r="178" spans="1:5" x14ac:dyDescent="0.2">
      <c r="A178" s="7">
        <v>40298</v>
      </c>
      <c r="B178" s="8">
        <v>66.510000000000005</v>
      </c>
      <c r="C178" s="12">
        <f t="shared" si="14"/>
        <v>5.5881886013653008E-2</v>
      </c>
    </row>
    <row r="179" spans="1:5" x14ac:dyDescent="0.2">
      <c r="A179" s="7">
        <v>40268</v>
      </c>
      <c r="B179" s="8">
        <v>62.99</v>
      </c>
      <c r="C179" s="12">
        <f t="shared" si="14"/>
        <v>8.4351867791358212E-2</v>
      </c>
    </row>
    <row r="180" spans="1:5" x14ac:dyDescent="0.2">
      <c r="A180" s="7">
        <v>40235</v>
      </c>
      <c r="B180" s="8">
        <v>58.09</v>
      </c>
      <c r="C180" s="12">
        <f t="shared" si="14"/>
        <v>4.8177553229880939E-2</v>
      </c>
    </row>
    <row r="181" spans="1:5" x14ac:dyDescent="0.2">
      <c r="A181" s="7">
        <v>40207</v>
      </c>
      <c r="B181" s="8">
        <v>55.42</v>
      </c>
      <c r="C181" s="12">
        <f t="shared" si="14"/>
        <v>-3.3653007846556227E-2</v>
      </c>
    </row>
    <row r="182" spans="1:5" x14ac:dyDescent="0.2">
      <c r="A182" s="7">
        <v>40178</v>
      </c>
      <c r="B182" s="8">
        <v>57.35</v>
      </c>
      <c r="C182" s="12">
        <f t="shared" si="14"/>
        <v>6.7373906569886552E-2</v>
      </c>
      <c r="D182" s="13" cm="1">
        <f t="array" ref="D182">PRODUCT((1+C182:C193)^(12/12))-1</f>
        <v>0.35036496350364965</v>
      </c>
      <c r="E182" s="21">
        <f t="shared" ref="E182" si="19">_xlfn.STDEV.P(C182:C193)</f>
        <v>8.3414856913259117E-2</v>
      </c>
    </row>
    <row r="183" spans="1:5" x14ac:dyDescent="0.2">
      <c r="A183" s="7">
        <v>40147</v>
      </c>
      <c r="B183" s="8">
        <v>53.73</v>
      </c>
      <c r="C183" s="12">
        <f t="shared" si="14"/>
        <v>3.2871972318338979E-2</v>
      </c>
    </row>
    <row r="184" spans="1:5" x14ac:dyDescent="0.2">
      <c r="A184" s="7">
        <v>40116</v>
      </c>
      <c r="B184" s="8">
        <v>52.02</v>
      </c>
      <c r="C184" s="12">
        <f t="shared" si="14"/>
        <v>-6.3546354635463445E-2</v>
      </c>
    </row>
    <row r="185" spans="1:5" x14ac:dyDescent="0.2">
      <c r="A185" s="7">
        <v>40086</v>
      </c>
      <c r="B185" s="8">
        <v>55.55</v>
      </c>
      <c r="C185" s="12">
        <f t="shared" si="14"/>
        <v>6.2954458476846525E-2</v>
      </c>
    </row>
    <row r="186" spans="1:5" x14ac:dyDescent="0.2">
      <c r="A186" s="7">
        <v>40056</v>
      </c>
      <c r="B186" s="8">
        <v>52.26</v>
      </c>
      <c r="C186" s="12">
        <f t="shared" si="14"/>
        <v>4.2697525937749413E-2</v>
      </c>
    </row>
    <row r="187" spans="1:5" x14ac:dyDescent="0.2">
      <c r="A187" s="7">
        <v>40025</v>
      </c>
      <c r="B187" s="8">
        <v>50.12</v>
      </c>
      <c r="C187" s="12">
        <f t="shared" si="14"/>
        <v>9.5519125683060049E-2</v>
      </c>
    </row>
    <row r="188" spans="1:5" x14ac:dyDescent="0.2">
      <c r="A188" s="7">
        <v>39994</v>
      </c>
      <c r="B188" s="8">
        <v>45.75</v>
      </c>
      <c r="C188" s="12">
        <f t="shared" ref="C188:C251" si="20">(B188-B189)/B189</f>
        <v>-3.0507735890172275E-3</v>
      </c>
    </row>
    <row r="189" spans="1:5" x14ac:dyDescent="0.2">
      <c r="A189" s="7">
        <v>39962</v>
      </c>
      <c r="B189" s="8">
        <v>45.89</v>
      </c>
      <c r="C189" s="12">
        <f t="shared" si="20"/>
        <v>5.6399631675874841E-2</v>
      </c>
    </row>
    <row r="190" spans="1:5" x14ac:dyDescent="0.2">
      <c r="A190" s="7">
        <v>39933</v>
      </c>
      <c r="B190" s="8">
        <v>43.44</v>
      </c>
      <c r="C190" s="12">
        <f t="shared" si="20"/>
        <v>0.18656104889374484</v>
      </c>
    </row>
    <row r="191" spans="1:5" x14ac:dyDescent="0.2">
      <c r="A191" s="7">
        <v>39903</v>
      </c>
      <c r="B191" s="8">
        <v>36.61</v>
      </c>
      <c r="C191" s="12">
        <f t="shared" si="20"/>
        <v>8.4419431279620899E-2</v>
      </c>
    </row>
    <row r="192" spans="1:5" x14ac:dyDescent="0.2">
      <c r="A192" s="7">
        <v>39871</v>
      </c>
      <c r="B192" s="8">
        <v>33.76</v>
      </c>
      <c r="C192" s="12">
        <f t="shared" si="20"/>
        <v>-0.12014594735470419</v>
      </c>
    </row>
    <row r="193" spans="1:5" x14ac:dyDescent="0.2">
      <c r="A193" s="7">
        <v>39843</v>
      </c>
      <c r="B193" s="8">
        <v>38.369999999999997</v>
      </c>
      <c r="C193" s="12">
        <f t="shared" si="20"/>
        <v>-9.6538733223451884E-2</v>
      </c>
    </row>
    <row r="194" spans="1:5" x14ac:dyDescent="0.2">
      <c r="A194" s="7">
        <v>39813</v>
      </c>
      <c r="B194" s="8">
        <v>42.47</v>
      </c>
      <c r="C194" s="12">
        <f t="shared" si="20"/>
        <v>2.8578348268345839E-2</v>
      </c>
      <c r="D194" s="13" cm="1">
        <f t="array" ref="D194">PRODUCT((1+C194:C205)^(12/12))-1</f>
        <v>-0.37608344351402934</v>
      </c>
      <c r="E194" s="21">
        <f t="shared" ref="E194" si="21">_xlfn.STDEV.P(C194:C205)</f>
        <v>7.8189999954062672E-2</v>
      </c>
    </row>
    <row r="195" spans="1:5" x14ac:dyDescent="0.2">
      <c r="A195" s="7">
        <v>39780</v>
      </c>
      <c r="B195" s="8">
        <v>41.29</v>
      </c>
      <c r="C195" s="12">
        <f t="shared" si="20"/>
        <v>-0.11413859686762498</v>
      </c>
    </row>
    <row r="196" spans="1:5" x14ac:dyDescent="0.2">
      <c r="A196" s="7">
        <v>39752</v>
      </c>
      <c r="B196" s="8">
        <v>46.61</v>
      </c>
      <c r="C196" s="12">
        <f t="shared" si="20"/>
        <v>-0.21860854987426653</v>
      </c>
    </row>
    <row r="197" spans="1:5" x14ac:dyDescent="0.2">
      <c r="A197" s="7">
        <v>39721</v>
      </c>
      <c r="B197" s="8">
        <v>59.65</v>
      </c>
      <c r="C197" s="12">
        <f t="shared" si="20"/>
        <v>-8.9034819792303072E-2</v>
      </c>
    </row>
    <row r="198" spans="1:5" x14ac:dyDescent="0.2">
      <c r="A198" s="7">
        <v>39689</v>
      </c>
      <c r="B198" s="8">
        <v>65.48</v>
      </c>
      <c r="C198" s="12">
        <f t="shared" si="20"/>
        <v>3.2156368221942094E-2</v>
      </c>
    </row>
    <row r="199" spans="1:5" x14ac:dyDescent="0.2">
      <c r="A199" s="7">
        <v>39660</v>
      </c>
      <c r="B199" s="8">
        <v>63.44</v>
      </c>
      <c r="C199" s="12">
        <f t="shared" si="20"/>
        <v>1.4553014553014498E-2</v>
      </c>
    </row>
    <row r="200" spans="1:5" x14ac:dyDescent="0.2">
      <c r="A200" s="7">
        <v>39629</v>
      </c>
      <c r="B200" s="8">
        <v>62.53</v>
      </c>
      <c r="C200" s="12">
        <f t="shared" si="20"/>
        <v>-8.4480234260614878E-2</v>
      </c>
    </row>
    <row r="201" spans="1:5" x14ac:dyDescent="0.2">
      <c r="A201" s="7">
        <v>39598</v>
      </c>
      <c r="B201" s="8">
        <v>68.3</v>
      </c>
      <c r="C201" s="12">
        <f t="shared" si="20"/>
        <v>4.8317779960707206E-2</v>
      </c>
    </row>
    <row r="202" spans="1:5" x14ac:dyDescent="0.2">
      <c r="A202" s="7">
        <v>39568</v>
      </c>
      <c r="B202" s="8">
        <v>65.152000000000001</v>
      </c>
      <c r="C202" s="12">
        <f t="shared" si="20"/>
        <v>5.6804541768045461E-2</v>
      </c>
    </row>
    <row r="203" spans="1:5" x14ac:dyDescent="0.2">
      <c r="A203" s="7">
        <v>39538</v>
      </c>
      <c r="B203" s="8">
        <v>61.65</v>
      </c>
      <c r="C203" s="12">
        <f t="shared" si="20"/>
        <v>-8.8424437299036047E-3</v>
      </c>
    </row>
    <row r="204" spans="1:5" x14ac:dyDescent="0.2">
      <c r="A204" s="7">
        <v>39507</v>
      </c>
      <c r="B204" s="8">
        <v>62.2</v>
      </c>
      <c r="C204" s="12">
        <f t="shared" si="20"/>
        <v>-2.3854362837413622E-2</v>
      </c>
    </row>
    <row r="205" spans="1:5" x14ac:dyDescent="0.2">
      <c r="A205" s="7">
        <v>39478</v>
      </c>
      <c r="B205" s="8">
        <v>63.72</v>
      </c>
      <c r="C205" s="12">
        <f t="shared" si="20"/>
        <v>-6.3904803878360436E-2</v>
      </c>
    </row>
    <row r="206" spans="1:5" x14ac:dyDescent="0.2">
      <c r="A206" s="7">
        <v>39447</v>
      </c>
      <c r="B206" s="8">
        <v>68.069999999999993</v>
      </c>
      <c r="C206" s="12">
        <f t="shared" si="20"/>
        <v>-2.1138912855910453E-2</v>
      </c>
      <c r="D206" s="13" cm="1">
        <f t="array" ref="D206">PRODUCT((1+C206:C217)^(12/12))-1</f>
        <v>-4.4052863436117029E-4</v>
      </c>
      <c r="E206" s="21">
        <f t="shared" ref="E206" si="22">_xlfn.STDEV.P(C206:C217)</f>
        <v>3.3876760514885272E-2</v>
      </c>
    </row>
    <row r="207" spans="1:5" x14ac:dyDescent="0.2">
      <c r="A207" s="7">
        <v>39416</v>
      </c>
      <c r="B207" s="8">
        <v>69.540000000000006</v>
      </c>
      <c r="C207" s="12">
        <f t="shared" si="20"/>
        <v>-6.6451872734595102E-2</v>
      </c>
    </row>
    <row r="208" spans="1:5" x14ac:dyDescent="0.2">
      <c r="A208" s="7">
        <v>39386</v>
      </c>
      <c r="B208" s="8">
        <v>74.489999999999995</v>
      </c>
      <c r="C208" s="12">
        <f t="shared" si="20"/>
        <v>2.5044722719141228E-2</v>
      </c>
    </row>
    <row r="209" spans="1:5" x14ac:dyDescent="0.2">
      <c r="A209" s="7">
        <v>39353</v>
      </c>
      <c r="B209" s="8">
        <v>72.67</v>
      </c>
      <c r="C209" s="12">
        <f t="shared" si="20"/>
        <v>2.3232892143058376E-2</v>
      </c>
    </row>
    <row r="210" spans="1:5" x14ac:dyDescent="0.2">
      <c r="A210" s="7">
        <v>39325</v>
      </c>
      <c r="B210" s="8">
        <v>71.02</v>
      </c>
      <c r="C210" s="12">
        <f t="shared" si="20"/>
        <v>1.5296640457469523E-2</v>
      </c>
    </row>
    <row r="211" spans="1:5" x14ac:dyDescent="0.2">
      <c r="A211" s="7">
        <v>39294</v>
      </c>
      <c r="B211" s="8">
        <v>69.95</v>
      </c>
      <c r="C211" s="12">
        <f t="shared" si="20"/>
        <v>-6.22067301246816E-2</v>
      </c>
    </row>
    <row r="212" spans="1:5" x14ac:dyDescent="0.2">
      <c r="A212" s="7">
        <v>39262</v>
      </c>
      <c r="B212" s="8">
        <v>74.59</v>
      </c>
      <c r="C212" s="12">
        <f t="shared" si="20"/>
        <v>-1.3751156948300834E-2</v>
      </c>
    </row>
    <row r="213" spans="1:5" x14ac:dyDescent="0.2">
      <c r="A213" s="7">
        <v>39233</v>
      </c>
      <c r="B213" s="8">
        <v>75.63</v>
      </c>
      <c r="C213" s="12">
        <f t="shared" si="20"/>
        <v>4.461325966850814E-2</v>
      </c>
    </row>
    <row r="214" spans="1:5" x14ac:dyDescent="0.2">
      <c r="A214" s="7">
        <v>39202</v>
      </c>
      <c r="B214" s="8">
        <v>72.400000000000006</v>
      </c>
      <c r="C214" s="12">
        <f t="shared" si="20"/>
        <v>2.6513540337445123E-2</v>
      </c>
    </row>
    <row r="215" spans="1:5" x14ac:dyDescent="0.2">
      <c r="A215" s="7">
        <v>39171</v>
      </c>
      <c r="B215" s="8">
        <v>70.53</v>
      </c>
      <c r="C215" s="12">
        <f t="shared" si="20"/>
        <v>1.1617900172117073E-2</v>
      </c>
    </row>
    <row r="216" spans="1:5" x14ac:dyDescent="0.2">
      <c r="A216" s="7">
        <v>39141</v>
      </c>
      <c r="B216" s="8">
        <v>69.72</v>
      </c>
      <c r="C216" s="12">
        <f t="shared" si="20"/>
        <v>-1.1461318051575688E-3</v>
      </c>
    </row>
    <row r="217" spans="1:5" x14ac:dyDescent="0.2">
      <c r="A217" s="7">
        <v>39113</v>
      </c>
      <c r="B217" s="8">
        <v>69.8</v>
      </c>
      <c r="C217" s="12">
        <f t="shared" si="20"/>
        <v>2.4963289280469942E-2</v>
      </c>
    </row>
    <row r="218" spans="1:5" x14ac:dyDescent="0.2">
      <c r="A218" s="7">
        <v>39080</v>
      </c>
      <c r="B218" s="8">
        <v>68.099999999999994</v>
      </c>
      <c r="C218" s="12">
        <f t="shared" si="20"/>
        <v>-1.2757320962597993E-2</v>
      </c>
      <c r="D218" s="13" cm="1">
        <f t="array" ref="D218">PRODUCT((1+C218:C229)^(12/12))-1</f>
        <v>0.14357682619647361</v>
      </c>
      <c r="E218" s="21">
        <f t="shared" ref="E218" si="23">_xlfn.STDEV.P(C218:C229)</f>
        <v>3.3964928808352883E-2</v>
      </c>
    </row>
    <row r="219" spans="1:5" x14ac:dyDescent="0.2">
      <c r="A219" s="7">
        <v>39051</v>
      </c>
      <c r="B219" s="8">
        <v>68.98</v>
      </c>
      <c r="C219" s="12">
        <f t="shared" si="20"/>
        <v>3.3098697019619712E-2</v>
      </c>
    </row>
    <row r="220" spans="1:5" x14ac:dyDescent="0.2">
      <c r="A220" s="7">
        <v>39021</v>
      </c>
      <c r="B220" s="8">
        <v>66.77</v>
      </c>
      <c r="C220" s="12">
        <f t="shared" si="20"/>
        <v>5.116498740554145E-2</v>
      </c>
    </row>
    <row r="221" spans="1:5" x14ac:dyDescent="0.2">
      <c r="A221" s="7">
        <v>38989</v>
      </c>
      <c r="B221" s="8">
        <v>63.52</v>
      </c>
      <c r="C221" s="12">
        <f t="shared" si="20"/>
        <v>8.4140339736466282E-3</v>
      </c>
    </row>
    <row r="222" spans="1:5" x14ac:dyDescent="0.2">
      <c r="A222" s="7">
        <v>38960</v>
      </c>
      <c r="B222" s="8">
        <v>62.99</v>
      </c>
      <c r="C222" s="12">
        <f t="shared" si="20"/>
        <v>2.3063180120188431E-2</v>
      </c>
    </row>
    <row r="223" spans="1:5" x14ac:dyDescent="0.2">
      <c r="A223" s="7">
        <v>38929</v>
      </c>
      <c r="B223" s="8">
        <v>61.57</v>
      </c>
      <c r="C223" s="12">
        <f t="shared" si="20"/>
        <v>-3.0851566189201964E-2</v>
      </c>
    </row>
    <row r="224" spans="1:5" x14ac:dyDescent="0.2">
      <c r="A224" s="7">
        <v>38898</v>
      </c>
      <c r="B224" s="8">
        <v>63.53</v>
      </c>
      <c r="C224" s="12">
        <f t="shared" si="20"/>
        <v>3.1491103763191822E-4</v>
      </c>
    </row>
    <row r="225" spans="1:5" x14ac:dyDescent="0.2">
      <c r="A225" s="7">
        <v>38868</v>
      </c>
      <c r="B225" s="8">
        <v>63.51</v>
      </c>
      <c r="C225" s="12">
        <f t="shared" si="20"/>
        <v>-5.0672645739910427E-2</v>
      </c>
    </row>
    <row r="226" spans="1:5" x14ac:dyDescent="0.2">
      <c r="A226" s="7">
        <v>38835</v>
      </c>
      <c r="B226" s="8">
        <v>66.900000000000006</v>
      </c>
      <c r="C226" s="12">
        <f t="shared" si="20"/>
        <v>5.9826503140900772E-4</v>
      </c>
    </row>
    <row r="227" spans="1:5" x14ac:dyDescent="0.2">
      <c r="A227" s="7">
        <v>38807</v>
      </c>
      <c r="B227" s="8">
        <v>66.86</v>
      </c>
      <c r="C227" s="12">
        <f t="shared" si="20"/>
        <v>4.1270830088771311E-2</v>
      </c>
    </row>
    <row r="228" spans="1:5" x14ac:dyDescent="0.2">
      <c r="A228" s="7">
        <v>38776</v>
      </c>
      <c r="B228" s="8">
        <v>64.209999999999994</v>
      </c>
      <c r="C228" s="12">
        <f t="shared" si="20"/>
        <v>1.8723669839286992E-3</v>
      </c>
    </row>
    <row r="229" spans="1:5" x14ac:dyDescent="0.2">
      <c r="A229" s="7">
        <v>38748</v>
      </c>
      <c r="B229" s="8">
        <v>64.09</v>
      </c>
      <c r="C229" s="12">
        <f t="shared" si="20"/>
        <v>7.6238455079765011E-2</v>
      </c>
    </row>
    <row r="230" spans="1:5" x14ac:dyDescent="0.2">
      <c r="A230" s="7">
        <v>38716</v>
      </c>
      <c r="B230" s="8">
        <v>59.55</v>
      </c>
      <c r="C230" s="12">
        <f t="shared" si="20"/>
        <v>-1.3092475969506235E-2</v>
      </c>
      <c r="D230" s="13" cm="1">
        <f t="array" ref="D230">PRODUCT((1+C230:C241)^(12/12))-1</f>
        <v>6.0363247863248093E-2</v>
      </c>
      <c r="E230" s="21">
        <f t="shared" ref="E230" si="24">_xlfn.STDEV.P(C230:C241)</f>
        <v>3.8654331829414877E-2</v>
      </c>
    </row>
    <row r="231" spans="1:5" x14ac:dyDescent="0.2">
      <c r="A231" s="7">
        <v>38686</v>
      </c>
      <c r="B231" s="8">
        <v>60.34</v>
      </c>
      <c r="C231" s="12">
        <f t="shared" si="20"/>
        <v>5.48951048951049E-2</v>
      </c>
    </row>
    <row r="232" spans="1:5" x14ac:dyDescent="0.2">
      <c r="A232" s="7">
        <v>38656</v>
      </c>
      <c r="B232" s="8">
        <v>57.2</v>
      </c>
      <c r="C232" s="12">
        <f t="shared" si="20"/>
        <v>-3.849386451504453E-2</v>
      </c>
    </row>
    <row r="233" spans="1:5" x14ac:dyDescent="0.2">
      <c r="A233" s="7">
        <v>38625</v>
      </c>
      <c r="B233" s="8">
        <v>59.49</v>
      </c>
      <c r="C233" s="12">
        <f t="shared" si="20"/>
        <v>9.1603053435114351E-3</v>
      </c>
    </row>
    <row r="234" spans="1:5" x14ac:dyDescent="0.2">
      <c r="A234" s="7">
        <v>38595</v>
      </c>
      <c r="B234" s="8">
        <v>58.95</v>
      </c>
      <c r="C234" s="12">
        <f t="shared" si="20"/>
        <v>-1.9134775374376016E-2</v>
      </c>
    </row>
    <row r="235" spans="1:5" x14ac:dyDescent="0.2">
      <c r="A235" s="7">
        <v>38562</v>
      </c>
      <c r="B235" s="8">
        <v>60.1</v>
      </c>
      <c r="C235" s="12">
        <f t="shared" si="20"/>
        <v>6.4093484419263547E-2</v>
      </c>
    </row>
    <row r="236" spans="1:5" x14ac:dyDescent="0.2">
      <c r="A236" s="7">
        <v>38533</v>
      </c>
      <c r="B236" s="8">
        <v>56.48</v>
      </c>
      <c r="C236" s="12">
        <f t="shared" si="20"/>
        <v>3.2729932345949883E-2</v>
      </c>
    </row>
    <row r="237" spans="1:5" x14ac:dyDescent="0.2">
      <c r="A237" s="7">
        <v>38503</v>
      </c>
      <c r="B237" s="8">
        <v>54.69</v>
      </c>
      <c r="C237" s="12">
        <f t="shared" si="20"/>
        <v>6.1735585323238203E-2</v>
      </c>
    </row>
    <row r="238" spans="1:5" x14ac:dyDescent="0.2">
      <c r="A238" s="7">
        <v>38471</v>
      </c>
      <c r="B238" s="8">
        <v>51.51</v>
      </c>
      <c r="C238" s="12">
        <f t="shared" si="20"/>
        <v>-4.3454038997214547E-2</v>
      </c>
    </row>
    <row r="239" spans="1:5" x14ac:dyDescent="0.2">
      <c r="A239" s="7">
        <v>38442</v>
      </c>
      <c r="B239" s="8">
        <v>53.85</v>
      </c>
      <c r="C239" s="12">
        <f t="shared" si="20"/>
        <v>-2.533936651583708E-2</v>
      </c>
    </row>
    <row r="240" spans="1:5" x14ac:dyDescent="0.2">
      <c r="A240" s="7">
        <v>38411</v>
      </c>
      <c r="B240" s="8">
        <v>55.25</v>
      </c>
      <c r="C240" s="12">
        <f t="shared" si="20"/>
        <v>2.0125553914327982E-2</v>
      </c>
    </row>
    <row r="241" spans="1:5" x14ac:dyDescent="0.2">
      <c r="A241" s="7">
        <v>38383</v>
      </c>
      <c r="B241" s="8">
        <v>54.16</v>
      </c>
      <c r="C241" s="12">
        <f t="shared" si="20"/>
        <v>-3.5612535612535613E-2</v>
      </c>
    </row>
    <row r="242" spans="1:5" x14ac:dyDescent="0.2">
      <c r="A242" s="7">
        <v>38352</v>
      </c>
      <c r="B242" s="8">
        <v>56.16</v>
      </c>
      <c r="C242" s="12">
        <f t="shared" si="20"/>
        <v>2.519167579408535E-2</v>
      </c>
      <c r="D242" s="13" cm="1">
        <f t="array" ref="D242">PRODUCT((1+C242:C253)^(12/12))-1</f>
        <v>0.14612244897959159</v>
      </c>
      <c r="E242" s="21">
        <f t="shared" ref="E242" si="25">_xlfn.STDEV.P(C242:C253)</f>
        <v>3.8481558862156331E-2</v>
      </c>
    </row>
    <row r="243" spans="1:5" x14ac:dyDescent="0.2">
      <c r="A243" s="7">
        <v>38321</v>
      </c>
      <c r="B243" s="8">
        <v>54.78</v>
      </c>
      <c r="C243" s="12">
        <f t="shared" si="20"/>
        <v>7.9408866995073921E-2</v>
      </c>
    </row>
    <row r="244" spans="1:5" x14ac:dyDescent="0.2">
      <c r="A244" s="7">
        <v>38289</v>
      </c>
      <c r="B244" s="8">
        <v>50.75</v>
      </c>
      <c r="C244" s="12">
        <f t="shared" si="20"/>
        <v>2.1332260012074909E-2</v>
      </c>
    </row>
    <row r="245" spans="1:5" x14ac:dyDescent="0.2">
      <c r="A245" s="7">
        <v>38260</v>
      </c>
      <c r="B245" s="8">
        <v>49.69</v>
      </c>
      <c r="C245" s="12">
        <f t="shared" si="20"/>
        <v>4.9419218585005198E-2</v>
      </c>
    </row>
    <row r="246" spans="1:5" x14ac:dyDescent="0.2">
      <c r="A246" s="7">
        <v>38230</v>
      </c>
      <c r="B246" s="8">
        <v>47.35</v>
      </c>
      <c r="C246" s="12">
        <f t="shared" si="20"/>
        <v>-8.9995814148179087E-3</v>
      </c>
    </row>
    <row r="247" spans="1:5" x14ac:dyDescent="0.2">
      <c r="A247" s="7">
        <v>38198</v>
      </c>
      <c r="B247" s="8">
        <v>47.78</v>
      </c>
      <c r="C247" s="12">
        <f t="shared" si="20"/>
        <v>-6.1112202790332075E-2</v>
      </c>
    </row>
    <row r="248" spans="1:5" x14ac:dyDescent="0.2">
      <c r="A248" s="7">
        <v>38168</v>
      </c>
      <c r="B248" s="8">
        <v>50.89</v>
      </c>
      <c r="C248" s="12">
        <f t="shared" si="20"/>
        <v>3.7724306688417648E-2</v>
      </c>
    </row>
    <row r="249" spans="1:5" x14ac:dyDescent="0.2">
      <c r="A249" s="7">
        <v>38135</v>
      </c>
      <c r="B249" s="8">
        <v>49.04</v>
      </c>
      <c r="C249" s="12">
        <f t="shared" si="20"/>
        <v>2.1028523839267083E-2</v>
      </c>
    </row>
    <row r="250" spans="1:5" x14ac:dyDescent="0.2">
      <c r="A250" s="7">
        <v>38107</v>
      </c>
      <c r="B250" s="8">
        <v>48.03</v>
      </c>
      <c r="C250" s="12">
        <f t="shared" si="20"/>
        <v>-4.7023809523809475E-2</v>
      </c>
    </row>
    <row r="251" spans="1:5" x14ac:dyDescent="0.2">
      <c r="A251" s="7">
        <v>38077</v>
      </c>
      <c r="B251" s="8">
        <v>50.4</v>
      </c>
      <c r="C251" s="12">
        <f t="shared" si="20"/>
        <v>7.9999999999999724E-3</v>
      </c>
    </row>
    <row r="252" spans="1:5" x14ac:dyDescent="0.2">
      <c r="A252" s="7">
        <v>38044</v>
      </c>
      <c r="B252" s="9">
        <v>50</v>
      </c>
      <c r="C252" s="12">
        <f>(B252-B253)/B253</f>
        <v>2.0408163265306121E-2</v>
      </c>
    </row>
    <row r="253" spans="1:5" x14ac:dyDescent="0.2">
      <c r="A253" s="7">
        <v>38016</v>
      </c>
      <c r="B253" s="9">
        <v>49</v>
      </c>
      <c r="C253" s="9"/>
    </row>
    <row r="254" spans="1:5" x14ac:dyDescent="0.2">
      <c r="A254" s="66" t="s">
        <v>10</v>
      </c>
      <c r="B254" s="66"/>
      <c r="C254" s="66"/>
    </row>
  </sheetData>
  <mergeCells count="2">
    <mergeCell ref="A254:C254"/>
    <mergeCell ref="M2:P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77073-D142-45E1-B6A0-8CD12C8A65F1}">
  <dimension ref="A1:Y170"/>
  <sheetViews>
    <sheetView workbookViewId="0">
      <selection activeCell="J2" sqref="J2"/>
    </sheetView>
  </sheetViews>
  <sheetFormatPr baseColWidth="10" defaultColWidth="8.83203125" defaultRowHeight="15" x14ac:dyDescent="0.2"/>
  <cols>
    <col min="1" max="1" width="11.5" bestFit="1" customWidth="1"/>
    <col min="2" max="2" width="30.1640625" bestFit="1" customWidth="1"/>
    <col min="3" max="3" width="19.1640625" bestFit="1" customWidth="1"/>
    <col min="4" max="4" width="17" bestFit="1" customWidth="1"/>
    <col min="5" max="5" width="12.5" customWidth="1"/>
    <col min="7" max="7" width="11.1640625" bestFit="1" customWidth="1"/>
    <col min="8" max="8" width="9.5" customWidth="1"/>
    <col min="9" max="9" width="11.33203125" customWidth="1"/>
  </cols>
  <sheetData>
    <row r="1" spans="1:25" x14ac:dyDescent="0.2">
      <c r="A1" s="5" t="s">
        <v>0</v>
      </c>
      <c r="B1" s="6" t="s">
        <v>44</v>
      </c>
      <c r="C1" s="16" t="s">
        <v>35</v>
      </c>
      <c r="D1" s="16" t="s">
        <v>45</v>
      </c>
      <c r="E1" s="20" t="s">
        <v>36</v>
      </c>
      <c r="G1" s="36" t="s">
        <v>5</v>
      </c>
      <c r="H1" s="37" t="s">
        <v>6</v>
      </c>
      <c r="I1" s="38" t="s">
        <v>7</v>
      </c>
      <c r="J1" s="39" t="s">
        <v>8</v>
      </c>
      <c r="N1" s="67"/>
      <c r="O1" s="67"/>
      <c r="P1" s="67"/>
      <c r="Q1" s="67"/>
    </row>
    <row r="2" spans="1:25" ht="19" x14ac:dyDescent="0.25">
      <c r="A2" s="7">
        <v>45657</v>
      </c>
      <c r="B2" s="8">
        <v>58.93</v>
      </c>
      <c r="C2" s="12">
        <f t="shared" ref="C2:C27" si="0">(B2-B3)/B3</f>
        <v>-4.5049424728569133E-2</v>
      </c>
      <c r="D2" s="17" cm="1">
        <f t="array" ref="D2">PRODUCT((1+C2:C13)^(12/12))-1</f>
        <v>1.6735679779158019E-2</v>
      </c>
      <c r="E2" s="19">
        <f>_xlfn.STDEV.P(C2:C13)</f>
        <v>2.8986702974204876E-2</v>
      </c>
      <c r="G2" s="22">
        <f>A2</f>
        <v>45657</v>
      </c>
      <c r="H2" s="31">
        <v>2024</v>
      </c>
      <c r="I2" s="23">
        <f>VLOOKUP(G2,$A$2:$D$293,4,FALSE)</f>
        <v>1.6735679779158019E-2</v>
      </c>
      <c r="J2" s="40">
        <f>VLOOKUP(G2,$A$2:$E$292,5,FALSE)</f>
        <v>2.8986702974204876E-2</v>
      </c>
      <c r="N2" s="1" t="s">
        <v>46</v>
      </c>
      <c r="O2" s="2"/>
      <c r="P2" s="2"/>
      <c r="Q2" s="2"/>
      <c r="R2" s="2"/>
      <c r="S2" s="2"/>
      <c r="T2" s="2"/>
      <c r="U2" s="2"/>
      <c r="V2" s="2"/>
      <c r="W2" s="2"/>
      <c r="X2" s="2"/>
      <c r="Y2" s="2"/>
    </row>
    <row r="3" spans="1:25" x14ac:dyDescent="0.2">
      <c r="A3" s="7">
        <v>45625</v>
      </c>
      <c r="B3" s="8">
        <v>61.71</v>
      </c>
      <c r="C3" s="12">
        <f t="shared" si="0"/>
        <v>-2.2635408245755954E-3</v>
      </c>
      <c r="G3" s="22">
        <f>A14</f>
        <v>45289</v>
      </c>
      <c r="H3" s="31">
        <v>2023</v>
      </c>
      <c r="I3" s="23">
        <f t="shared" ref="I3:I15" si="1">VLOOKUP(G3,$A$2:$D$293,4,FALSE)</f>
        <v>0.12064965197215782</v>
      </c>
      <c r="J3" s="40">
        <f t="shared" ref="J3:J15" si="2">VLOOKUP(G3,$A$2:$E$292,5,FALSE)</f>
        <v>4.6109914592995634E-2</v>
      </c>
      <c r="N3" s="3" t="s">
        <v>10</v>
      </c>
    </row>
    <row r="4" spans="1:25" x14ac:dyDescent="0.2">
      <c r="A4" s="7">
        <v>45596</v>
      </c>
      <c r="B4" s="8">
        <v>61.85</v>
      </c>
      <c r="C4" s="12">
        <f t="shared" si="0"/>
        <v>-4.464009885696623E-2</v>
      </c>
      <c r="G4" s="22">
        <f>A26</f>
        <v>44925</v>
      </c>
      <c r="H4" s="31">
        <v>2022</v>
      </c>
      <c r="I4" s="23">
        <f t="shared" si="1"/>
        <v>-0.18640868334119864</v>
      </c>
      <c r="J4" s="40">
        <f t="shared" si="2"/>
        <v>6.1132111077121118E-2</v>
      </c>
      <c r="N4" s="3" t="s">
        <v>47</v>
      </c>
    </row>
    <row r="5" spans="1:25" x14ac:dyDescent="0.2">
      <c r="A5" s="7">
        <v>45565</v>
      </c>
      <c r="B5" s="8">
        <v>64.739999999999995</v>
      </c>
      <c r="C5" s="12">
        <f t="shared" si="0"/>
        <v>2.1619062647940626E-2</v>
      </c>
      <c r="G5" s="22">
        <f>A38</f>
        <v>44561</v>
      </c>
      <c r="H5" s="31">
        <v>2021</v>
      </c>
      <c r="I5" s="23">
        <f t="shared" si="1"/>
        <v>5.6682180851063357E-2</v>
      </c>
      <c r="J5" s="40">
        <f t="shared" si="2"/>
        <v>2.4716973068882892E-2</v>
      </c>
      <c r="N5" s="3" t="s">
        <v>10</v>
      </c>
    </row>
    <row r="6" spans="1:25" x14ac:dyDescent="0.2">
      <c r="A6" s="7">
        <v>45534</v>
      </c>
      <c r="B6" s="8">
        <v>63.37</v>
      </c>
      <c r="C6" s="12">
        <f t="shared" si="0"/>
        <v>2.407886231415635E-2</v>
      </c>
      <c r="G6" s="22">
        <f>A50</f>
        <v>44196</v>
      </c>
      <c r="H6" s="31">
        <v>2020</v>
      </c>
      <c r="I6" s="23">
        <f t="shared" si="1"/>
        <v>8.0265756868378224E-2</v>
      </c>
      <c r="J6" s="40">
        <f t="shared" si="2"/>
        <v>7.3259639636772289E-2</v>
      </c>
      <c r="N6" s="4" t="s">
        <v>12</v>
      </c>
    </row>
    <row r="7" spans="1:25" x14ac:dyDescent="0.2">
      <c r="A7" s="7">
        <v>45504</v>
      </c>
      <c r="B7" s="8">
        <v>61.88</v>
      </c>
      <c r="C7" s="12">
        <f t="shared" si="0"/>
        <v>2.6202321724709876E-2</v>
      </c>
      <c r="G7" s="22">
        <f>A62</f>
        <v>43830</v>
      </c>
      <c r="H7" s="31">
        <v>2019</v>
      </c>
      <c r="I7" s="23">
        <f t="shared" si="1"/>
        <v>0.17937314697162177</v>
      </c>
      <c r="J7" s="40">
        <f t="shared" si="2"/>
        <v>3.3022420014299975E-2</v>
      </c>
      <c r="N7" s="3" t="s">
        <v>10</v>
      </c>
    </row>
    <row r="8" spans="1:25" x14ac:dyDescent="0.2">
      <c r="A8" s="7">
        <v>45471</v>
      </c>
      <c r="B8" s="8">
        <v>60.3</v>
      </c>
      <c r="C8" s="12">
        <f t="shared" si="0"/>
        <v>-1.5831565203199054E-2</v>
      </c>
      <c r="G8" s="22">
        <f>A74</f>
        <v>43465</v>
      </c>
      <c r="H8" s="31">
        <v>2018</v>
      </c>
      <c r="I8" s="23">
        <f t="shared" si="1"/>
        <v>-0.16880830839640903</v>
      </c>
      <c r="J8" s="40">
        <f t="shared" si="2"/>
        <v>3.7864706492339889E-2</v>
      </c>
      <c r="N8" s="3"/>
    </row>
    <row r="9" spans="1:25" x14ac:dyDescent="0.2">
      <c r="A9" s="7">
        <v>45443</v>
      </c>
      <c r="B9" s="8">
        <v>61.27</v>
      </c>
      <c r="C9" s="12">
        <f t="shared" si="0"/>
        <v>4.023769100169787E-2</v>
      </c>
      <c r="G9" s="22">
        <f>A86</f>
        <v>43098</v>
      </c>
      <c r="H9" s="31">
        <v>2017</v>
      </c>
      <c r="I9" s="23">
        <f t="shared" si="1"/>
        <v>0.23823016564952004</v>
      </c>
      <c r="J9" s="40">
        <f t="shared" si="2"/>
        <v>1.2497749886718184E-2</v>
      </c>
    </row>
    <row r="10" spans="1:25" x14ac:dyDescent="0.2">
      <c r="A10" s="7">
        <v>45412</v>
      </c>
      <c r="B10" s="8">
        <v>58.9</v>
      </c>
      <c r="C10" s="12">
        <f t="shared" si="0"/>
        <v>-2.321724709784409E-2</v>
      </c>
      <c r="G10" s="22">
        <f>A98</f>
        <v>42734</v>
      </c>
      <c r="H10" s="31">
        <v>2016</v>
      </c>
      <c r="I10" s="23">
        <f t="shared" si="1"/>
        <v>1.7069385945466697E-2</v>
      </c>
      <c r="J10" s="40">
        <f t="shared" si="2"/>
        <v>3.4132823876751747E-2</v>
      </c>
    </row>
    <row r="11" spans="1:25" x14ac:dyDescent="0.2">
      <c r="A11" s="7">
        <v>45379</v>
      </c>
      <c r="B11" s="8">
        <v>60.3</v>
      </c>
      <c r="C11" s="12">
        <f t="shared" si="0"/>
        <v>2.8483711410540586E-2</v>
      </c>
      <c r="G11" s="22">
        <f>A110</f>
        <v>42369</v>
      </c>
      <c r="H11" s="31">
        <v>2015</v>
      </c>
      <c r="I11" s="23">
        <f t="shared" si="1"/>
        <v>-6.6818369880016992E-2</v>
      </c>
      <c r="J11" s="40">
        <f t="shared" si="2"/>
        <v>4.0358400738054356E-2</v>
      </c>
    </row>
    <row r="12" spans="1:25" x14ac:dyDescent="0.2">
      <c r="A12" s="7">
        <v>45351</v>
      </c>
      <c r="B12" s="8">
        <v>58.63</v>
      </c>
      <c r="C12" s="12">
        <f t="shared" si="0"/>
        <v>2.9138142882218776E-2</v>
      </c>
      <c r="G12" s="22">
        <f>A122</f>
        <v>42004</v>
      </c>
      <c r="H12" s="31">
        <v>2014</v>
      </c>
      <c r="I12" s="23">
        <f t="shared" si="1"/>
        <v>-7.7128675066819641E-2</v>
      </c>
      <c r="J12" s="40">
        <f t="shared" si="2"/>
        <v>3.1410605141103477E-2</v>
      </c>
    </row>
    <row r="13" spans="1:25" x14ac:dyDescent="0.2">
      <c r="A13" s="7">
        <v>45322</v>
      </c>
      <c r="B13" s="8">
        <v>56.97</v>
      </c>
      <c r="C13" s="12">
        <f t="shared" si="0"/>
        <v>-1.7080745341614943E-2</v>
      </c>
      <c r="G13" s="22">
        <f>A134</f>
        <v>41639</v>
      </c>
      <c r="H13" s="31">
        <v>2013</v>
      </c>
      <c r="I13" s="23">
        <f t="shared" si="1"/>
        <v>0.11281070745697863</v>
      </c>
      <c r="J13" s="40">
        <f t="shared" si="2"/>
        <v>3.3129769146367498E-2</v>
      </c>
    </row>
    <row r="14" spans="1:25" x14ac:dyDescent="0.2">
      <c r="A14" s="7">
        <v>45289</v>
      </c>
      <c r="B14" s="8">
        <v>57.96</v>
      </c>
      <c r="C14" s="12">
        <f t="shared" si="0"/>
        <v>3.5369774919614218E-2</v>
      </c>
      <c r="D14" s="17" cm="1">
        <f t="array" ref="D14">PRODUCT((1+C14:C25)^(12/12))-1</f>
        <v>0.12064965197215782</v>
      </c>
      <c r="E14" s="19">
        <f t="shared" ref="E14" si="3">_xlfn.STDEV.P(C14:C25)</f>
        <v>4.6109914592995634E-2</v>
      </c>
      <c r="G14" s="22">
        <f>A146</f>
        <v>41274</v>
      </c>
      <c r="H14" s="31">
        <v>2012</v>
      </c>
      <c r="I14" s="23">
        <f t="shared" si="1"/>
        <v>0.15085574572127114</v>
      </c>
      <c r="J14" s="40">
        <f t="shared" si="2"/>
        <v>4.4637344542138739E-2</v>
      </c>
    </row>
    <row r="15" spans="1:25" x14ac:dyDescent="0.2">
      <c r="A15" s="7">
        <v>45260</v>
      </c>
      <c r="B15" s="8">
        <v>55.98</v>
      </c>
      <c r="C15" s="12">
        <f t="shared" si="0"/>
        <v>8.2366589327146134E-2</v>
      </c>
      <c r="G15" s="24">
        <f>A158</f>
        <v>40907</v>
      </c>
      <c r="H15" s="32">
        <v>2011</v>
      </c>
      <c r="I15" s="25">
        <f t="shared" si="1"/>
        <v>-0.18003207698476364</v>
      </c>
      <c r="J15" s="41">
        <f t="shared" si="2"/>
        <v>5.9870284705858444E-2</v>
      </c>
    </row>
    <row r="16" spans="1:25" x14ac:dyDescent="0.2">
      <c r="A16" s="7">
        <v>45230</v>
      </c>
      <c r="B16" s="8">
        <v>51.72</v>
      </c>
      <c r="C16" s="12">
        <f t="shared" si="0"/>
        <v>-3.3632286995515771E-2</v>
      </c>
      <c r="G16" s="26"/>
      <c r="H16" s="27"/>
      <c r="I16" s="13"/>
      <c r="J16" s="19"/>
    </row>
    <row r="17" spans="1:10" x14ac:dyDescent="0.2">
      <c r="A17" s="7">
        <v>45198</v>
      </c>
      <c r="B17" s="8">
        <v>53.52</v>
      </c>
      <c r="C17" s="12">
        <f t="shared" si="0"/>
        <v>-3.9138240574506274E-2</v>
      </c>
      <c r="G17" s="26"/>
      <c r="H17" s="27"/>
      <c r="I17" s="13"/>
      <c r="J17" s="19"/>
    </row>
    <row r="18" spans="1:10" x14ac:dyDescent="0.2">
      <c r="A18" s="7">
        <v>45169</v>
      </c>
      <c r="B18" s="8">
        <v>55.7</v>
      </c>
      <c r="C18" s="12">
        <f t="shared" si="0"/>
        <v>-4.3940954342602048E-2</v>
      </c>
      <c r="G18" s="26"/>
      <c r="H18" s="27"/>
      <c r="I18" s="13"/>
      <c r="J18" s="19"/>
    </row>
    <row r="19" spans="1:10" x14ac:dyDescent="0.2">
      <c r="A19" s="7">
        <v>45138</v>
      </c>
      <c r="B19" s="8">
        <v>58.26</v>
      </c>
      <c r="C19" s="12">
        <f t="shared" si="0"/>
        <v>3.8873038516405133E-2</v>
      </c>
    </row>
    <row r="20" spans="1:10" x14ac:dyDescent="0.2">
      <c r="A20" s="7">
        <v>45107</v>
      </c>
      <c r="B20" s="8">
        <v>56.08</v>
      </c>
      <c r="C20" s="12">
        <f t="shared" si="0"/>
        <v>3.3161385408990364E-2</v>
      </c>
    </row>
    <row r="21" spans="1:10" x14ac:dyDescent="0.2">
      <c r="A21" s="7">
        <v>45077</v>
      </c>
      <c r="B21" s="8">
        <v>54.28</v>
      </c>
      <c r="C21" s="12">
        <f t="shared" si="0"/>
        <v>-3.5022222222222205E-2</v>
      </c>
    </row>
    <row r="22" spans="1:10" x14ac:dyDescent="0.2">
      <c r="A22" s="7">
        <v>45044</v>
      </c>
      <c r="B22" s="8">
        <v>56.25</v>
      </c>
      <c r="C22" s="12">
        <f t="shared" si="0"/>
        <v>1.8837167179858706E-2</v>
      </c>
    </row>
    <row r="23" spans="1:10" x14ac:dyDescent="0.2">
      <c r="A23" s="7">
        <v>45016</v>
      </c>
      <c r="B23" s="8">
        <v>55.21</v>
      </c>
      <c r="C23" s="12">
        <f t="shared" si="0"/>
        <v>2.6017468871956859E-2</v>
      </c>
    </row>
    <row r="24" spans="1:10" x14ac:dyDescent="0.2">
      <c r="A24" s="7">
        <v>44985</v>
      </c>
      <c r="B24" s="8">
        <v>53.81</v>
      </c>
      <c r="C24" s="12">
        <f t="shared" si="0"/>
        <v>-4.2697028998398834E-2</v>
      </c>
    </row>
    <row r="25" spans="1:10" x14ac:dyDescent="0.2">
      <c r="A25" s="7">
        <v>44957</v>
      </c>
      <c r="B25" s="8">
        <v>56.21</v>
      </c>
      <c r="C25" s="12">
        <f t="shared" si="0"/>
        <v>8.6813611755607159E-2</v>
      </c>
    </row>
    <row r="26" spans="1:10" x14ac:dyDescent="0.2">
      <c r="A26" s="7">
        <v>44925</v>
      </c>
      <c r="B26" s="8">
        <v>51.72</v>
      </c>
      <c r="C26" s="12">
        <f t="shared" si="0"/>
        <v>-3.3271028037383202E-2</v>
      </c>
      <c r="D26" s="17" cm="1">
        <f t="array" ref="D26">PRODUCT((1+C26:C37)^(12/12))-1</f>
        <v>-0.18640868334119864</v>
      </c>
      <c r="E26" s="19">
        <f t="shared" ref="E26" si="4">_xlfn.STDEV.P(C26:C37)</f>
        <v>6.1132111077121118E-2</v>
      </c>
    </row>
    <row r="27" spans="1:10" x14ac:dyDescent="0.2">
      <c r="A27" s="7">
        <v>44895</v>
      </c>
      <c r="B27" s="8">
        <v>53.5</v>
      </c>
      <c r="C27" s="12">
        <f t="shared" si="0"/>
        <v>0.13036129304880628</v>
      </c>
    </row>
    <row r="28" spans="1:10" x14ac:dyDescent="0.2">
      <c r="A28" s="7">
        <v>44865</v>
      </c>
      <c r="B28" s="8">
        <v>47.33</v>
      </c>
      <c r="C28" s="12">
        <f t="shared" ref="C28:C59" si="5">(B28-B29)/B29</f>
        <v>3.4083460782171622E-2</v>
      </c>
    </row>
    <row r="29" spans="1:10" x14ac:dyDescent="0.2">
      <c r="A29" s="7">
        <v>44834</v>
      </c>
      <c r="B29" s="8">
        <v>45.77</v>
      </c>
      <c r="C29" s="12">
        <f t="shared" si="5"/>
        <v>-0.10412996672538657</v>
      </c>
    </row>
    <row r="30" spans="1:10" x14ac:dyDescent="0.2">
      <c r="A30" s="7">
        <v>44804</v>
      </c>
      <c r="B30" s="8">
        <v>51.09</v>
      </c>
      <c r="C30" s="12">
        <f t="shared" si="5"/>
        <v>-4.4868199663488477E-2</v>
      </c>
    </row>
    <row r="31" spans="1:10" x14ac:dyDescent="0.2">
      <c r="A31" s="7">
        <v>44771</v>
      </c>
      <c r="B31" s="8">
        <v>53.49</v>
      </c>
      <c r="C31" s="12">
        <f t="shared" si="5"/>
        <v>3.6427049021507507E-2</v>
      </c>
    </row>
    <row r="32" spans="1:10" x14ac:dyDescent="0.2">
      <c r="A32" s="7">
        <v>44742</v>
      </c>
      <c r="B32" s="8">
        <v>51.61</v>
      </c>
      <c r="C32" s="12">
        <f t="shared" si="5"/>
        <v>-8.9931229060130513E-2</v>
      </c>
    </row>
    <row r="33" spans="1:5" x14ac:dyDescent="0.2">
      <c r="A33" s="7">
        <v>44712</v>
      </c>
      <c r="B33" s="8">
        <v>56.71</v>
      </c>
      <c r="C33" s="12">
        <f t="shared" si="5"/>
        <v>1.5216612960973888E-2</v>
      </c>
    </row>
    <row r="34" spans="1:5" x14ac:dyDescent="0.2">
      <c r="A34" s="7">
        <v>44680</v>
      </c>
      <c r="B34" s="8">
        <v>55.86</v>
      </c>
      <c r="C34" s="12">
        <f t="shared" si="5"/>
        <v>-6.4948108470036861E-2</v>
      </c>
    </row>
    <row r="35" spans="1:5" x14ac:dyDescent="0.2">
      <c r="A35" s="7">
        <v>44651</v>
      </c>
      <c r="B35" s="8">
        <v>59.74</v>
      </c>
      <c r="C35" s="12">
        <f t="shared" si="5"/>
        <v>-4.4992501249791041E-3</v>
      </c>
    </row>
    <row r="36" spans="1:5" x14ac:dyDescent="0.2">
      <c r="A36" s="7">
        <v>44620</v>
      </c>
      <c r="B36" s="8">
        <v>60.01</v>
      </c>
      <c r="C36" s="12">
        <f t="shared" si="5"/>
        <v>-2.849279585559341E-2</v>
      </c>
    </row>
    <row r="37" spans="1:5" x14ac:dyDescent="0.2">
      <c r="A37" s="7">
        <v>44592</v>
      </c>
      <c r="B37" s="8">
        <v>61.77</v>
      </c>
      <c r="C37" s="12">
        <f t="shared" si="5"/>
        <v>-2.8315243039169376E-2</v>
      </c>
    </row>
    <row r="38" spans="1:5" x14ac:dyDescent="0.2">
      <c r="A38" s="7">
        <v>44561</v>
      </c>
      <c r="B38" s="8">
        <v>63.57</v>
      </c>
      <c r="C38" s="12">
        <f t="shared" si="5"/>
        <v>2.0221473278767419E-2</v>
      </c>
      <c r="D38" s="17" cm="1">
        <f t="array" ref="D38">PRODUCT((1+C38:C49)^(12/12))-1</f>
        <v>5.6682180851063357E-2</v>
      </c>
      <c r="E38" s="19">
        <f t="shared" ref="E38" si="6">_xlfn.STDEV.P(C38:C49)</f>
        <v>2.4716973068882892E-2</v>
      </c>
    </row>
    <row r="39" spans="1:5" x14ac:dyDescent="0.2">
      <c r="A39" s="7">
        <v>44530</v>
      </c>
      <c r="B39" s="8">
        <v>62.31</v>
      </c>
      <c r="C39" s="12">
        <f t="shared" si="5"/>
        <v>-4.2562999385371787E-2</v>
      </c>
    </row>
    <row r="40" spans="1:5" x14ac:dyDescent="0.2">
      <c r="A40" s="7">
        <v>44498</v>
      </c>
      <c r="B40" s="8">
        <v>65.08</v>
      </c>
      <c r="C40" s="12">
        <f t="shared" si="5"/>
        <v>2.8770154916218784E-2</v>
      </c>
    </row>
    <row r="41" spans="1:5" x14ac:dyDescent="0.2">
      <c r="A41" s="7">
        <v>44469</v>
      </c>
      <c r="B41" s="8">
        <v>63.26</v>
      </c>
      <c r="C41" s="12">
        <f t="shared" si="5"/>
        <v>-3.991500986492643E-2</v>
      </c>
    </row>
    <row r="42" spans="1:5" x14ac:dyDescent="0.2">
      <c r="A42" s="7">
        <v>44439</v>
      </c>
      <c r="B42" s="8">
        <v>65.89</v>
      </c>
      <c r="C42" s="12">
        <f t="shared" si="5"/>
        <v>1.4628888204496503E-2</v>
      </c>
    </row>
    <row r="43" spans="1:5" x14ac:dyDescent="0.2">
      <c r="A43" s="7">
        <v>44407</v>
      </c>
      <c r="B43" s="8">
        <v>64.94</v>
      </c>
      <c r="C43" s="12">
        <f t="shared" si="5"/>
        <v>-1.1266747868453244E-2</v>
      </c>
    </row>
    <row r="44" spans="1:5" x14ac:dyDescent="0.2">
      <c r="A44" s="7">
        <v>44377</v>
      </c>
      <c r="B44" s="8">
        <v>65.680000000000007</v>
      </c>
      <c r="C44" s="12">
        <f t="shared" si="5"/>
        <v>-1.1141222523336268E-2</v>
      </c>
    </row>
    <row r="45" spans="1:5" x14ac:dyDescent="0.2">
      <c r="A45" s="7">
        <v>44344</v>
      </c>
      <c r="B45" s="8">
        <v>66.42</v>
      </c>
      <c r="C45" s="12">
        <f t="shared" si="5"/>
        <v>3.0726256983240285E-2</v>
      </c>
    </row>
    <row r="46" spans="1:5" x14ac:dyDescent="0.2">
      <c r="A46" s="7">
        <v>44316</v>
      </c>
      <c r="B46" s="8">
        <v>64.44</v>
      </c>
      <c r="C46" s="12">
        <f t="shared" si="5"/>
        <v>2.7751196172248721E-2</v>
      </c>
    </row>
    <row r="47" spans="1:5" x14ac:dyDescent="0.2">
      <c r="A47" s="7">
        <v>44286</v>
      </c>
      <c r="B47" s="8">
        <v>62.7</v>
      </c>
      <c r="C47" s="12">
        <f t="shared" si="5"/>
        <v>1.6207455429497569E-2</v>
      </c>
    </row>
    <row r="48" spans="1:5" x14ac:dyDescent="0.2">
      <c r="A48" s="7">
        <v>44253</v>
      </c>
      <c r="B48" s="8">
        <v>61.7</v>
      </c>
      <c r="C48" s="12">
        <f t="shared" si="5"/>
        <v>2.3047587464765387E-2</v>
      </c>
    </row>
    <row r="49" spans="1:5" x14ac:dyDescent="0.2">
      <c r="A49" s="7">
        <v>44225</v>
      </c>
      <c r="B49" s="8">
        <v>60.31</v>
      </c>
      <c r="C49" s="12">
        <f t="shared" si="5"/>
        <v>2.4933510638298819E-3</v>
      </c>
    </row>
    <row r="50" spans="1:5" x14ac:dyDescent="0.2">
      <c r="A50" s="7">
        <v>44196</v>
      </c>
      <c r="B50" s="8">
        <v>60.16</v>
      </c>
      <c r="C50" s="12">
        <f t="shared" si="5"/>
        <v>4.8083623693379755E-2</v>
      </c>
      <c r="D50" s="17" cm="1">
        <f t="array" ref="D50">PRODUCT((1+C50:C61)^(12/12))-1</f>
        <v>8.0265756868378224E-2</v>
      </c>
      <c r="E50" s="19">
        <f t="shared" ref="E50" si="7">_xlfn.STDEV.P(C50:C61)</f>
        <v>7.3259639636772289E-2</v>
      </c>
    </row>
    <row r="51" spans="1:5" x14ac:dyDescent="0.2">
      <c r="A51" s="7">
        <v>44165</v>
      </c>
      <c r="B51" s="8">
        <v>57.4</v>
      </c>
      <c r="C51" s="12">
        <f t="shared" si="5"/>
        <v>0.12615263880714145</v>
      </c>
    </row>
    <row r="52" spans="1:5" x14ac:dyDescent="0.2">
      <c r="A52" s="7">
        <v>44134</v>
      </c>
      <c r="B52" s="8">
        <v>50.97</v>
      </c>
      <c r="C52" s="12">
        <f t="shared" si="5"/>
        <v>-2.3001725129384757E-2</v>
      </c>
    </row>
    <row r="53" spans="1:5" x14ac:dyDescent="0.2">
      <c r="A53" s="7">
        <v>44104</v>
      </c>
      <c r="B53" s="8">
        <v>52.17</v>
      </c>
      <c r="C53" s="12">
        <f t="shared" si="5"/>
        <v>-2.4495138369483829E-2</v>
      </c>
    </row>
    <row r="54" spans="1:5" x14ac:dyDescent="0.2">
      <c r="A54" s="7">
        <v>44074</v>
      </c>
      <c r="B54" s="8">
        <v>53.48</v>
      </c>
      <c r="C54" s="12">
        <f t="shared" si="5"/>
        <v>4.4327279828158483E-2</v>
      </c>
    </row>
    <row r="55" spans="1:5" x14ac:dyDescent="0.2">
      <c r="A55" s="7">
        <v>44043</v>
      </c>
      <c r="B55" s="8">
        <v>51.21</v>
      </c>
      <c r="C55" s="12">
        <f t="shared" si="5"/>
        <v>4.1488712629652209E-2</v>
      </c>
    </row>
    <row r="56" spans="1:5" x14ac:dyDescent="0.2">
      <c r="A56" s="7">
        <v>44012</v>
      </c>
      <c r="B56" s="8">
        <v>49.17</v>
      </c>
      <c r="C56" s="12">
        <f t="shared" si="5"/>
        <v>3.7122969837587116E-2</v>
      </c>
    </row>
    <row r="57" spans="1:5" x14ac:dyDescent="0.2">
      <c r="A57" s="7">
        <v>43980</v>
      </c>
      <c r="B57" s="8">
        <v>47.41</v>
      </c>
      <c r="C57" s="12">
        <f t="shared" si="5"/>
        <v>5.0055370985603503E-2</v>
      </c>
    </row>
    <row r="58" spans="1:5" x14ac:dyDescent="0.2">
      <c r="A58" s="7">
        <v>43951</v>
      </c>
      <c r="B58" s="8">
        <v>45.15</v>
      </c>
      <c r="C58" s="12">
        <f t="shared" si="5"/>
        <v>7.6024785510009477E-2</v>
      </c>
    </row>
    <row r="59" spans="1:5" x14ac:dyDescent="0.2">
      <c r="A59" s="7">
        <v>43921</v>
      </c>
      <c r="B59" s="8">
        <v>41.96</v>
      </c>
      <c r="C59" s="12">
        <f t="shared" si="5"/>
        <v>-0.16497512437810943</v>
      </c>
    </row>
    <row r="60" spans="1:5" x14ac:dyDescent="0.2">
      <c r="A60" s="7">
        <v>43889</v>
      </c>
      <c r="B60" s="8">
        <v>50.25</v>
      </c>
      <c r="C60" s="12">
        <f t="shared" ref="C60:C91" si="8">(B60-B61)/B61</f>
        <v>-6.5985130111524112E-2</v>
      </c>
    </row>
    <row r="61" spans="1:5" x14ac:dyDescent="0.2">
      <c r="A61" s="7">
        <v>43861</v>
      </c>
      <c r="B61" s="8">
        <v>53.8</v>
      </c>
      <c r="C61" s="12">
        <f t="shared" si="8"/>
        <v>-3.3937870353743953E-2</v>
      </c>
    </row>
    <row r="62" spans="1:5" x14ac:dyDescent="0.2">
      <c r="A62" s="7">
        <v>43830</v>
      </c>
      <c r="B62" s="8">
        <v>55.69</v>
      </c>
      <c r="C62" s="12">
        <f t="shared" si="8"/>
        <v>3.206078576723493E-2</v>
      </c>
      <c r="D62" s="17" cm="1">
        <f t="array" ref="D62">PRODUCT((1+C62:C73)^(12/12))-1</f>
        <v>0.17937314697162177</v>
      </c>
      <c r="E62" s="19">
        <f t="shared" ref="E62" si="9">_xlfn.STDEV.P(C62:C73)</f>
        <v>3.3022420014299975E-2</v>
      </c>
    </row>
    <row r="63" spans="1:5" x14ac:dyDescent="0.2">
      <c r="A63" s="7">
        <v>43798</v>
      </c>
      <c r="B63" s="8">
        <v>53.96</v>
      </c>
      <c r="C63" s="12">
        <f t="shared" si="8"/>
        <v>9.9195208684259989E-3</v>
      </c>
    </row>
    <row r="64" spans="1:5" x14ac:dyDescent="0.2">
      <c r="A64" s="7">
        <v>43769</v>
      </c>
      <c r="B64" s="8">
        <v>53.43</v>
      </c>
      <c r="C64" s="12">
        <f t="shared" si="8"/>
        <v>3.4262485481997743E-2</v>
      </c>
    </row>
    <row r="65" spans="1:5" x14ac:dyDescent="0.2">
      <c r="A65" s="7">
        <v>43738</v>
      </c>
      <c r="B65" s="8">
        <v>51.66</v>
      </c>
      <c r="C65" s="12">
        <f t="shared" si="8"/>
        <v>2.1352313167259752E-2</v>
      </c>
    </row>
    <row r="66" spans="1:5" x14ac:dyDescent="0.2">
      <c r="A66" s="7">
        <v>43707</v>
      </c>
      <c r="B66" s="8">
        <v>50.58</v>
      </c>
      <c r="C66" s="12">
        <f t="shared" si="8"/>
        <v>-2.1663442940038771E-2</v>
      </c>
    </row>
    <row r="67" spans="1:5" x14ac:dyDescent="0.2">
      <c r="A67" s="7">
        <v>43677</v>
      </c>
      <c r="B67" s="8">
        <v>51.7</v>
      </c>
      <c r="C67" s="12">
        <f t="shared" si="8"/>
        <v>-1.9905213270142125E-2</v>
      </c>
    </row>
    <row r="68" spans="1:5" x14ac:dyDescent="0.2">
      <c r="A68" s="7">
        <v>43644</v>
      </c>
      <c r="B68" s="8">
        <v>52.75</v>
      </c>
      <c r="C68" s="12">
        <f t="shared" si="8"/>
        <v>4.5589692765113918E-2</v>
      </c>
    </row>
    <row r="69" spans="1:5" x14ac:dyDescent="0.2">
      <c r="A69" s="7">
        <v>43616</v>
      </c>
      <c r="B69" s="8">
        <v>50.45</v>
      </c>
      <c r="C69" s="12">
        <f t="shared" si="8"/>
        <v>-5.418072740907387E-2</v>
      </c>
    </row>
    <row r="70" spans="1:5" x14ac:dyDescent="0.2">
      <c r="A70" s="7">
        <v>43585</v>
      </c>
      <c r="B70" s="8">
        <v>53.34</v>
      </c>
      <c r="C70" s="12">
        <f t="shared" si="8"/>
        <v>2.7745664739884487E-2</v>
      </c>
    </row>
    <row r="71" spans="1:5" x14ac:dyDescent="0.2">
      <c r="A71" s="7">
        <v>43553</v>
      </c>
      <c r="B71" s="8">
        <v>51.9</v>
      </c>
      <c r="C71" s="12">
        <f t="shared" si="8"/>
        <v>4.4513257209211699E-3</v>
      </c>
    </row>
    <row r="72" spans="1:5" x14ac:dyDescent="0.2">
      <c r="A72" s="7">
        <v>43524</v>
      </c>
      <c r="B72" s="8">
        <v>51.67</v>
      </c>
      <c r="C72" s="12">
        <f t="shared" si="8"/>
        <v>1.6325727773406733E-2</v>
      </c>
    </row>
    <row r="73" spans="1:5" x14ac:dyDescent="0.2">
      <c r="A73" s="7">
        <v>43496</v>
      </c>
      <c r="B73" s="8">
        <v>50.84</v>
      </c>
      <c r="C73" s="12">
        <f t="shared" si="8"/>
        <v>7.6662431173231779E-2</v>
      </c>
    </row>
    <row r="74" spans="1:5" x14ac:dyDescent="0.2">
      <c r="A74" s="7">
        <v>43465</v>
      </c>
      <c r="B74" s="8">
        <v>47.22</v>
      </c>
      <c r="C74" s="12">
        <f t="shared" si="8"/>
        <v>-5.9549890460067756E-2</v>
      </c>
      <c r="D74" s="17" cm="1">
        <f t="array" ref="D74">PRODUCT((1+C74:C85)^(12/12))-1</f>
        <v>-0.16880830839640903</v>
      </c>
      <c r="E74" s="19">
        <f t="shared" ref="E74" si="10">_xlfn.STDEV.P(C74:C85)</f>
        <v>3.7864706492339889E-2</v>
      </c>
    </row>
    <row r="75" spans="1:5" x14ac:dyDescent="0.2">
      <c r="A75" s="7">
        <v>43434</v>
      </c>
      <c r="B75" s="8">
        <v>50.21</v>
      </c>
      <c r="C75" s="12">
        <f t="shared" si="8"/>
        <v>1.6808424463345448E-2</v>
      </c>
    </row>
    <row r="76" spans="1:5" x14ac:dyDescent="0.2">
      <c r="A76" s="7">
        <v>43404</v>
      </c>
      <c r="B76" s="8">
        <v>49.38</v>
      </c>
      <c r="C76" s="12">
        <f t="shared" si="8"/>
        <v>-8.555555555555551E-2</v>
      </c>
    </row>
    <row r="77" spans="1:5" x14ac:dyDescent="0.2">
      <c r="A77" s="7">
        <v>43371</v>
      </c>
      <c r="B77" s="9">
        <v>54</v>
      </c>
      <c r="C77" s="12">
        <f t="shared" si="8"/>
        <v>-2.7700831024930488E-3</v>
      </c>
    </row>
    <row r="78" spans="1:5" x14ac:dyDescent="0.2">
      <c r="A78" s="7">
        <v>43343</v>
      </c>
      <c r="B78" s="8">
        <v>54.15</v>
      </c>
      <c r="C78" s="12">
        <f t="shared" si="8"/>
        <v>-2.3972602739725998E-2</v>
      </c>
    </row>
    <row r="79" spans="1:5" x14ac:dyDescent="0.2">
      <c r="A79" s="7">
        <v>43312</v>
      </c>
      <c r="B79" s="8">
        <v>55.48</v>
      </c>
      <c r="C79" s="12">
        <f t="shared" si="8"/>
        <v>2.5508317929759619E-2</v>
      </c>
    </row>
    <row r="80" spans="1:5" x14ac:dyDescent="0.2">
      <c r="A80" s="7">
        <v>43280</v>
      </c>
      <c r="B80" s="8">
        <v>54.1</v>
      </c>
      <c r="C80" s="12">
        <f t="shared" si="8"/>
        <v>-3.1853972798854706E-2</v>
      </c>
    </row>
    <row r="81" spans="1:5" x14ac:dyDescent="0.2">
      <c r="A81" s="7">
        <v>43251</v>
      </c>
      <c r="B81" s="8">
        <v>55.88</v>
      </c>
      <c r="C81" s="12">
        <f t="shared" si="8"/>
        <v>-1.6370357331455723E-2</v>
      </c>
    </row>
    <row r="82" spans="1:5" x14ac:dyDescent="0.2">
      <c r="A82" s="7">
        <v>43220</v>
      </c>
      <c r="B82" s="8">
        <v>56.81</v>
      </c>
      <c r="C82" s="12">
        <f t="shared" si="8"/>
        <v>4.5977011494253784E-3</v>
      </c>
    </row>
    <row r="83" spans="1:5" x14ac:dyDescent="0.2">
      <c r="A83" s="7">
        <v>43188</v>
      </c>
      <c r="B83" s="8">
        <v>56.55</v>
      </c>
      <c r="C83" s="12">
        <f t="shared" si="8"/>
        <v>-6.325777543489711E-3</v>
      </c>
    </row>
    <row r="84" spans="1:5" x14ac:dyDescent="0.2">
      <c r="A84" s="7">
        <v>43159</v>
      </c>
      <c r="B84" s="8">
        <v>56.91</v>
      </c>
      <c r="C84" s="12">
        <f t="shared" si="8"/>
        <v>-5.2447552447552538E-2</v>
      </c>
    </row>
    <row r="85" spans="1:5" x14ac:dyDescent="0.2">
      <c r="A85" s="7">
        <v>43131</v>
      </c>
      <c r="B85" s="8">
        <v>60.06</v>
      </c>
      <c r="C85" s="12">
        <f t="shared" si="8"/>
        <v>5.7208237986270019E-2</v>
      </c>
    </row>
    <row r="86" spans="1:5" x14ac:dyDescent="0.2">
      <c r="A86" s="7">
        <v>43098</v>
      </c>
      <c r="B86" s="8">
        <v>56.81</v>
      </c>
      <c r="C86" s="12">
        <f t="shared" si="8"/>
        <v>1.1033991813490027E-2</v>
      </c>
      <c r="D86" s="17" cm="1">
        <f t="array" ref="D86">PRODUCT((1+C86:C97)^(12/12))-1</f>
        <v>0.23823016564952004</v>
      </c>
      <c r="E86" s="19">
        <f t="shared" ref="E86" si="11">_xlfn.STDEV.P(C86:C97)</f>
        <v>1.2497749886718184E-2</v>
      </c>
    </row>
    <row r="87" spans="1:5" x14ac:dyDescent="0.2">
      <c r="A87" s="7">
        <v>43069</v>
      </c>
      <c r="B87" s="8">
        <v>56.19</v>
      </c>
      <c r="C87" s="12">
        <f t="shared" si="8"/>
        <v>6.2679083094554855E-3</v>
      </c>
    </row>
    <row r="88" spans="1:5" x14ac:dyDescent="0.2">
      <c r="A88" s="7">
        <v>43039</v>
      </c>
      <c r="B88" s="8">
        <v>55.84</v>
      </c>
      <c r="C88" s="12">
        <f t="shared" si="8"/>
        <v>2.0281381326512089E-2</v>
      </c>
    </row>
    <row r="89" spans="1:5" x14ac:dyDescent="0.2">
      <c r="A89" s="7">
        <v>43007</v>
      </c>
      <c r="B89" s="8">
        <v>54.73</v>
      </c>
      <c r="C89" s="12">
        <f t="shared" si="8"/>
        <v>1.3330864654693554E-2</v>
      </c>
    </row>
    <row r="90" spans="1:5" x14ac:dyDescent="0.2">
      <c r="A90" s="7">
        <v>42978</v>
      </c>
      <c r="B90" s="8">
        <v>54.01</v>
      </c>
      <c r="C90" s="12">
        <f t="shared" si="8"/>
        <v>5.3983618763961119E-3</v>
      </c>
    </row>
    <row r="91" spans="1:5" x14ac:dyDescent="0.2">
      <c r="A91" s="7">
        <v>42947</v>
      </c>
      <c r="B91" s="8">
        <v>53.72</v>
      </c>
      <c r="C91" s="12">
        <f t="shared" si="8"/>
        <v>3.3673273042139698E-2</v>
      </c>
    </row>
    <row r="92" spans="1:5" x14ac:dyDescent="0.2">
      <c r="A92" s="7">
        <v>42916</v>
      </c>
      <c r="B92" s="8">
        <v>51.97</v>
      </c>
      <c r="C92" s="12">
        <f t="shared" ref="C92:C123" si="12">(B92-B93)/B93</f>
        <v>-4.4061302681993094E-3</v>
      </c>
    </row>
    <row r="93" spans="1:5" x14ac:dyDescent="0.2">
      <c r="A93" s="7">
        <v>42886</v>
      </c>
      <c r="B93" s="8">
        <v>52.2</v>
      </c>
      <c r="C93" s="12">
        <f t="shared" si="12"/>
        <v>2.9585798816568046E-2</v>
      </c>
    </row>
    <row r="94" spans="1:5" x14ac:dyDescent="0.2">
      <c r="A94" s="7">
        <v>42853</v>
      </c>
      <c r="B94" s="8">
        <v>50.7</v>
      </c>
      <c r="C94" s="12">
        <f t="shared" si="12"/>
        <v>2.0531400966183638E-2</v>
      </c>
    </row>
    <row r="95" spans="1:5" x14ac:dyDescent="0.2">
      <c r="A95" s="7">
        <v>42825</v>
      </c>
      <c r="B95" s="8">
        <v>49.68</v>
      </c>
      <c r="C95" s="12">
        <f t="shared" si="12"/>
        <v>2.6658400495970225E-2</v>
      </c>
    </row>
    <row r="96" spans="1:5" x14ac:dyDescent="0.2">
      <c r="A96" s="7">
        <v>42794</v>
      </c>
      <c r="B96" s="8">
        <v>48.39</v>
      </c>
      <c r="C96" s="12">
        <f t="shared" si="12"/>
        <v>1.3403141361256556E-2</v>
      </c>
    </row>
    <row r="97" spans="1:5" x14ac:dyDescent="0.2">
      <c r="A97" s="7">
        <v>42766</v>
      </c>
      <c r="B97" s="8">
        <v>47.75</v>
      </c>
      <c r="C97" s="12">
        <f t="shared" si="12"/>
        <v>4.0758500435919734E-2</v>
      </c>
    </row>
    <row r="98" spans="1:5" x14ac:dyDescent="0.2">
      <c r="A98" s="7">
        <v>42734</v>
      </c>
      <c r="B98" s="8">
        <v>45.88</v>
      </c>
      <c r="C98" s="12">
        <f t="shared" si="12"/>
        <v>1.1018069634200087E-2</v>
      </c>
      <c r="D98" s="17" cm="1">
        <f t="array" ref="D98">PRODUCT((1+C98:C109)^(12/12))-1</f>
        <v>1.7069385945466697E-2</v>
      </c>
      <c r="E98" s="19">
        <f t="shared" ref="E98" si="13">_xlfn.STDEV.P(C98:C109)</f>
        <v>3.4132823876751747E-2</v>
      </c>
    </row>
    <row r="99" spans="1:5" x14ac:dyDescent="0.2">
      <c r="A99" s="7">
        <v>42704</v>
      </c>
      <c r="B99" s="8">
        <v>45.38</v>
      </c>
      <c r="C99" s="12">
        <f t="shared" si="12"/>
        <v>-2.0082055711509388E-2</v>
      </c>
    </row>
    <row r="100" spans="1:5" x14ac:dyDescent="0.2">
      <c r="A100" s="7">
        <v>42674</v>
      </c>
      <c r="B100" s="8">
        <v>46.31</v>
      </c>
      <c r="C100" s="12">
        <f t="shared" si="12"/>
        <v>-1.9063757678457922E-2</v>
      </c>
    </row>
    <row r="101" spans="1:5" x14ac:dyDescent="0.2">
      <c r="A101" s="7">
        <v>42643</v>
      </c>
      <c r="B101" s="8">
        <v>47.21</v>
      </c>
      <c r="C101" s="12">
        <f t="shared" si="12"/>
        <v>1.0920770877944283E-2</v>
      </c>
    </row>
    <row r="102" spans="1:5" x14ac:dyDescent="0.2">
      <c r="A102" s="7">
        <v>42613</v>
      </c>
      <c r="B102" s="8">
        <v>46.7</v>
      </c>
      <c r="C102" s="12">
        <f t="shared" si="12"/>
        <v>4.517100451710063E-3</v>
      </c>
    </row>
    <row r="103" spans="1:5" x14ac:dyDescent="0.2">
      <c r="A103" s="7">
        <v>42580</v>
      </c>
      <c r="B103" s="8">
        <v>46.49</v>
      </c>
      <c r="C103" s="12">
        <f t="shared" si="12"/>
        <v>4.5188848920863431E-2</v>
      </c>
    </row>
    <row r="104" spans="1:5" x14ac:dyDescent="0.2">
      <c r="A104" s="7">
        <v>42551</v>
      </c>
      <c r="B104" s="8">
        <v>44.48</v>
      </c>
      <c r="C104" s="12">
        <f t="shared" si="12"/>
        <v>-2.1126760563380302E-2</v>
      </c>
    </row>
    <row r="105" spans="1:5" x14ac:dyDescent="0.2">
      <c r="A105" s="7">
        <v>42521</v>
      </c>
      <c r="B105" s="8">
        <v>45.44</v>
      </c>
      <c r="C105" s="12">
        <f t="shared" si="12"/>
        <v>-9.8060579646982535E-3</v>
      </c>
    </row>
    <row r="106" spans="1:5" x14ac:dyDescent="0.2">
      <c r="A106" s="7">
        <v>42489</v>
      </c>
      <c r="B106" s="8">
        <v>45.89</v>
      </c>
      <c r="C106" s="12">
        <f t="shared" si="12"/>
        <v>2.1593944790739065E-2</v>
      </c>
    </row>
    <row r="107" spans="1:5" x14ac:dyDescent="0.2">
      <c r="A107" s="7">
        <v>42460</v>
      </c>
      <c r="B107" s="8">
        <v>44.92</v>
      </c>
      <c r="C107" s="12">
        <f t="shared" si="12"/>
        <v>7.9807692307692316E-2</v>
      </c>
    </row>
    <row r="108" spans="1:5" x14ac:dyDescent="0.2">
      <c r="A108" s="7">
        <v>42429</v>
      </c>
      <c r="B108" s="8">
        <v>41.6</v>
      </c>
      <c r="C108" s="12">
        <f t="shared" si="12"/>
        <v>-2.4618991793669335E-2</v>
      </c>
    </row>
    <row r="109" spans="1:5" x14ac:dyDescent="0.2">
      <c r="A109" s="7">
        <v>42398</v>
      </c>
      <c r="B109" s="8">
        <v>42.65</v>
      </c>
      <c r="C109" s="12">
        <f t="shared" si="12"/>
        <v>-5.4533362890711611E-2</v>
      </c>
    </row>
    <row r="110" spans="1:5" x14ac:dyDescent="0.2">
      <c r="A110" s="7">
        <v>42369</v>
      </c>
      <c r="B110" s="8">
        <v>45.11</v>
      </c>
      <c r="C110" s="12">
        <f t="shared" si="12"/>
        <v>-2.9266193242952432E-2</v>
      </c>
      <c r="D110" s="17" cm="1">
        <f t="array" ref="D110">PRODUCT((1+C110:C121)^(12/12))-1</f>
        <v>-6.6818369880016992E-2</v>
      </c>
      <c r="E110" s="19">
        <f t="shared" ref="E110" si="14">_xlfn.STDEV.P(C110:C121)</f>
        <v>4.0358400738054356E-2</v>
      </c>
    </row>
    <row r="111" spans="1:5" x14ac:dyDescent="0.2">
      <c r="A111" s="7">
        <v>42338</v>
      </c>
      <c r="B111" s="8">
        <v>46.47</v>
      </c>
      <c r="C111" s="12">
        <f t="shared" si="12"/>
        <v>-1.3166277341261509E-2</v>
      </c>
    </row>
    <row r="112" spans="1:5" x14ac:dyDescent="0.2">
      <c r="A112" s="7">
        <v>42307</v>
      </c>
      <c r="B112" s="8">
        <v>47.09</v>
      </c>
      <c r="C112" s="12">
        <f t="shared" si="12"/>
        <v>6.2500000000000069E-2</v>
      </c>
    </row>
    <row r="113" spans="1:5" x14ac:dyDescent="0.2">
      <c r="A113" s="7">
        <v>42277</v>
      </c>
      <c r="B113" s="8">
        <v>44.32</v>
      </c>
      <c r="C113" s="12">
        <f t="shared" si="12"/>
        <v>-4.3384416145046366E-2</v>
      </c>
    </row>
    <row r="114" spans="1:5" x14ac:dyDescent="0.2">
      <c r="A114" s="7">
        <v>42247</v>
      </c>
      <c r="B114" s="8">
        <v>46.33</v>
      </c>
      <c r="C114" s="12">
        <f t="shared" si="12"/>
        <v>-7.4325674325674301E-2</v>
      </c>
    </row>
    <row r="115" spans="1:5" x14ac:dyDescent="0.2">
      <c r="A115" s="7">
        <v>42216</v>
      </c>
      <c r="B115" s="8">
        <v>50.05</v>
      </c>
      <c r="C115" s="12">
        <f t="shared" si="12"/>
        <v>-5.5632823365786045E-3</v>
      </c>
    </row>
    <row r="116" spans="1:5" x14ac:dyDescent="0.2">
      <c r="A116" s="7">
        <v>42185</v>
      </c>
      <c r="B116" s="8">
        <v>50.33</v>
      </c>
      <c r="C116" s="12">
        <f t="shared" si="12"/>
        <v>-3.7483266398929065E-2</v>
      </c>
    </row>
    <row r="117" spans="1:5" x14ac:dyDescent="0.2">
      <c r="A117" s="7">
        <v>42153</v>
      </c>
      <c r="B117" s="8">
        <v>52.29</v>
      </c>
      <c r="C117" s="12">
        <f t="shared" si="12"/>
        <v>-9.0960773166572657E-3</v>
      </c>
    </row>
    <row r="118" spans="1:5" x14ac:dyDescent="0.2">
      <c r="A118" s="7">
        <v>42124</v>
      </c>
      <c r="B118" s="8">
        <v>52.77</v>
      </c>
      <c r="C118" s="12">
        <f t="shared" si="12"/>
        <v>4.8063555114200629E-2</v>
      </c>
    </row>
    <row r="119" spans="1:5" x14ac:dyDescent="0.2">
      <c r="A119" s="7">
        <v>42094</v>
      </c>
      <c r="B119" s="8">
        <v>50.35</v>
      </c>
      <c r="C119" s="12">
        <f t="shared" si="12"/>
        <v>-1.7944216890969408E-2</v>
      </c>
    </row>
    <row r="120" spans="1:5" x14ac:dyDescent="0.2">
      <c r="A120" s="7">
        <v>42062</v>
      </c>
      <c r="B120" s="8">
        <v>51.27</v>
      </c>
      <c r="C120" s="12">
        <f t="shared" si="12"/>
        <v>5.7767691355477706E-2</v>
      </c>
    </row>
    <row r="121" spans="1:5" x14ac:dyDescent="0.2">
      <c r="A121" s="7">
        <v>42034</v>
      </c>
      <c r="B121" s="8">
        <v>48.47</v>
      </c>
      <c r="C121" s="12">
        <f t="shared" si="12"/>
        <v>2.6892842366569186E-3</v>
      </c>
    </row>
    <row r="122" spans="1:5" x14ac:dyDescent="0.2">
      <c r="A122" s="7">
        <v>42004</v>
      </c>
      <c r="B122" s="8">
        <v>48.34</v>
      </c>
      <c r="C122" s="12">
        <f t="shared" si="12"/>
        <v>-4.654832347140038E-2</v>
      </c>
      <c r="D122" s="17" cm="1">
        <f t="array" ref="D122">PRODUCT((1+C122:C133)^(12/12))-1</f>
        <v>-7.7128675066819641E-2</v>
      </c>
      <c r="E122" s="19">
        <f t="shared" ref="E122" si="15">_xlfn.STDEV.P(C122:C133)</f>
        <v>3.1410605141103477E-2</v>
      </c>
    </row>
    <row r="123" spans="1:5" x14ac:dyDescent="0.2">
      <c r="A123" s="7">
        <v>41971</v>
      </c>
      <c r="B123" s="8">
        <v>50.7</v>
      </c>
      <c r="C123" s="12">
        <f t="shared" si="12"/>
        <v>-5.1020408163264912E-3</v>
      </c>
    </row>
    <row r="124" spans="1:5" x14ac:dyDescent="0.2">
      <c r="A124" s="7">
        <v>41943</v>
      </c>
      <c r="B124" s="8">
        <v>50.96</v>
      </c>
      <c r="C124" s="12">
        <f t="shared" ref="C124:C155" si="16">(B124-B125)/B125</f>
        <v>-7.8431372549017935E-4</v>
      </c>
    </row>
    <row r="125" spans="1:5" x14ac:dyDescent="0.2">
      <c r="A125" s="7">
        <v>41912</v>
      </c>
      <c r="B125" s="9">
        <v>51</v>
      </c>
      <c r="C125" s="12">
        <f t="shared" si="16"/>
        <v>-5.5030572540300145E-2</v>
      </c>
    </row>
    <row r="126" spans="1:5" x14ac:dyDescent="0.2">
      <c r="A126" s="7">
        <v>41880</v>
      </c>
      <c r="B126" s="8">
        <v>53.97</v>
      </c>
      <c r="C126" s="12">
        <f t="shared" si="16"/>
        <v>1.1621368322399203E-2</v>
      </c>
    </row>
    <row r="127" spans="1:5" x14ac:dyDescent="0.2">
      <c r="A127" s="7">
        <v>41851</v>
      </c>
      <c r="B127" s="8">
        <v>53.35</v>
      </c>
      <c r="C127" s="12">
        <f t="shared" si="16"/>
        <v>-1.7314422545588466E-2</v>
      </c>
    </row>
    <row r="128" spans="1:5" x14ac:dyDescent="0.2">
      <c r="A128" s="7">
        <v>41820</v>
      </c>
      <c r="B128" s="8">
        <v>54.29</v>
      </c>
      <c r="C128" s="12">
        <f t="shared" si="16"/>
        <v>7.6095025983666771E-3</v>
      </c>
    </row>
    <row r="129" spans="1:5" x14ac:dyDescent="0.2">
      <c r="A129" s="7">
        <v>41789</v>
      </c>
      <c r="B129" s="8">
        <v>53.88</v>
      </c>
      <c r="C129" s="12">
        <f t="shared" si="16"/>
        <v>1.9296254256526733E-2</v>
      </c>
    </row>
    <row r="130" spans="1:5" x14ac:dyDescent="0.2">
      <c r="A130" s="7">
        <v>41759</v>
      </c>
      <c r="B130" s="8">
        <v>52.86</v>
      </c>
      <c r="C130" s="12">
        <f t="shared" si="16"/>
        <v>1.2643678160919474E-2</v>
      </c>
    </row>
    <row r="131" spans="1:5" x14ac:dyDescent="0.2">
      <c r="A131" s="7">
        <v>41729</v>
      </c>
      <c r="B131" s="8">
        <v>52.2</v>
      </c>
      <c r="C131" s="12">
        <f t="shared" si="16"/>
        <v>-2.2935779816513273E-3</v>
      </c>
    </row>
    <row r="132" spans="1:5" x14ac:dyDescent="0.2">
      <c r="A132" s="7">
        <v>41698</v>
      </c>
      <c r="B132" s="8">
        <v>52.32</v>
      </c>
      <c r="C132" s="12">
        <f t="shared" si="16"/>
        <v>5.5903128153380492E-2</v>
      </c>
    </row>
    <row r="133" spans="1:5" x14ac:dyDescent="0.2">
      <c r="A133" s="7">
        <v>41670</v>
      </c>
      <c r="B133" s="8">
        <v>49.55</v>
      </c>
      <c r="C133" s="12">
        <f t="shared" si="16"/>
        <v>-5.4028255059182996E-2</v>
      </c>
    </row>
    <row r="134" spans="1:5" x14ac:dyDescent="0.2">
      <c r="A134" s="7">
        <v>41639</v>
      </c>
      <c r="B134" s="8">
        <v>52.38</v>
      </c>
      <c r="C134" s="12">
        <f t="shared" si="16"/>
        <v>6.1467537456780692E-3</v>
      </c>
      <c r="D134" s="17" cm="1">
        <f t="array" ref="D134">PRODUCT((1+C134:C145)^(12/12))-1</f>
        <v>0.11281070745697863</v>
      </c>
      <c r="E134" s="19">
        <f t="shared" ref="E134" si="17">_xlfn.STDEV.P(C134:C145)</f>
        <v>3.3129769146367498E-2</v>
      </c>
    </row>
    <row r="135" spans="1:5" x14ac:dyDescent="0.2">
      <c r="A135" s="7">
        <v>41607</v>
      </c>
      <c r="B135" s="8">
        <v>52.06</v>
      </c>
      <c r="C135" s="12">
        <f t="shared" si="16"/>
        <v>1.3464127716868682E-3</v>
      </c>
    </row>
    <row r="136" spans="1:5" x14ac:dyDescent="0.2">
      <c r="A136" s="7">
        <v>41578</v>
      </c>
      <c r="B136" s="8">
        <v>51.99</v>
      </c>
      <c r="C136" s="12">
        <f t="shared" si="16"/>
        <v>3.6689930209371953E-2</v>
      </c>
    </row>
    <row r="137" spans="1:5" x14ac:dyDescent="0.2">
      <c r="A137" s="7">
        <v>41547</v>
      </c>
      <c r="B137" s="8">
        <v>50.15</v>
      </c>
      <c r="C137" s="12">
        <f t="shared" si="16"/>
        <v>7.020913358941526E-2</v>
      </c>
    </row>
    <row r="138" spans="1:5" x14ac:dyDescent="0.2">
      <c r="A138" s="7">
        <v>41516</v>
      </c>
      <c r="B138" s="8">
        <v>46.86</v>
      </c>
      <c r="C138" s="12">
        <f t="shared" si="16"/>
        <v>-1.9460138104205896E-2</v>
      </c>
    </row>
    <row r="139" spans="1:5" x14ac:dyDescent="0.2">
      <c r="A139" s="7">
        <v>41486</v>
      </c>
      <c r="B139" s="8">
        <v>47.79</v>
      </c>
      <c r="C139" s="12">
        <f t="shared" si="16"/>
        <v>4.6190893169877394E-2</v>
      </c>
    </row>
    <row r="140" spans="1:5" x14ac:dyDescent="0.2">
      <c r="A140" s="7">
        <v>41453</v>
      </c>
      <c r="B140" s="8">
        <v>45.68</v>
      </c>
      <c r="C140" s="12">
        <f t="shared" si="16"/>
        <v>-4.8533537734768338E-2</v>
      </c>
    </row>
    <row r="141" spans="1:5" x14ac:dyDescent="0.2">
      <c r="A141" s="7">
        <v>41425</v>
      </c>
      <c r="B141" s="8">
        <v>48.010100000000001</v>
      </c>
      <c r="C141" s="12">
        <f t="shared" si="16"/>
        <v>-3.3029204431017069E-2</v>
      </c>
    </row>
    <row r="142" spans="1:5" x14ac:dyDescent="0.2">
      <c r="A142" s="7">
        <v>41394</v>
      </c>
      <c r="B142" s="8">
        <v>49.65</v>
      </c>
      <c r="C142" s="12">
        <f t="shared" si="16"/>
        <v>3.5021888680425259E-2</v>
      </c>
    </row>
    <row r="143" spans="1:5" x14ac:dyDescent="0.2">
      <c r="A143" s="7">
        <v>41361</v>
      </c>
      <c r="B143" s="8">
        <v>47.97</v>
      </c>
      <c r="C143" s="12">
        <f t="shared" si="16"/>
        <v>6.7156348373557245E-3</v>
      </c>
    </row>
    <row r="144" spans="1:5" x14ac:dyDescent="0.2">
      <c r="A144" s="7">
        <v>41333</v>
      </c>
      <c r="B144" s="8">
        <v>47.65</v>
      </c>
      <c r="C144" s="12">
        <f t="shared" si="16"/>
        <v>-1.1410788381742826E-2</v>
      </c>
    </row>
    <row r="145" spans="1:5" x14ac:dyDescent="0.2">
      <c r="A145" s="7">
        <v>41305</v>
      </c>
      <c r="B145" s="8">
        <v>48.2</v>
      </c>
      <c r="C145" s="12">
        <f t="shared" si="16"/>
        <v>2.4006798385383527E-2</v>
      </c>
    </row>
    <row r="146" spans="1:5" x14ac:dyDescent="0.2">
      <c r="A146" s="7">
        <v>41274</v>
      </c>
      <c r="B146" s="8">
        <v>47.07</v>
      </c>
      <c r="C146" s="12">
        <f t="shared" si="16"/>
        <v>3.4732908331501389E-2</v>
      </c>
      <c r="D146" s="17" cm="1">
        <f t="array" ref="D146">PRODUCT((1+C146:C157)^(12/12))-1</f>
        <v>0.15085574572127114</v>
      </c>
      <c r="E146" s="19">
        <f t="shared" ref="E146" si="18">_xlfn.STDEV.P(C146:C157)</f>
        <v>4.4637344542138739E-2</v>
      </c>
    </row>
    <row r="147" spans="1:5" x14ac:dyDescent="0.2">
      <c r="A147" s="7">
        <v>41243</v>
      </c>
      <c r="B147" s="8">
        <v>45.49</v>
      </c>
      <c r="C147" s="12">
        <f t="shared" si="16"/>
        <v>2.0641687233565218E-2</v>
      </c>
    </row>
    <row r="148" spans="1:5" x14ac:dyDescent="0.2">
      <c r="A148" s="7">
        <v>41213</v>
      </c>
      <c r="B148" s="8">
        <v>44.57</v>
      </c>
      <c r="C148" s="12">
        <f t="shared" si="16"/>
        <v>8.1429540827866864E-3</v>
      </c>
    </row>
    <row r="149" spans="1:5" x14ac:dyDescent="0.2">
      <c r="A149" s="7">
        <v>41180</v>
      </c>
      <c r="B149" s="8">
        <v>44.21</v>
      </c>
      <c r="C149" s="12">
        <f t="shared" si="16"/>
        <v>1.7023234414538808E-2</v>
      </c>
    </row>
    <row r="150" spans="1:5" x14ac:dyDescent="0.2">
      <c r="A150" s="7">
        <v>41152</v>
      </c>
      <c r="B150" s="8">
        <v>43.47</v>
      </c>
      <c r="C150" s="12">
        <f t="shared" si="16"/>
        <v>2.596176540004724E-2</v>
      </c>
    </row>
    <row r="151" spans="1:5" x14ac:dyDescent="0.2">
      <c r="A151" s="7">
        <v>41121</v>
      </c>
      <c r="B151" s="8">
        <v>42.37</v>
      </c>
      <c r="C151" s="12">
        <f t="shared" si="16"/>
        <v>3.0776515151514075E-3</v>
      </c>
    </row>
    <row r="152" spans="1:5" x14ac:dyDescent="0.2">
      <c r="A152" s="7">
        <v>41089</v>
      </c>
      <c r="B152" s="8">
        <v>42.24</v>
      </c>
      <c r="C152" s="12">
        <f t="shared" si="16"/>
        <v>5.9708981435022644E-2</v>
      </c>
    </row>
    <row r="153" spans="1:5" x14ac:dyDescent="0.2">
      <c r="A153" s="7">
        <v>41060</v>
      </c>
      <c r="B153" s="8">
        <v>39.86</v>
      </c>
      <c r="C153" s="12">
        <f t="shared" si="16"/>
        <v>-0.10827740492170029</v>
      </c>
    </row>
    <row r="154" spans="1:5" x14ac:dyDescent="0.2">
      <c r="A154" s="7">
        <v>41029</v>
      </c>
      <c r="B154" s="8">
        <v>44.7</v>
      </c>
      <c r="C154" s="12">
        <f t="shared" si="16"/>
        <v>-2.0741870185861794E-2</v>
      </c>
    </row>
    <row r="155" spans="1:5" x14ac:dyDescent="0.2">
      <c r="A155" s="7">
        <v>40998</v>
      </c>
      <c r="B155" s="8">
        <v>45.646799999999999</v>
      </c>
      <c r="C155" s="12">
        <f t="shared" si="16"/>
        <v>-5.5163398692810381E-3</v>
      </c>
    </row>
    <row r="156" spans="1:5" x14ac:dyDescent="0.2">
      <c r="A156" s="7">
        <v>40968</v>
      </c>
      <c r="B156" s="8">
        <v>45.9</v>
      </c>
      <c r="C156" s="12">
        <f t="shared" ref="C156:C168" si="19">(B156-B157)/B157</f>
        <v>4.5558086560364468E-2</v>
      </c>
    </row>
    <row r="157" spans="1:5" x14ac:dyDescent="0.2">
      <c r="A157" s="7">
        <v>40939</v>
      </c>
      <c r="B157" s="8">
        <v>43.9</v>
      </c>
      <c r="C157" s="12">
        <f t="shared" si="19"/>
        <v>7.3349633251833746E-2</v>
      </c>
    </row>
    <row r="158" spans="1:5" x14ac:dyDescent="0.2">
      <c r="A158" s="7">
        <v>40907</v>
      </c>
      <c r="B158" s="8">
        <v>40.9</v>
      </c>
      <c r="C158" s="12">
        <f t="shared" si="19"/>
        <v>-5.9770114942528769E-2</v>
      </c>
      <c r="D158" s="17" cm="1">
        <f t="array" ref="D158">PRODUCT((1+C158:C169)^(12/12))-1</f>
        <v>-0.18003207698476364</v>
      </c>
      <c r="E158" s="19">
        <f t="shared" ref="E158" si="20">_xlfn.STDEV.P(C158:C169)</f>
        <v>5.9870284705858444E-2</v>
      </c>
    </row>
    <row r="159" spans="1:5" x14ac:dyDescent="0.2">
      <c r="A159" s="7">
        <v>40877</v>
      </c>
      <c r="B159" s="8">
        <v>43.5</v>
      </c>
      <c r="C159" s="12">
        <f t="shared" si="19"/>
        <v>-2.1152115211521102E-2</v>
      </c>
    </row>
    <row r="160" spans="1:5" x14ac:dyDescent="0.2">
      <c r="A160" s="7">
        <v>40847</v>
      </c>
      <c r="B160" s="8">
        <v>44.44</v>
      </c>
      <c r="C160" s="12">
        <f t="shared" si="19"/>
        <v>0.10245596626147346</v>
      </c>
    </row>
    <row r="161" spans="1:3" x14ac:dyDescent="0.2">
      <c r="A161" s="7">
        <v>40816</v>
      </c>
      <c r="B161" s="8">
        <v>40.31</v>
      </c>
      <c r="C161" s="12">
        <f t="shared" si="19"/>
        <v>-0.12654387865655464</v>
      </c>
    </row>
    <row r="162" spans="1:3" x14ac:dyDescent="0.2">
      <c r="A162" s="7">
        <v>40786</v>
      </c>
      <c r="B162" s="8">
        <v>46.15</v>
      </c>
      <c r="C162" s="12">
        <f t="shared" si="19"/>
        <v>-8.4507042253521097E-2</v>
      </c>
    </row>
    <row r="163" spans="1:3" x14ac:dyDescent="0.2">
      <c r="A163" s="7">
        <v>40753</v>
      </c>
      <c r="B163" s="8">
        <v>50.41</v>
      </c>
      <c r="C163" s="12">
        <f t="shared" si="19"/>
        <v>-1.7540440459949437E-2</v>
      </c>
    </row>
    <row r="164" spans="1:3" x14ac:dyDescent="0.2">
      <c r="A164" s="7">
        <v>40724</v>
      </c>
      <c r="B164" s="8">
        <v>51.31</v>
      </c>
      <c r="C164" s="12">
        <f t="shared" si="19"/>
        <v>-1.2129380053908269E-2</v>
      </c>
    </row>
    <row r="165" spans="1:3" x14ac:dyDescent="0.2">
      <c r="A165" s="7">
        <v>40694</v>
      </c>
      <c r="B165" s="8">
        <v>51.94</v>
      </c>
      <c r="C165" s="12">
        <f t="shared" si="19"/>
        <v>-3.0065359477124173E-2</v>
      </c>
    </row>
    <row r="166" spans="1:3" x14ac:dyDescent="0.2">
      <c r="A166" s="7">
        <v>40662</v>
      </c>
      <c r="B166" s="8">
        <v>53.55</v>
      </c>
      <c r="C166" s="12">
        <f t="shared" si="19"/>
        <v>5.1856216853270493E-2</v>
      </c>
    </row>
    <row r="167" spans="1:3" x14ac:dyDescent="0.2">
      <c r="A167" s="7">
        <v>40633</v>
      </c>
      <c r="B167" s="8">
        <v>50.91</v>
      </c>
      <c r="C167" s="12">
        <f t="shared" si="19"/>
        <v>-2.5470219435737179E-3</v>
      </c>
    </row>
    <row r="168" spans="1:3" x14ac:dyDescent="0.2">
      <c r="A168" s="7">
        <v>40602</v>
      </c>
      <c r="B168" s="8">
        <v>51.04</v>
      </c>
      <c r="C168" s="12">
        <f t="shared" si="19"/>
        <v>2.3255813953488302E-2</v>
      </c>
    </row>
    <row r="169" spans="1:3" x14ac:dyDescent="0.2">
      <c r="A169" s="7">
        <v>40574</v>
      </c>
      <c r="B169" s="8">
        <v>49.88</v>
      </c>
      <c r="C169" s="12"/>
    </row>
    <row r="170" spans="1:3" x14ac:dyDescent="0.2">
      <c r="A170" s="66" t="s">
        <v>10</v>
      </c>
      <c r="B170" s="66"/>
      <c r="C170" s="66"/>
    </row>
  </sheetData>
  <mergeCells count="2">
    <mergeCell ref="N1:Q1"/>
    <mergeCell ref="A170:C170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AF12-E5AA-442F-9221-D46A8786C23D}">
  <dimension ref="A1:BK279"/>
  <sheetViews>
    <sheetView workbookViewId="0">
      <selection activeCell="B9" sqref="B9"/>
    </sheetView>
  </sheetViews>
  <sheetFormatPr baseColWidth="10" defaultColWidth="8.83203125" defaultRowHeight="15" x14ac:dyDescent="0.2"/>
  <cols>
    <col min="1" max="1" width="11.5" bestFit="1" customWidth="1"/>
    <col min="2" max="2" width="30.1640625" customWidth="1"/>
    <col min="3" max="3" width="18.83203125" bestFit="1" customWidth="1"/>
    <col min="4" max="4" width="17.6640625" bestFit="1" customWidth="1"/>
    <col min="5" max="5" width="13" customWidth="1"/>
    <col min="7" max="7" width="14.33203125" customWidth="1"/>
  </cols>
  <sheetData>
    <row r="1" spans="1:63" x14ac:dyDescent="0.2">
      <c r="A1" s="58" t="s">
        <v>0</v>
      </c>
      <c r="B1" s="58" t="s">
        <v>48</v>
      </c>
      <c r="C1" s="10" t="s">
        <v>35</v>
      </c>
      <c r="D1" s="10" t="s">
        <v>3</v>
      </c>
      <c r="E1" s="20" t="s">
        <v>36</v>
      </c>
      <c r="G1" s="36" t="s">
        <v>5</v>
      </c>
      <c r="H1" s="37" t="s">
        <v>6</v>
      </c>
      <c r="I1" s="38" t="s">
        <v>7</v>
      </c>
      <c r="J1" s="37" t="s">
        <v>8</v>
      </c>
      <c r="M1" s="68"/>
      <c r="N1" s="68"/>
      <c r="O1" s="68"/>
      <c r="P1" s="68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1"/>
      <c r="AK1" s="61"/>
      <c r="AL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61"/>
      <c r="BH1" s="61"/>
      <c r="BI1" s="61"/>
      <c r="BJ1" s="61"/>
      <c r="BK1" s="61"/>
    </row>
    <row r="2" spans="1:63" ht="19" x14ac:dyDescent="0.25">
      <c r="A2" s="60">
        <v>45657</v>
      </c>
      <c r="B2" s="59">
        <v>44.04</v>
      </c>
      <c r="C2" s="11">
        <f t="shared" ref="C2:C65" si="0">(B2-B3)/B3</f>
        <v>-3.3574720210664939E-2</v>
      </c>
      <c r="D2" s="11" cm="1">
        <f t="array" ref="D2">PRODUCT((1+C2:C13)^(12/12))-1</f>
        <v>7.1532846715328446E-2</v>
      </c>
      <c r="E2" s="21">
        <f>_xlfn.STDEV.P(C2:C13)</f>
        <v>2.9714537894229551E-2</v>
      </c>
      <c r="G2" s="22">
        <f>A2</f>
        <v>45657</v>
      </c>
      <c r="H2" s="31">
        <v>2024</v>
      </c>
      <c r="I2" s="13">
        <f>VLOOKUP(G2,$A$2:$D$292,4,FALSE)</f>
        <v>7.1532846715328446E-2</v>
      </c>
      <c r="J2" s="33">
        <f>VLOOKUP(G2,$A$2:$E$298,5,FALSE)</f>
        <v>2.9714537894229551E-2</v>
      </c>
      <c r="M2" s="2" t="s">
        <v>49</v>
      </c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61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61"/>
      <c r="BH2" s="61"/>
      <c r="BI2" s="61"/>
      <c r="BJ2" s="61"/>
      <c r="BK2" s="61"/>
    </row>
    <row r="3" spans="1:63" x14ac:dyDescent="0.2">
      <c r="A3" s="60">
        <v>45625</v>
      </c>
      <c r="B3" s="59">
        <v>45.57</v>
      </c>
      <c r="C3" s="11">
        <f t="shared" si="0"/>
        <v>-2.1473051320592657E-2</v>
      </c>
      <c r="D3" s="11"/>
      <c r="E3" s="21"/>
      <c r="G3" s="22">
        <f>A14</f>
        <v>45289</v>
      </c>
      <c r="H3" s="31">
        <v>2023</v>
      </c>
      <c r="I3" s="13">
        <f t="shared" ref="I3:I15" si="1">VLOOKUP(G3,$A$2:$D$292,4,FALSE)</f>
        <v>5.4386865059004696E-2</v>
      </c>
      <c r="J3" s="33">
        <f t="shared" ref="J3:J15" si="2">VLOOKUP(G3,$A$2:$E$298,5,FALSE)</f>
        <v>4.8694448378477286E-2</v>
      </c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  <c r="AF3" s="61"/>
      <c r="AG3" s="61"/>
      <c r="AH3" s="61"/>
      <c r="AI3" s="61"/>
      <c r="AJ3" s="61"/>
      <c r="AK3" s="61"/>
      <c r="AL3" s="61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61"/>
      <c r="BH3" s="61"/>
      <c r="BI3" s="61"/>
      <c r="BJ3" s="61"/>
      <c r="BK3" s="61"/>
    </row>
    <row r="4" spans="1:63" x14ac:dyDescent="0.2">
      <c r="A4" s="60">
        <v>45596</v>
      </c>
      <c r="B4" s="59">
        <v>46.57</v>
      </c>
      <c r="C4" s="11">
        <f t="shared" si="0"/>
        <v>-2.6750261233019875E-2</v>
      </c>
      <c r="D4" s="11"/>
      <c r="E4" s="21"/>
      <c r="G4" s="22">
        <f>A26</f>
        <v>44925</v>
      </c>
      <c r="H4" s="31">
        <v>2022</v>
      </c>
      <c r="I4" s="13">
        <f t="shared" si="1"/>
        <v>-0.21188839466235354</v>
      </c>
      <c r="J4" s="33">
        <f t="shared" si="2"/>
        <v>5.7570201274414506E-2</v>
      </c>
      <c r="M4" s="61" t="s">
        <v>50</v>
      </c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E4" s="61"/>
      <c r="AF4" s="61"/>
      <c r="AG4" s="61"/>
      <c r="AH4" s="61"/>
      <c r="AI4" s="61"/>
      <c r="AJ4" s="61"/>
      <c r="AK4" s="61"/>
      <c r="AL4" s="61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61"/>
      <c r="BH4" s="61"/>
      <c r="BI4" s="61"/>
      <c r="BJ4" s="61"/>
      <c r="BK4" s="61"/>
    </row>
    <row r="5" spans="1:63" x14ac:dyDescent="0.2">
      <c r="A5" s="60">
        <v>45565</v>
      </c>
      <c r="B5" s="59">
        <v>47.85</v>
      </c>
      <c r="C5" s="11">
        <f t="shared" si="0"/>
        <v>6.9991055456171791E-2</v>
      </c>
      <c r="D5" s="11"/>
      <c r="E5" s="21"/>
      <c r="G5" s="22">
        <f>A38</f>
        <v>44561</v>
      </c>
      <c r="H5" s="31">
        <v>2021</v>
      </c>
      <c r="I5" s="13">
        <f t="shared" si="1"/>
        <v>-1.2971462781879883E-2</v>
      </c>
      <c r="J5" s="33">
        <f t="shared" si="2"/>
        <v>2.7022334824083838E-2</v>
      </c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61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</row>
    <row r="6" spans="1:63" x14ac:dyDescent="0.2">
      <c r="A6" s="60">
        <v>45534</v>
      </c>
      <c r="B6" s="59">
        <v>44.72</v>
      </c>
      <c r="C6" s="11">
        <f t="shared" si="0"/>
        <v>9.7087378640776639E-3</v>
      </c>
      <c r="D6" s="11"/>
      <c r="E6" s="21"/>
      <c r="G6" s="22">
        <f>A50</f>
        <v>44196</v>
      </c>
      <c r="H6" s="31">
        <v>2020</v>
      </c>
      <c r="I6" s="13">
        <f t="shared" si="1"/>
        <v>0.12682707443220176</v>
      </c>
      <c r="J6" s="33">
        <f t="shared" si="2"/>
        <v>7.1724369289068834E-2</v>
      </c>
      <c r="M6" s="62" t="s">
        <v>12</v>
      </c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61"/>
      <c r="BH6" s="61"/>
      <c r="BI6" s="61"/>
      <c r="BJ6" s="61"/>
      <c r="BK6" s="61"/>
    </row>
    <row r="7" spans="1:63" x14ac:dyDescent="0.2">
      <c r="A7" s="60">
        <v>45504</v>
      </c>
      <c r="B7" s="59">
        <v>44.29</v>
      </c>
      <c r="C7" s="11">
        <f t="shared" si="0"/>
        <v>1.2111517367458894E-2</v>
      </c>
      <c r="D7" s="11"/>
      <c r="E7" s="21"/>
      <c r="G7" s="22">
        <f>A62</f>
        <v>43830</v>
      </c>
      <c r="H7" s="31">
        <v>2019</v>
      </c>
      <c r="I7" s="13">
        <f t="shared" si="1"/>
        <v>0.16719160104986863</v>
      </c>
      <c r="J7" s="33">
        <f t="shared" si="2"/>
        <v>4.1296575047821894E-2</v>
      </c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61"/>
      <c r="AF7" s="61"/>
      <c r="AG7" s="61"/>
      <c r="AH7" s="61"/>
      <c r="AI7" s="61"/>
      <c r="AJ7" s="61"/>
      <c r="AK7" s="61"/>
      <c r="AL7" s="61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</row>
    <row r="8" spans="1:63" x14ac:dyDescent="0.2">
      <c r="A8" s="60">
        <v>45471</v>
      </c>
      <c r="B8" s="59">
        <v>43.76</v>
      </c>
      <c r="C8" s="11">
        <f t="shared" si="0"/>
        <v>1.5784586815227479E-2</v>
      </c>
      <c r="D8" s="11"/>
      <c r="E8" s="21"/>
      <c r="G8" s="22">
        <f>A74</f>
        <v>43465</v>
      </c>
      <c r="H8" s="31">
        <v>2018</v>
      </c>
      <c r="I8" s="13">
        <f t="shared" si="1"/>
        <v>-0.17011544325854955</v>
      </c>
      <c r="J8" s="33">
        <f t="shared" si="2"/>
        <v>4.6309633304833786E-2</v>
      </c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61"/>
      <c r="AH8" s="61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</row>
    <row r="9" spans="1:63" x14ac:dyDescent="0.2">
      <c r="A9" s="60">
        <v>45443</v>
      </c>
      <c r="B9" s="59">
        <v>43.08</v>
      </c>
      <c r="C9" s="11">
        <f t="shared" si="0"/>
        <v>2.1579321792743574E-2</v>
      </c>
      <c r="D9" s="11"/>
      <c r="E9" s="21"/>
      <c r="G9" s="22">
        <f>A86</f>
        <v>43098</v>
      </c>
      <c r="H9" s="31">
        <v>2017</v>
      </c>
      <c r="I9" s="13">
        <f t="shared" si="1"/>
        <v>0.28311906092789307</v>
      </c>
      <c r="J9" s="33">
        <f t="shared" si="2"/>
        <v>2.069530586227903E-2</v>
      </c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61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</row>
    <row r="10" spans="1:63" x14ac:dyDescent="0.2">
      <c r="A10" s="60">
        <v>45412</v>
      </c>
      <c r="B10" s="59">
        <v>42.17</v>
      </c>
      <c r="C10" s="11">
        <f t="shared" si="0"/>
        <v>9.5762508977734872E-3</v>
      </c>
      <c r="D10" s="11"/>
      <c r="E10" s="21"/>
      <c r="G10" s="22">
        <f>A98</f>
        <v>42734</v>
      </c>
      <c r="H10" s="31">
        <v>2016</v>
      </c>
      <c r="I10" s="13">
        <f t="shared" si="1"/>
        <v>9.3855090186486967E-2</v>
      </c>
      <c r="J10" s="33">
        <f t="shared" si="2"/>
        <v>4.62251122364618E-2</v>
      </c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61"/>
      <c r="AH10" s="61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</row>
    <row r="11" spans="1:63" x14ac:dyDescent="0.2">
      <c r="A11" s="60">
        <v>45379</v>
      </c>
      <c r="B11" s="59">
        <v>41.77</v>
      </c>
      <c r="C11" s="11">
        <f t="shared" si="0"/>
        <v>1.8283764017552412E-2</v>
      </c>
      <c r="D11" s="11"/>
      <c r="E11" s="21"/>
      <c r="G11" s="22">
        <f>A110</f>
        <v>42369</v>
      </c>
      <c r="H11" s="31">
        <v>2015</v>
      </c>
      <c r="I11" s="13">
        <f t="shared" si="1"/>
        <v>-0.18265867066466746</v>
      </c>
      <c r="J11" s="33">
        <f t="shared" si="2"/>
        <v>4.8304219789800977E-2</v>
      </c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1"/>
      <c r="AK11" s="61"/>
      <c r="AL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61"/>
      <c r="BH11" s="61"/>
      <c r="BI11" s="61"/>
      <c r="BJ11" s="61"/>
      <c r="BK11" s="61"/>
    </row>
    <row r="12" spans="1:63" x14ac:dyDescent="0.2">
      <c r="A12" s="60">
        <v>45351</v>
      </c>
      <c r="B12" s="59">
        <v>41.02</v>
      </c>
      <c r="C12" s="11">
        <f t="shared" si="0"/>
        <v>3.4813319878910252E-2</v>
      </c>
      <c r="D12" s="11"/>
      <c r="E12" s="21"/>
      <c r="G12" s="22">
        <f>A122</f>
        <v>42004</v>
      </c>
      <c r="H12" s="31">
        <v>2014</v>
      </c>
      <c r="I12" s="13">
        <f t="shared" si="1"/>
        <v>-2.72241127856101E-2</v>
      </c>
      <c r="J12" s="33">
        <f t="shared" si="2"/>
        <v>4.3812930990456037E-2</v>
      </c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61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/>
      <c r="BI12" s="61"/>
      <c r="BJ12" s="61"/>
      <c r="BK12" s="61"/>
    </row>
    <row r="13" spans="1:63" x14ac:dyDescent="0.2">
      <c r="A13" s="60">
        <v>45322</v>
      </c>
      <c r="B13" s="59">
        <v>39.64</v>
      </c>
      <c r="C13" s="11">
        <f t="shared" si="0"/>
        <v>-3.5523114355231165E-2</v>
      </c>
      <c r="D13" s="11"/>
      <c r="E13" s="21"/>
      <c r="G13" s="22">
        <f>A134</f>
        <v>41639</v>
      </c>
      <c r="H13" s="31">
        <v>2013</v>
      </c>
      <c r="I13" s="13">
        <f t="shared" si="1"/>
        <v>-7.6128452728497664E-2</v>
      </c>
      <c r="J13" s="33">
        <f t="shared" si="2"/>
        <v>3.535885075101939E-2</v>
      </c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61"/>
      <c r="AH13" s="61"/>
      <c r="AI13" s="61"/>
      <c r="AJ13" s="61"/>
      <c r="AK13" s="61"/>
      <c r="AL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61"/>
      <c r="BH13" s="61"/>
      <c r="BI13" s="61"/>
      <c r="BJ13" s="61"/>
      <c r="BK13" s="61"/>
    </row>
    <row r="14" spans="1:63" x14ac:dyDescent="0.2">
      <c r="A14" s="60">
        <v>45289</v>
      </c>
      <c r="B14" s="59">
        <v>41.1</v>
      </c>
      <c r="C14" s="11">
        <f t="shared" si="0"/>
        <v>1.1567807039133616E-2</v>
      </c>
      <c r="D14" s="11" cm="1">
        <f t="array" ref="D14">PRODUCT((1+C14:C25)^(12/12))-1</f>
        <v>5.4386865059004696E-2</v>
      </c>
      <c r="E14" s="21">
        <f t="shared" ref="E14" si="3">_xlfn.STDEV.P(C14:C25)</f>
        <v>4.8694448378477286E-2</v>
      </c>
      <c r="G14" s="22">
        <f>A146</f>
        <v>41274</v>
      </c>
      <c r="H14" s="31">
        <v>2012</v>
      </c>
      <c r="I14" s="13">
        <f t="shared" si="1"/>
        <v>0.16540172729651914</v>
      </c>
      <c r="J14" s="33">
        <f t="shared" si="2"/>
        <v>5.2080841172682663E-2</v>
      </c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61"/>
      <c r="AH14" s="61"/>
      <c r="AI14" s="61"/>
      <c r="AJ14" s="61"/>
      <c r="AK14" s="61"/>
      <c r="AL14" s="61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61"/>
      <c r="BH14" s="61"/>
      <c r="BI14" s="61"/>
      <c r="BJ14" s="61"/>
      <c r="BK14" s="61"/>
    </row>
    <row r="15" spans="1:63" x14ac:dyDescent="0.2">
      <c r="A15" s="60">
        <v>45260</v>
      </c>
      <c r="B15" s="59">
        <v>40.630000000000003</v>
      </c>
      <c r="C15" s="11">
        <f t="shared" si="0"/>
        <v>7.0901423299947419E-2</v>
      </c>
      <c r="D15" s="11"/>
      <c r="E15" s="21"/>
      <c r="G15" s="22">
        <f>A158</f>
        <v>40907</v>
      </c>
      <c r="H15" s="31">
        <v>2011</v>
      </c>
      <c r="I15" s="13">
        <f t="shared" si="1"/>
        <v>-0.20643821391484918</v>
      </c>
      <c r="J15" s="33">
        <f t="shared" si="2"/>
        <v>7.9184630267108091E-2</v>
      </c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1"/>
      <c r="AC15" s="61"/>
      <c r="AD15" s="61"/>
      <c r="AE15" s="61"/>
      <c r="AF15" s="61"/>
      <c r="AG15" s="61"/>
      <c r="AH15" s="61"/>
      <c r="AI15" s="61"/>
      <c r="AJ15" s="61"/>
      <c r="AK15" s="61"/>
      <c r="AL15" s="61"/>
      <c r="AM15" s="61"/>
      <c r="AN15" s="61"/>
      <c r="AO15" s="61"/>
      <c r="AP15" s="61"/>
      <c r="AQ15" s="61"/>
      <c r="AR15" s="61"/>
      <c r="AS15" s="61"/>
      <c r="AT15" s="61"/>
      <c r="AU15" s="61"/>
      <c r="AV15" s="61"/>
      <c r="AW15" s="61"/>
      <c r="AX15" s="61"/>
      <c r="AY15" s="61"/>
      <c r="AZ15" s="61"/>
      <c r="BA15" s="61"/>
      <c r="BB15" s="61"/>
      <c r="BC15" s="61"/>
      <c r="BD15" s="61"/>
      <c r="BE15" s="61"/>
      <c r="BF15" s="61"/>
      <c r="BG15" s="61"/>
      <c r="BH15" s="61"/>
      <c r="BI15" s="61"/>
      <c r="BJ15" s="61"/>
      <c r="BK15" s="61"/>
    </row>
    <row r="16" spans="1:63" x14ac:dyDescent="0.2">
      <c r="A16" s="60">
        <v>45230</v>
      </c>
      <c r="B16" s="59">
        <v>37.94</v>
      </c>
      <c r="C16" s="11">
        <f t="shared" si="0"/>
        <v>-3.2389696505993451E-2</v>
      </c>
      <c r="D16" s="11"/>
      <c r="E16" s="21"/>
      <c r="G16" s="28"/>
      <c r="H16" s="29"/>
      <c r="I16" s="30"/>
      <c r="J16" s="45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  <c r="AK16" s="61"/>
      <c r="AL16" s="61"/>
      <c r="AM16" s="61"/>
      <c r="AN16" s="61"/>
      <c r="AO16" s="61"/>
      <c r="AP16" s="61"/>
      <c r="AQ16" s="61"/>
      <c r="AR16" s="61"/>
      <c r="AS16" s="61"/>
      <c r="AT16" s="61"/>
      <c r="AU16" s="61"/>
      <c r="AV16" s="61"/>
      <c r="AW16" s="61"/>
      <c r="AX16" s="61"/>
      <c r="AY16" s="61"/>
      <c r="AZ16" s="61"/>
      <c r="BA16" s="61"/>
      <c r="BB16" s="61"/>
      <c r="BC16" s="61"/>
      <c r="BD16" s="61"/>
      <c r="BE16" s="61"/>
      <c r="BF16" s="61"/>
      <c r="BG16" s="61"/>
      <c r="BH16" s="61"/>
      <c r="BI16" s="61"/>
      <c r="BJ16" s="61"/>
      <c r="BK16" s="61"/>
    </row>
    <row r="17" spans="1:63" x14ac:dyDescent="0.2">
      <c r="A17" s="60">
        <v>45198</v>
      </c>
      <c r="B17" s="59">
        <v>39.21</v>
      </c>
      <c r="C17" s="11">
        <f t="shared" si="0"/>
        <v>-3.2568467801628427E-2</v>
      </c>
      <c r="D17" s="11"/>
      <c r="E17" s="21"/>
      <c r="G17" s="26"/>
      <c r="H17" s="27"/>
      <c r="I17" s="13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1"/>
      <c r="AK17" s="61"/>
      <c r="AL17" s="61"/>
      <c r="AM17" s="61"/>
      <c r="AN17" s="61"/>
      <c r="AO17" s="61"/>
      <c r="AP17" s="61"/>
      <c r="AQ17" s="61"/>
      <c r="AR17" s="61"/>
      <c r="AS17" s="61"/>
      <c r="AT17" s="61"/>
      <c r="AU17" s="61"/>
      <c r="AV17" s="61"/>
      <c r="AW17" s="61"/>
      <c r="AX17" s="61"/>
      <c r="AY17" s="61"/>
      <c r="AZ17" s="61"/>
      <c r="BA17" s="61"/>
      <c r="BB17" s="61"/>
      <c r="BC17" s="61"/>
      <c r="BD17" s="61"/>
      <c r="BE17" s="61"/>
      <c r="BF17" s="61"/>
      <c r="BG17" s="61"/>
      <c r="BH17" s="61"/>
      <c r="BI17" s="61"/>
      <c r="BJ17" s="61"/>
      <c r="BK17" s="61"/>
    </row>
    <row r="18" spans="1:63" x14ac:dyDescent="0.2">
      <c r="A18" s="60">
        <v>45169</v>
      </c>
      <c r="B18" s="59">
        <v>40.53</v>
      </c>
      <c r="C18" s="11">
        <f t="shared" si="0"/>
        <v>-5.8973763640585077E-2</v>
      </c>
      <c r="D18" s="11"/>
      <c r="E18" s="21"/>
      <c r="G18" s="26"/>
      <c r="H18" s="27"/>
      <c r="I18" s="13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61"/>
      <c r="AL18" s="61"/>
      <c r="AM18" s="61"/>
      <c r="AN18" s="61"/>
      <c r="AO18" s="61"/>
      <c r="AP18" s="61"/>
      <c r="AQ18" s="61"/>
      <c r="AR18" s="61"/>
      <c r="AS18" s="61"/>
      <c r="AT18" s="61"/>
      <c r="AU18" s="61"/>
      <c r="AV18" s="61"/>
      <c r="AW18" s="61"/>
      <c r="AX18" s="61"/>
      <c r="AY18" s="61"/>
      <c r="AZ18" s="61"/>
      <c r="BA18" s="61"/>
      <c r="BB18" s="61"/>
      <c r="BC18" s="61"/>
      <c r="BD18" s="61"/>
      <c r="BE18" s="61"/>
      <c r="BF18" s="61"/>
      <c r="BG18" s="61"/>
      <c r="BH18" s="61"/>
      <c r="BI18" s="61"/>
      <c r="BJ18" s="61"/>
      <c r="BK18" s="61"/>
    </row>
    <row r="19" spans="1:63" x14ac:dyDescent="0.2">
      <c r="A19" s="60">
        <v>45138</v>
      </c>
      <c r="B19" s="59">
        <v>43.07</v>
      </c>
      <c r="C19" s="11">
        <f t="shared" si="0"/>
        <v>5.8751229105211418E-2</v>
      </c>
      <c r="D19" s="11"/>
      <c r="E19" s="21"/>
      <c r="G19" s="26"/>
      <c r="H19" s="27"/>
      <c r="I19" s="13"/>
      <c r="J19" s="19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61"/>
      <c r="AH19" s="61"/>
      <c r="AI19" s="61"/>
      <c r="AJ19" s="61"/>
      <c r="AK19" s="61"/>
      <c r="AL19" s="61"/>
      <c r="AM19" s="61"/>
      <c r="AN19" s="61"/>
      <c r="AO19" s="61"/>
      <c r="AP19" s="61"/>
      <c r="AQ19" s="61"/>
      <c r="AR19" s="61"/>
      <c r="AS19" s="61"/>
      <c r="AT19" s="61"/>
      <c r="AU19" s="61"/>
      <c r="AV19" s="61"/>
      <c r="AW19" s="61"/>
      <c r="AX19" s="61"/>
      <c r="AY19" s="61"/>
      <c r="AZ19" s="61"/>
      <c r="BA19" s="61"/>
      <c r="BB19" s="61"/>
      <c r="BC19" s="61"/>
      <c r="BD19" s="61"/>
      <c r="BE19" s="61"/>
      <c r="BF19" s="61"/>
      <c r="BG19" s="61"/>
      <c r="BH19" s="61"/>
      <c r="BI19" s="61"/>
      <c r="BJ19" s="61"/>
      <c r="BK19" s="61"/>
    </row>
    <row r="20" spans="1:63" x14ac:dyDescent="0.2">
      <c r="A20" s="60">
        <v>45107</v>
      </c>
      <c r="B20" s="59">
        <v>40.68</v>
      </c>
      <c r="C20" s="11">
        <f t="shared" si="0"/>
        <v>4.1741357234315046E-2</v>
      </c>
      <c r="D20" s="11"/>
      <c r="E20" s="21"/>
      <c r="J20" s="19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61"/>
      <c r="AH20" s="61"/>
      <c r="AI20" s="61"/>
      <c r="AJ20" s="61"/>
      <c r="AK20" s="61"/>
      <c r="AL20" s="61"/>
      <c r="AM20" s="61"/>
      <c r="AN20" s="61"/>
      <c r="AO20" s="61"/>
      <c r="AP20" s="61"/>
      <c r="AQ20" s="61"/>
      <c r="AR20" s="61"/>
      <c r="AS20" s="61"/>
      <c r="AT20" s="61"/>
      <c r="AU20" s="61"/>
      <c r="AV20" s="61"/>
      <c r="AW20" s="61"/>
      <c r="AX20" s="61"/>
      <c r="AY20" s="61"/>
      <c r="AZ20" s="61"/>
      <c r="BA20" s="61"/>
      <c r="BB20" s="61"/>
      <c r="BC20" s="61"/>
      <c r="BD20" s="61"/>
      <c r="BE20" s="61"/>
      <c r="BF20" s="61"/>
      <c r="BG20" s="61"/>
      <c r="BH20" s="61"/>
      <c r="BI20" s="61"/>
      <c r="BJ20" s="61"/>
      <c r="BK20" s="61"/>
    </row>
    <row r="21" spans="1:63" x14ac:dyDescent="0.2">
      <c r="A21" s="60">
        <v>45077</v>
      </c>
      <c r="B21" s="59">
        <v>39.049999999999997</v>
      </c>
      <c r="C21" s="11">
        <f t="shared" si="0"/>
        <v>-2.9572564612326161E-2</v>
      </c>
      <c r="D21" s="11"/>
      <c r="E21" s="21"/>
      <c r="J21" s="19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61"/>
      <c r="AH21" s="61"/>
      <c r="AI21" s="61"/>
      <c r="AJ21" s="61"/>
      <c r="AK21" s="61"/>
      <c r="AL21" s="61"/>
      <c r="AM21" s="61"/>
      <c r="AN21" s="61"/>
      <c r="AO21" s="61"/>
      <c r="AP21" s="61"/>
      <c r="AQ21" s="61"/>
      <c r="AR21" s="61"/>
      <c r="AS21" s="61"/>
      <c r="AT21" s="61"/>
      <c r="AU21" s="61"/>
      <c r="AV21" s="61"/>
      <c r="AW21" s="61"/>
      <c r="AX21" s="61"/>
      <c r="AY21" s="61"/>
      <c r="AZ21" s="61"/>
      <c r="BA21" s="61"/>
      <c r="BB21" s="61"/>
      <c r="BC21" s="61"/>
      <c r="BD21" s="61"/>
      <c r="BE21" s="61"/>
      <c r="BF21" s="61"/>
      <c r="BG21" s="61"/>
      <c r="BH21" s="61"/>
      <c r="BI21" s="61"/>
      <c r="BJ21" s="61"/>
      <c r="BK21" s="61"/>
    </row>
    <row r="22" spans="1:63" x14ac:dyDescent="0.2">
      <c r="A22" s="60">
        <v>45044</v>
      </c>
      <c r="B22" s="59">
        <v>40.24</v>
      </c>
      <c r="C22" s="11">
        <f t="shared" si="0"/>
        <v>-3.9603960396038763E-3</v>
      </c>
      <c r="D22" s="11"/>
      <c r="E22" s="21"/>
      <c r="J22" s="19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61"/>
      <c r="AD22" s="61"/>
      <c r="AE22" s="61"/>
      <c r="AF22" s="61"/>
      <c r="AG22" s="61"/>
      <c r="AH22" s="61"/>
      <c r="AI22" s="61"/>
      <c r="AJ22" s="61"/>
      <c r="AK22" s="61"/>
      <c r="AL22" s="61"/>
      <c r="AM22" s="61"/>
      <c r="AN22" s="61"/>
      <c r="AO22" s="61"/>
      <c r="AP22" s="61"/>
      <c r="AQ22" s="61"/>
      <c r="AR22" s="61"/>
      <c r="AS22" s="61"/>
      <c r="AT22" s="61"/>
      <c r="AU22" s="61"/>
      <c r="AV22" s="61"/>
      <c r="AW22" s="61"/>
      <c r="AX22" s="61"/>
      <c r="AY22" s="61"/>
      <c r="AZ22" s="61"/>
      <c r="BA22" s="61"/>
      <c r="BB22" s="61"/>
      <c r="BC22" s="61"/>
      <c r="BD22" s="61"/>
      <c r="BE22" s="61"/>
      <c r="BF22" s="61"/>
      <c r="BG22" s="61"/>
      <c r="BH22" s="61"/>
      <c r="BI22" s="61"/>
      <c r="BJ22" s="61"/>
      <c r="BK22" s="61"/>
    </row>
    <row r="23" spans="1:63" x14ac:dyDescent="0.2">
      <c r="A23" s="60">
        <v>45016</v>
      </c>
      <c r="B23" s="59">
        <v>40.4</v>
      </c>
      <c r="C23" s="11">
        <f t="shared" si="0"/>
        <v>2.4860476915271355E-2</v>
      </c>
      <c r="D23" s="11"/>
      <c r="E23" s="21"/>
      <c r="J23" s="19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61"/>
      <c r="AU23" s="61"/>
      <c r="AV23" s="61"/>
      <c r="AW23" s="61"/>
      <c r="AX23" s="61"/>
      <c r="AY23" s="61"/>
      <c r="AZ23" s="61"/>
      <c r="BA23" s="61"/>
      <c r="BB23" s="61"/>
      <c r="BC23" s="61"/>
      <c r="BD23" s="61"/>
      <c r="BE23" s="61"/>
      <c r="BF23" s="61"/>
      <c r="BG23" s="61"/>
      <c r="BH23" s="61"/>
      <c r="BI23" s="61"/>
      <c r="BJ23" s="61"/>
      <c r="BK23" s="61"/>
    </row>
    <row r="24" spans="1:63" x14ac:dyDescent="0.2">
      <c r="A24" s="60">
        <v>44985</v>
      </c>
      <c r="B24" s="59">
        <v>39.42</v>
      </c>
      <c r="C24" s="11">
        <f t="shared" si="0"/>
        <v>-6.654037414160538E-2</v>
      </c>
      <c r="D24" s="11"/>
      <c r="E24" s="21"/>
      <c r="J24" s="19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  <c r="AD24" s="61"/>
      <c r="AE24" s="61"/>
      <c r="AF24" s="61"/>
      <c r="AG24" s="61"/>
      <c r="AH24" s="61"/>
      <c r="AI24" s="61"/>
      <c r="AJ24" s="61"/>
      <c r="AK24" s="61"/>
      <c r="AL24" s="61"/>
      <c r="AM24" s="61"/>
      <c r="AN24" s="61"/>
      <c r="AO24" s="61"/>
      <c r="AP24" s="61"/>
      <c r="AQ24" s="61"/>
      <c r="AR24" s="61"/>
      <c r="AS24" s="61"/>
      <c r="AT24" s="61"/>
      <c r="AU24" s="61"/>
      <c r="AV24" s="61"/>
      <c r="AW24" s="61"/>
      <c r="AX24" s="61"/>
      <c r="AY24" s="61"/>
      <c r="AZ24" s="61"/>
      <c r="BA24" s="61"/>
      <c r="BB24" s="61"/>
      <c r="BC24" s="61"/>
      <c r="BD24" s="61"/>
      <c r="BE24" s="61"/>
      <c r="BF24" s="61"/>
      <c r="BG24" s="61"/>
      <c r="BH24" s="61"/>
      <c r="BI24" s="61"/>
      <c r="BJ24" s="61"/>
      <c r="BK24" s="61"/>
    </row>
    <row r="25" spans="1:63" x14ac:dyDescent="0.2">
      <c r="A25" s="60">
        <v>44957</v>
      </c>
      <c r="B25" s="59">
        <v>42.23</v>
      </c>
      <c r="C25" s="11">
        <f t="shared" si="0"/>
        <v>8.337609030271935E-2</v>
      </c>
      <c r="D25" s="11"/>
      <c r="E25" s="21"/>
      <c r="J25" s="19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61"/>
      <c r="AF25" s="61"/>
      <c r="AG25" s="61"/>
      <c r="AH25" s="61"/>
      <c r="AI25" s="61"/>
      <c r="AJ25" s="61"/>
      <c r="AK25" s="61"/>
      <c r="AL25" s="61"/>
      <c r="AM25" s="61"/>
      <c r="AN25" s="61"/>
      <c r="AO25" s="61"/>
      <c r="AP25" s="61"/>
      <c r="AQ25" s="61"/>
      <c r="AR25" s="61"/>
      <c r="AS25" s="61"/>
      <c r="AT25" s="61"/>
      <c r="AU25" s="61"/>
      <c r="AV25" s="61"/>
      <c r="AW25" s="61"/>
      <c r="AX25" s="61"/>
      <c r="AY25" s="61"/>
      <c r="AZ25" s="61"/>
      <c r="BA25" s="61"/>
      <c r="BB25" s="61"/>
      <c r="BC25" s="61"/>
      <c r="BD25" s="61"/>
      <c r="BE25" s="61"/>
      <c r="BF25" s="61"/>
      <c r="BG25" s="61"/>
      <c r="BH25" s="61"/>
      <c r="BI25" s="61"/>
      <c r="BJ25" s="61"/>
      <c r="BK25" s="61"/>
    </row>
    <row r="26" spans="1:63" x14ac:dyDescent="0.2">
      <c r="A26" s="60">
        <v>44925</v>
      </c>
      <c r="B26" s="59">
        <v>38.979999999999997</v>
      </c>
      <c r="C26" s="11">
        <f t="shared" si="0"/>
        <v>-3.8005923000987318E-2</v>
      </c>
      <c r="D26" s="11" cm="1">
        <f t="array" ref="D26">PRODUCT((1+C26:C37)^(12/12))-1</f>
        <v>-0.21188839466235354</v>
      </c>
      <c r="E26" s="21">
        <f t="shared" ref="E26" si="4">_xlfn.STDEV.P(C26:C37)</f>
        <v>5.7570201274414506E-2</v>
      </c>
      <c r="J26" s="19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61"/>
      <c r="AF26" s="61"/>
      <c r="AG26" s="61"/>
      <c r="AH26" s="61"/>
      <c r="AI26" s="61"/>
      <c r="AJ26" s="61"/>
      <c r="AK26" s="61"/>
      <c r="AL26" s="61"/>
      <c r="AM26" s="61"/>
      <c r="AN26" s="61"/>
      <c r="AO26" s="61"/>
      <c r="AP26" s="61"/>
      <c r="AQ26" s="61"/>
      <c r="AR26" s="61"/>
      <c r="AS26" s="61"/>
      <c r="AT26" s="61"/>
      <c r="AU26" s="61"/>
      <c r="AV26" s="61"/>
      <c r="AW26" s="61"/>
      <c r="AX26" s="61"/>
      <c r="AY26" s="61"/>
      <c r="AZ26" s="61"/>
      <c r="BA26" s="61"/>
      <c r="BB26" s="61"/>
      <c r="BC26" s="61"/>
      <c r="BD26" s="61"/>
      <c r="BE26" s="61"/>
      <c r="BF26" s="61"/>
      <c r="BG26" s="61"/>
      <c r="BH26" s="61"/>
      <c r="BI26" s="61"/>
      <c r="BJ26" s="61"/>
      <c r="BK26" s="61"/>
    </row>
    <row r="27" spans="1:63" x14ac:dyDescent="0.2">
      <c r="A27" s="60">
        <v>44895</v>
      </c>
      <c r="B27" s="59">
        <v>40.520000000000003</v>
      </c>
      <c r="C27" s="11">
        <f t="shared" si="0"/>
        <v>0.14301833568406205</v>
      </c>
      <c r="D27" s="11"/>
      <c r="E27" s="21"/>
      <c r="J27" s="19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  <c r="AK27" s="61"/>
      <c r="AL27" s="61"/>
      <c r="AM27" s="61"/>
      <c r="AN27" s="61"/>
      <c r="AO27" s="61"/>
      <c r="AP27" s="61"/>
      <c r="AQ27" s="61"/>
      <c r="AR27" s="61"/>
      <c r="AS27" s="61"/>
      <c r="AT27" s="61"/>
      <c r="AU27" s="61"/>
      <c r="AV27" s="61"/>
      <c r="AW27" s="61"/>
      <c r="AX27" s="61"/>
      <c r="AY27" s="61"/>
      <c r="AZ27" s="61"/>
      <c r="BA27" s="61"/>
      <c r="BB27" s="61"/>
      <c r="BC27" s="61"/>
      <c r="BD27" s="61"/>
      <c r="BE27" s="61"/>
      <c r="BF27" s="61"/>
      <c r="BG27" s="61"/>
      <c r="BH27" s="61"/>
      <c r="BI27" s="61"/>
      <c r="BJ27" s="61"/>
      <c r="BK27" s="61"/>
    </row>
    <row r="28" spans="1:63" x14ac:dyDescent="0.2">
      <c r="A28" s="60">
        <v>44865</v>
      </c>
      <c r="B28" s="59">
        <v>35.450000000000003</v>
      </c>
      <c r="C28" s="11">
        <f t="shared" si="0"/>
        <v>-2.8500959166895014E-2</v>
      </c>
      <c r="D28" s="11"/>
      <c r="E28" s="21"/>
      <c r="J28" s="19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61"/>
      <c r="Z28" s="61"/>
      <c r="AA28" s="61"/>
      <c r="AB28" s="61"/>
      <c r="AC28" s="61"/>
      <c r="AD28" s="61"/>
      <c r="AE28" s="61"/>
      <c r="AF28" s="61"/>
      <c r="AG28" s="61"/>
      <c r="AH28" s="61"/>
      <c r="AI28" s="61"/>
      <c r="AJ28" s="61"/>
      <c r="AK28" s="61"/>
      <c r="AL28" s="61"/>
      <c r="AM28" s="61"/>
      <c r="AN28" s="61"/>
      <c r="AO28" s="61"/>
      <c r="AP28" s="61"/>
      <c r="AQ28" s="61"/>
      <c r="AR28" s="61"/>
      <c r="AS28" s="61"/>
      <c r="AT28" s="61"/>
      <c r="AU28" s="61"/>
      <c r="AV28" s="61"/>
      <c r="AW28" s="61"/>
      <c r="AX28" s="61"/>
      <c r="AY28" s="61"/>
      <c r="AZ28" s="61"/>
      <c r="BA28" s="61"/>
      <c r="BB28" s="61"/>
      <c r="BC28" s="61"/>
      <c r="BD28" s="61"/>
      <c r="BE28" s="61"/>
      <c r="BF28" s="61"/>
      <c r="BG28" s="61"/>
      <c r="BH28" s="61"/>
      <c r="BI28" s="61"/>
      <c r="BJ28" s="61"/>
      <c r="BK28" s="61"/>
    </row>
    <row r="29" spans="1:63" x14ac:dyDescent="0.2">
      <c r="A29" s="60">
        <v>44834</v>
      </c>
      <c r="B29" s="59">
        <v>36.49</v>
      </c>
      <c r="C29" s="11">
        <f t="shared" si="0"/>
        <v>-0.11281303185023098</v>
      </c>
      <c r="D29" s="11"/>
      <c r="E29" s="21"/>
      <c r="J29" s="19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1"/>
      <c r="AA29" s="61"/>
      <c r="AB29" s="61"/>
      <c r="AC29" s="61"/>
      <c r="AD29" s="61"/>
      <c r="AE29" s="61"/>
      <c r="AF29" s="61"/>
      <c r="AG29" s="61"/>
      <c r="AH29" s="61"/>
      <c r="AI29" s="61"/>
      <c r="AJ29" s="61"/>
      <c r="AK29" s="61"/>
      <c r="AL29" s="61"/>
      <c r="AM29" s="61"/>
      <c r="AN29" s="61"/>
      <c r="AO29" s="61"/>
      <c r="AP29" s="61"/>
      <c r="AQ29" s="61"/>
      <c r="AR29" s="61"/>
      <c r="AS29" s="61"/>
      <c r="AT29" s="61"/>
      <c r="AU29" s="61"/>
      <c r="AV29" s="61"/>
      <c r="AW29" s="61"/>
      <c r="AX29" s="61"/>
      <c r="AY29" s="61"/>
      <c r="AZ29" s="61"/>
      <c r="BA29" s="61"/>
      <c r="BB29" s="61"/>
      <c r="BC29" s="61"/>
      <c r="BD29" s="61"/>
      <c r="BE29" s="61"/>
      <c r="BF29" s="61"/>
      <c r="BG29" s="61"/>
      <c r="BH29" s="61"/>
      <c r="BI29" s="61"/>
      <c r="BJ29" s="61"/>
      <c r="BK29" s="61"/>
    </row>
    <row r="30" spans="1:63" x14ac:dyDescent="0.2">
      <c r="A30" s="60">
        <v>44804</v>
      </c>
      <c r="B30" s="59">
        <v>41.13</v>
      </c>
      <c r="C30" s="11">
        <f t="shared" si="0"/>
        <v>-4.5982575024200801E-3</v>
      </c>
      <c r="D30" s="11"/>
      <c r="E30" s="21"/>
      <c r="J30" s="19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61"/>
      <c r="AD30" s="61"/>
      <c r="AE30" s="61"/>
      <c r="AF30" s="61"/>
      <c r="AG30" s="61"/>
      <c r="AH30" s="61"/>
      <c r="AI30" s="61"/>
      <c r="AJ30" s="61"/>
      <c r="AK30" s="61"/>
      <c r="AL30" s="61"/>
      <c r="AM30" s="61"/>
      <c r="AN30" s="61"/>
      <c r="AO30" s="61"/>
      <c r="AP30" s="61"/>
      <c r="AQ30" s="61"/>
      <c r="AR30" s="61"/>
      <c r="AS30" s="61"/>
      <c r="AT30" s="61"/>
      <c r="AU30" s="61"/>
      <c r="AV30" s="61"/>
      <c r="AW30" s="61"/>
      <c r="AX30" s="61"/>
      <c r="AY30" s="61"/>
      <c r="AZ30" s="61"/>
      <c r="BA30" s="61"/>
      <c r="BB30" s="61"/>
      <c r="BC30" s="61"/>
      <c r="BD30" s="61"/>
      <c r="BE30" s="61"/>
      <c r="BF30" s="61"/>
      <c r="BG30" s="61"/>
      <c r="BH30" s="61"/>
      <c r="BI30" s="61"/>
      <c r="BJ30" s="61"/>
      <c r="BK30" s="61"/>
    </row>
    <row r="31" spans="1:63" x14ac:dyDescent="0.2">
      <c r="A31" s="60">
        <v>44771</v>
      </c>
      <c r="B31" s="59">
        <v>41.32</v>
      </c>
      <c r="C31" s="11">
        <f t="shared" si="0"/>
        <v>-7.9231692677070413E-3</v>
      </c>
      <c r="D31" s="11"/>
      <c r="E31" s="21"/>
      <c r="J31" s="19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61"/>
      <c r="AD31" s="61"/>
      <c r="AE31" s="61"/>
      <c r="AF31" s="61"/>
      <c r="AG31" s="61"/>
      <c r="AH31" s="61"/>
      <c r="AI31" s="61"/>
      <c r="AJ31" s="61"/>
      <c r="AK31" s="61"/>
      <c r="AL31" s="61"/>
      <c r="AM31" s="61"/>
      <c r="AN31" s="61"/>
      <c r="AO31" s="61"/>
      <c r="AP31" s="61"/>
      <c r="AQ31" s="61"/>
      <c r="AR31" s="61"/>
      <c r="AS31" s="61"/>
      <c r="AT31" s="61"/>
      <c r="AU31" s="61"/>
      <c r="AV31" s="61"/>
      <c r="AW31" s="61"/>
      <c r="AX31" s="61"/>
      <c r="AY31" s="61"/>
      <c r="AZ31" s="61"/>
      <c r="BA31" s="61"/>
      <c r="BB31" s="61"/>
      <c r="BC31" s="61"/>
      <c r="BD31" s="61"/>
      <c r="BE31" s="61"/>
      <c r="BF31" s="61"/>
      <c r="BG31" s="61"/>
      <c r="BH31" s="61"/>
      <c r="BI31" s="61"/>
      <c r="BJ31" s="61"/>
      <c r="BK31" s="61"/>
    </row>
    <row r="32" spans="1:63" x14ac:dyDescent="0.2">
      <c r="A32" s="60">
        <v>44742</v>
      </c>
      <c r="B32" s="59">
        <v>41.65</v>
      </c>
      <c r="C32" s="11">
        <f t="shared" si="0"/>
        <v>-4.56003666361137E-2</v>
      </c>
      <c r="D32" s="11"/>
      <c r="E32" s="21"/>
      <c r="J32" s="19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  <c r="AD32" s="61"/>
      <c r="AE32" s="61"/>
      <c r="AF32" s="61"/>
      <c r="AG32" s="61"/>
      <c r="AH32" s="61"/>
      <c r="AI32" s="61"/>
      <c r="AJ32" s="61"/>
      <c r="AK32" s="61"/>
      <c r="AL32" s="61"/>
      <c r="AM32" s="61"/>
      <c r="AN32" s="61"/>
      <c r="AO32" s="61"/>
      <c r="AP32" s="61"/>
      <c r="AQ32" s="61"/>
      <c r="AR32" s="61"/>
      <c r="AS32" s="61"/>
      <c r="AT32" s="61"/>
      <c r="AU32" s="61"/>
      <c r="AV32" s="61"/>
      <c r="AW32" s="61"/>
      <c r="AX32" s="61"/>
      <c r="AY32" s="61"/>
      <c r="AZ32" s="61"/>
      <c r="BA32" s="61"/>
      <c r="BB32" s="61"/>
      <c r="BC32" s="61"/>
      <c r="BD32" s="61"/>
      <c r="BE32" s="61"/>
      <c r="BF32" s="61"/>
      <c r="BG32" s="61"/>
      <c r="BH32" s="61"/>
      <c r="BI32" s="61"/>
      <c r="BJ32" s="61"/>
      <c r="BK32" s="61"/>
    </row>
    <row r="33" spans="1:63" x14ac:dyDescent="0.2">
      <c r="A33" s="60">
        <v>44712</v>
      </c>
      <c r="B33" s="59">
        <v>43.64</v>
      </c>
      <c r="C33" s="11">
        <f t="shared" si="0"/>
        <v>4.6040515653775977E-3</v>
      </c>
      <c r="D33" s="11"/>
      <c r="E33" s="21"/>
      <c r="J33" s="19"/>
      <c r="M33" s="61"/>
      <c r="N33" s="61"/>
      <c r="O33" s="61"/>
      <c r="P33" s="61"/>
      <c r="Q33" s="61"/>
      <c r="R33" s="61"/>
      <c r="S33" s="61"/>
      <c r="T33" s="61"/>
      <c r="U33" s="61"/>
      <c r="V33" s="61"/>
      <c r="W33" s="61"/>
      <c r="X33" s="61"/>
      <c r="Y33" s="61"/>
      <c r="Z33" s="61"/>
      <c r="AA33" s="61"/>
      <c r="AB33" s="61"/>
      <c r="AC33" s="61"/>
      <c r="AD33" s="61"/>
      <c r="AE33" s="61"/>
      <c r="AF33" s="61"/>
      <c r="AG33" s="61"/>
      <c r="AH33" s="61"/>
      <c r="AI33" s="61"/>
      <c r="AJ33" s="61"/>
      <c r="AK33" s="61"/>
      <c r="AL33" s="61"/>
      <c r="AM33" s="61"/>
      <c r="AN33" s="61"/>
      <c r="AO33" s="61"/>
      <c r="AP33" s="61"/>
      <c r="AQ33" s="61"/>
      <c r="AR33" s="61"/>
      <c r="AS33" s="61"/>
      <c r="AT33" s="61"/>
      <c r="AU33" s="61"/>
      <c r="AV33" s="61"/>
      <c r="AW33" s="61"/>
      <c r="AX33" s="61"/>
      <c r="AY33" s="61"/>
      <c r="AZ33" s="61"/>
      <c r="BA33" s="61"/>
      <c r="BB33" s="61"/>
      <c r="BC33" s="61"/>
      <c r="BD33" s="61"/>
      <c r="BE33" s="61"/>
      <c r="BF33" s="61"/>
      <c r="BG33" s="61"/>
      <c r="BH33" s="61"/>
      <c r="BI33" s="61"/>
      <c r="BJ33" s="61"/>
      <c r="BK33" s="61"/>
    </row>
    <row r="34" spans="1:63" x14ac:dyDescent="0.2">
      <c r="A34" s="60">
        <v>44680</v>
      </c>
      <c r="B34" s="59">
        <v>43.44</v>
      </c>
      <c r="C34" s="11">
        <f t="shared" si="0"/>
        <v>-5.8313461955343697E-2</v>
      </c>
      <c r="D34" s="11"/>
      <c r="E34" s="21"/>
      <c r="J34" s="19"/>
      <c r="M34" s="61"/>
      <c r="N34" s="61"/>
      <c r="O34" s="61"/>
      <c r="P34" s="61"/>
      <c r="Q34" s="61"/>
      <c r="R34" s="61"/>
      <c r="S34" s="61"/>
      <c r="T34" s="61"/>
      <c r="U34" s="61"/>
      <c r="V34" s="61"/>
      <c r="W34" s="61"/>
      <c r="X34" s="61"/>
      <c r="Y34" s="61"/>
      <c r="Z34" s="61"/>
      <c r="AA34" s="61"/>
      <c r="AB34" s="61"/>
      <c r="AC34" s="61"/>
      <c r="AD34" s="61"/>
      <c r="AE34" s="61"/>
      <c r="AF34" s="61"/>
      <c r="AG34" s="61"/>
      <c r="AH34" s="61"/>
      <c r="AI34" s="61"/>
      <c r="AJ34" s="61"/>
      <c r="AK34" s="61"/>
      <c r="AL34" s="61"/>
      <c r="AM34" s="61"/>
      <c r="AN34" s="61"/>
      <c r="AO34" s="61"/>
      <c r="AP34" s="61"/>
      <c r="AQ34" s="61"/>
      <c r="AR34" s="61"/>
      <c r="AS34" s="61"/>
      <c r="AT34" s="61"/>
      <c r="AU34" s="61"/>
      <c r="AV34" s="61"/>
      <c r="AW34" s="61"/>
      <c r="AX34" s="61"/>
      <c r="AY34" s="61"/>
      <c r="AZ34" s="61"/>
      <c r="BA34" s="61"/>
      <c r="BB34" s="61"/>
      <c r="BC34" s="61"/>
      <c r="BD34" s="61"/>
      <c r="BE34" s="61"/>
      <c r="BF34" s="61"/>
      <c r="BG34" s="61"/>
      <c r="BH34" s="61"/>
      <c r="BI34" s="61"/>
      <c r="BJ34" s="61"/>
      <c r="BK34" s="61"/>
    </row>
    <row r="35" spans="1:63" x14ac:dyDescent="0.2">
      <c r="A35" s="60">
        <v>44651</v>
      </c>
      <c r="B35" s="59">
        <v>46.13</v>
      </c>
      <c r="C35" s="11">
        <f t="shared" si="0"/>
        <v>-3.5340861564199029E-2</v>
      </c>
      <c r="D35" s="11"/>
      <c r="E35" s="21"/>
      <c r="J35" s="19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61"/>
      <c r="AD35" s="61"/>
      <c r="AE35" s="61"/>
      <c r="AF35" s="61"/>
      <c r="AG35" s="61"/>
      <c r="AH35" s="61"/>
      <c r="AI35" s="61"/>
      <c r="AJ35" s="61"/>
      <c r="AK35" s="61"/>
      <c r="AL35" s="61"/>
      <c r="AM35" s="61"/>
      <c r="AN35" s="61"/>
      <c r="AO35" s="61"/>
      <c r="AP35" s="61"/>
      <c r="AQ35" s="61"/>
      <c r="AR35" s="61"/>
      <c r="AS35" s="61"/>
      <c r="AT35" s="61"/>
      <c r="AU35" s="61"/>
      <c r="AV35" s="61"/>
      <c r="AW35" s="61"/>
      <c r="AX35" s="61"/>
      <c r="AY35" s="61"/>
      <c r="AZ35" s="61"/>
      <c r="BA35" s="61"/>
      <c r="BB35" s="61"/>
      <c r="BC35" s="61"/>
      <c r="BD35" s="61"/>
      <c r="BE35" s="61"/>
      <c r="BF35" s="61"/>
      <c r="BG35" s="61"/>
      <c r="BH35" s="61"/>
      <c r="BI35" s="61"/>
      <c r="BJ35" s="61"/>
      <c r="BK35" s="61"/>
    </row>
    <row r="36" spans="1:63" x14ac:dyDescent="0.2">
      <c r="A36" s="60">
        <v>44620</v>
      </c>
      <c r="B36" s="59">
        <v>47.82</v>
      </c>
      <c r="C36" s="11">
        <f t="shared" si="0"/>
        <v>-3.7245822428024995E-2</v>
      </c>
      <c r="D36" s="11"/>
      <c r="E36" s="21"/>
      <c r="J36" s="19"/>
      <c r="M36" s="61"/>
      <c r="N36" s="61"/>
      <c r="O36" s="61"/>
      <c r="P36" s="61"/>
      <c r="Q36" s="61"/>
      <c r="R36" s="61"/>
      <c r="S36" s="61"/>
      <c r="T36" s="61"/>
      <c r="U36" s="61"/>
      <c r="V36" s="61"/>
      <c r="W36" s="61"/>
      <c r="X36" s="61"/>
      <c r="Y36" s="61"/>
      <c r="Z36" s="61"/>
      <c r="AA36" s="61"/>
      <c r="AB36" s="61"/>
      <c r="AC36" s="61"/>
      <c r="AD36" s="61"/>
      <c r="AE36" s="61"/>
      <c r="AF36" s="61"/>
      <c r="AG36" s="61"/>
      <c r="AH36" s="61"/>
      <c r="AI36" s="61"/>
      <c r="AJ36" s="61"/>
      <c r="AK36" s="61"/>
      <c r="AL36" s="61"/>
      <c r="AM36" s="61"/>
      <c r="AN36" s="61"/>
      <c r="AO36" s="61"/>
      <c r="AP36" s="61"/>
      <c r="AQ36" s="61"/>
      <c r="AR36" s="61"/>
      <c r="AS36" s="61"/>
      <c r="AT36" s="61"/>
      <c r="AU36" s="61"/>
      <c r="AV36" s="61"/>
      <c r="AW36" s="61"/>
      <c r="AX36" s="61"/>
      <c r="AY36" s="61"/>
      <c r="AZ36" s="61"/>
      <c r="BA36" s="61"/>
      <c r="BB36" s="61"/>
      <c r="BC36" s="61"/>
      <c r="BD36" s="61"/>
      <c r="BE36" s="61"/>
      <c r="BF36" s="61"/>
      <c r="BG36" s="61"/>
      <c r="BH36" s="61"/>
      <c r="BI36" s="61"/>
      <c r="BJ36" s="61"/>
      <c r="BK36" s="61"/>
    </row>
    <row r="37" spans="1:63" x14ac:dyDescent="0.2">
      <c r="A37" s="60">
        <v>44592</v>
      </c>
      <c r="B37" s="59">
        <v>49.67</v>
      </c>
      <c r="C37" s="11">
        <f t="shared" si="0"/>
        <v>4.2458552365548085E-3</v>
      </c>
      <c r="D37" s="11"/>
      <c r="E37" s="21"/>
      <c r="J37" s="19"/>
      <c r="M37" s="61"/>
      <c r="N37" s="61"/>
      <c r="O37" s="61"/>
      <c r="P37" s="61"/>
      <c r="Q37" s="61"/>
      <c r="R37" s="61"/>
      <c r="S37" s="61"/>
      <c r="T37" s="61"/>
      <c r="U37" s="61"/>
      <c r="V37" s="61"/>
      <c r="W37" s="61"/>
      <c r="X37" s="61"/>
      <c r="Y37" s="61"/>
      <c r="Z37" s="61"/>
      <c r="AA37" s="61"/>
      <c r="AB37" s="61"/>
      <c r="AC37" s="61"/>
      <c r="AD37" s="61"/>
      <c r="AE37" s="61"/>
      <c r="AF37" s="61"/>
      <c r="AG37" s="61"/>
      <c r="AH37" s="61"/>
      <c r="AI37" s="61"/>
      <c r="AJ37" s="61"/>
      <c r="AK37" s="61"/>
      <c r="AL37" s="61"/>
      <c r="AM37" s="61"/>
      <c r="AN37" s="61"/>
      <c r="AO37" s="61"/>
      <c r="AP37" s="61"/>
      <c r="AQ37" s="61"/>
      <c r="AR37" s="61"/>
      <c r="AS37" s="61"/>
      <c r="AT37" s="61"/>
      <c r="AU37" s="61"/>
      <c r="AV37" s="61"/>
      <c r="AW37" s="61"/>
      <c r="AX37" s="61"/>
      <c r="AY37" s="61"/>
      <c r="AZ37" s="61"/>
      <c r="BA37" s="61"/>
      <c r="BB37" s="61"/>
      <c r="BC37" s="61"/>
      <c r="BD37" s="61"/>
      <c r="BE37" s="61"/>
      <c r="BF37" s="61"/>
      <c r="BG37" s="61"/>
      <c r="BH37" s="61"/>
      <c r="BI37" s="61"/>
      <c r="BJ37" s="61"/>
      <c r="BK37" s="61"/>
    </row>
    <row r="38" spans="1:63" x14ac:dyDescent="0.2">
      <c r="A38" s="60">
        <v>44561</v>
      </c>
      <c r="B38" s="59">
        <v>49.46</v>
      </c>
      <c r="C38" s="11">
        <f t="shared" si="0"/>
        <v>5.4889205122993119E-3</v>
      </c>
      <c r="D38" s="11" cm="1">
        <f t="array" ref="D38">PRODUCT((1+C38:C49)^(12/12))-1</f>
        <v>-1.2971462781879883E-2</v>
      </c>
      <c r="E38" s="21">
        <f t="shared" ref="E38" si="5">_xlfn.STDEV.P(C38:C49)</f>
        <v>2.7022334824083838E-2</v>
      </c>
      <c r="J38" s="19"/>
      <c r="M38" s="61"/>
      <c r="N38" s="61"/>
      <c r="O38" s="61"/>
      <c r="P38" s="61"/>
      <c r="Q38" s="61"/>
      <c r="R38" s="61"/>
      <c r="S38" s="61"/>
      <c r="T38" s="61"/>
      <c r="U38" s="61"/>
      <c r="V38" s="61"/>
      <c r="W38" s="61"/>
      <c r="X38" s="61"/>
      <c r="Y38" s="61"/>
      <c r="Z38" s="61"/>
      <c r="AA38" s="61"/>
      <c r="AB38" s="61"/>
      <c r="AC38" s="61"/>
      <c r="AD38" s="61"/>
      <c r="AE38" s="61"/>
      <c r="AF38" s="61"/>
      <c r="AG38" s="61"/>
      <c r="AH38" s="61"/>
      <c r="AI38" s="61"/>
      <c r="AJ38" s="61"/>
      <c r="AK38" s="61"/>
      <c r="AL38" s="61"/>
      <c r="AM38" s="61"/>
      <c r="AN38" s="61"/>
      <c r="AO38" s="61"/>
      <c r="AP38" s="61"/>
      <c r="AQ38" s="61"/>
      <c r="AR38" s="61"/>
      <c r="AS38" s="61"/>
      <c r="AT38" s="61"/>
      <c r="AU38" s="61"/>
      <c r="AV38" s="61"/>
      <c r="AW38" s="61"/>
      <c r="AX38" s="61"/>
      <c r="AY38" s="61"/>
      <c r="AZ38" s="61"/>
      <c r="BA38" s="61"/>
      <c r="BB38" s="61"/>
      <c r="BC38" s="61"/>
      <c r="BD38" s="61"/>
      <c r="BE38" s="61"/>
      <c r="BF38" s="61"/>
      <c r="BG38" s="61"/>
      <c r="BH38" s="61"/>
      <c r="BI38" s="61"/>
      <c r="BJ38" s="61"/>
      <c r="BK38" s="61"/>
    </row>
    <row r="39" spans="1:63" x14ac:dyDescent="0.2">
      <c r="A39" s="60">
        <v>44530</v>
      </c>
      <c r="B39" s="59">
        <v>49.19</v>
      </c>
      <c r="C39" s="11">
        <f t="shared" si="0"/>
        <v>-2.9016975917883912E-2</v>
      </c>
      <c r="D39" s="11"/>
      <c r="E39" s="21"/>
      <c r="J39" s="19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  <c r="X39" s="61"/>
      <c r="Y39" s="61"/>
      <c r="Z39" s="61"/>
      <c r="AA39" s="61"/>
      <c r="AB39" s="61"/>
      <c r="AC39" s="61"/>
      <c r="AD39" s="61"/>
      <c r="AE39" s="61"/>
      <c r="AF39" s="61"/>
      <c r="AG39" s="61"/>
      <c r="AH39" s="61"/>
      <c r="AI39" s="61"/>
      <c r="AJ39" s="61"/>
      <c r="AK39" s="61"/>
      <c r="AL39" s="61"/>
      <c r="AM39" s="61"/>
      <c r="AN39" s="61"/>
      <c r="AO39" s="61"/>
      <c r="AP39" s="61"/>
      <c r="AQ39" s="61"/>
      <c r="AR39" s="61"/>
      <c r="AS39" s="61"/>
      <c r="AT39" s="61"/>
      <c r="AU39" s="61"/>
      <c r="AV39" s="61"/>
      <c r="AW39" s="61"/>
      <c r="AX39" s="61"/>
      <c r="AY39" s="61"/>
      <c r="AZ39" s="61"/>
      <c r="BA39" s="61"/>
      <c r="BB39" s="61"/>
      <c r="BC39" s="61"/>
      <c r="BD39" s="61"/>
      <c r="BE39" s="61"/>
      <c r="BF39" s="61"/>
      <c r="BG39" s="61"/>
      <c r="BH39" s="61"/>
      <c r="BI39" s="61"/>
      <c r="BJ39" s="61"/>
      <c r="BK39" s="61"/>
    </row>
    <row r="40" spans="1:63" x14ac:dyDescent="0.2">
      <c r="A40" s="60">
        <v>44498</v>
      </c>
      <c r="B40" s="59">
        <v>50.66</v>
      </c>
      <c r="C40" s="11">
        <f t="shared" si="0"/>
        <v>1.2997400519895994E-2</v>
      </c>
      <c r="D40" s="11"/>
      <c r="E40" s="21"/>
      <c r="J40" s="19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  <c r="X40" s="61"/>
      <c r="Y40" s="61"/>
      <c r="Z40" s="61"/>
      <c r="AA40" s="61"/>
      <c r="AB40" s="61"/>
      <c r="AC40" s="61"/>
      <c r="AD40" s="61"/>
      <c r="AE40" s="61"/>
      <c r="AF40" s="61"/>
      <c r="AG40" s="61"/>
      <c r="AH40" s="61"/>
      <c r="AI40" s="61"/>
      <c r="AJ40" s="61"/>
      <c r="AK40" s="61"/>
      <c r="AL40" s="61"/>
      <c r="AM40" s="61"/>
      <c r="AN40" s="61"/>
      <c r="AO40" s="61"/>
      <c r="AP40" s="61"/>
      <c r="AQ40" s="61"/>
      <c r="AR40" s="61"/>
      <c r="AS40" s="61"/>
      <c r="AT40" s="61"/>
      <c r="AU40" s="61"/>
      <c r="AV40" s="61"/>
      <c r="AW40" s="61"/>
      <c r="AX40" s="61"/>
      <c r="AY40" s="61"/>
      <c r="AZ40" s="61"/>
      <c r="BA40" s="61"/>
      <c r="BB40" s="61"/>
      <c r="BC40" s="61"/>
      <c r="BD40" s="61"/>
      <c r="BE40" s="61"/>
      <c r="BF40" s="61"/>
      <c r="BG40" s="61"/>
      <c r="BH40" s="61"/>
      <c r="BI40" s="61"/>
      <c r="BJ40" s="61"/>
      <c r="BK40" s="61"/>
    </row>
    <row r="41" spans="1:63" x14ac:dyDescent="0.2">
      <c r="A41" s="60">
        <v>44469</v>
      </c>
      <c r="B41" s="59">
        <v>50.01</v>
      </c>
      <c r="C41" s="11">
        <f t="shared" si="0"/>
        <v>-4.2504307869040761E-2</v>
      </c>
      <c r="D41" s="11"/>
      <c r="E41" s="21"/>
      <c r="J41" s="19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  <c r="X41" s="61"/>
      <c r="Y41" s="61"/>
      <c r="Z41" s="61"/>
      <c r="AA41" s="61"/>
      <c r="AB41" s="61"/>
      <c r="AC41" s="61"/>
      <c r="AD41" s="61"/>
      <c r="AE41" s="61"/>
      <c r="AF41" s="61"/>
      <c r="AG41" s="61"/>
      <c r="AH41" s="61"/>
      <c r="AI41" s="61"/>
      <c r="AJ41" s="61"/>
      <c r="AK41" s="61"/>
      <c r="AL41" s="61"/>
      <c r="AM41" s="61"/>
      <c r="AN41" s="61"/>
      <c r="AO41" s="61"/>
      <c r="AP41" s="61"/>
      <c r="AQ41" s="61"/>
      <c r="AR41" s="61"/>
      <c r="AS41" s="61"/>
      <c r="AT41" s="61"/>
      <c r="AU41" s="61"/>
      <c r="AV41" s="61"/>
      <c r="AW41" s="61"/>
      <c r="AX41" s="61"/>
      <c r="AY41" s="61"/>
      <c r="AZ41" s="61"/>
      <c r="BA41" s="61"/>
      <c r="BB41" s="61"/>
      <c r="BC41" s="61"/>
      <c r="BD41" s="61"/>
      <c r="BE41" s="61"/>
      <c r="BF41" s="61"/>
      <c r="BG41" s="61"/>
      <c r="BH41" s="61"/>
      <c r="BI41" s="61"/>
      <c r="BJ41" s="61"/>
      <c r="BK41" s="61"/>
    </row>
    <row r="42" spans="1:63" x14ac:dyDescent="0.2">
      <c r="A42" s="60">
        <v>44439</v>
      </c>
      <c r="B42" s="59">
        <v>52.23</v>
      </c>
      <c r="C42" s="11">
        <f t="shared" si="0"/>
        <v>2.1913519859127324E-2</v>
      </c>
      <c r="D42" s="11"/>
      <c r="E42" s="21"/>
      <c r="J42" s="19"/>
      <c r="M42" s="61"/>
      <c r="N42" s="61"/>
      <c r="O42" s="61"/>
      <c r="P42" s="61"/>
      <c r="Q42" s="61"/>
      <c r="R42" s="61"/>
      <c r="S42" s="61"/>
      <c r="T42" s="61"/>
      <c r="U42" s="61"/>
      <c r="V42" s="61"/>
      <c r="W42" s="61"/>
      <c r="X42" s="61"/>
      <c r="Y42" s="61"/>
      <c r="Z42" s="61"/>
      <c r="AA42" s="61"/>
      <c r="AB42" s="61"/>
      <c r="AC42" s="61"/>
      <c r="AD42" s="61"/>
      <c r="AE42" s="61"/>
      <c r="AF42" s="61"/>
      <c r="AG42" s="61"/>
      <c r="AH42" s="61"/>
      <c r="AI42" s="61"/>
      <c r="AJ42" s="61"/>
      <c r="AK42" s="61"/>
      <c r="AL42" s="61"/>
      <c r="AM42" s="61"/>
      <c r="AN42" s="61"/>
      <c r="AO42" s="61"/>
      <c r="AP42" s="61"/>
      <c r="AQ42" s="61"/>
      <c r="AR42" s="61"/>
      <c r="AS42" s="61"/>
      <c r="AT42" s="61"/>
      <c r="AU42" s="61"/>
      <c r="AV42" s="61"/>
      <c r="AW42" s="61"/>
      <c r="AX42" s="61"/>
      <c r="AY42" s="61"/>
      <c r="AZ42" s="61"/>
      <c r="BA42" s="61"/>
      <c r="BB42" s="61"/>
      <c r="BC42" s="61"/>
      <c r="BD42" s="61"/>
      <c r="BE42" s="61"/>
      <c r="BF42" s="61"/>
      <c r="BG42" s="61"/>
      <c r="BH42" s="61"/>
      <c r="BI42" s="61"/>
      <c r="BJ42" s="61"/>
      <c r="BK42" s="61"/>
    </row>
    <row r="43" spans="1:63" x14ac:dyDescent="0.2">
      <c r="A43" s="60">
        <v>44407</v>
      </c>
      <c r="B43" s="59">
        <v>51.11</v>
      </c>
      <c r="C43" s="11">
        <f t="shared" si="0"/>
        <v>-5.8921009022279557E-2</v>
      </c>
      <c r="D43" s="11"/>
      <c r="E43" s="21"/>
      <c r="J43" s="19"/>
      <c r="M43" s="61"/>
      <c r="N43" s="61"/>
      <c r="O43" s="61"/>
      <c r="P43" s="61"/>
      <c r="Q43" s="61"/>
      <c r="R43" s="61"/>
      <c r="S43" s="61"/>
      <c r="T43" s="61"/>
      <c r="U43" s="61"/>
      <c r="V43" s="61"/>
      <c r="W43" s="61"/>
      <c r="X43" s="61"/>
      <c r="Y43" s="61"/>
      <c r="Z43" s="61"/>
      <c r="AA43" s="61"/>
      <c r="AB43" s="61"/>
      <c r="AC43" s="61"/>
      <c r="AD43" s="61"/>
      <c r="AE43" s="61"/>
      <c r="AF43" s="61"/>
      <c r="AG43" s="61"/>
      <c r="AH43" s="61"/>
      <c r="AI43" s="61"/>
      <c r="AJ43" s="61"/>
      <c r="AK43" s="61"/>
      <c r="AL43" s="61"/>
      <c r="AM43" s="61"/>
      <c r="AN43" s="61"/>
      <c r="AO43" s="61"/>
      <c r="AP43" s="61"/>
      <c r="AQ43" s="61"/>
      <c r="AR43" s="61"/>
      <c r="AS43" s="61"/>
      <c r="AT43" s="61"/>
      <c r="AU43" s="61"/>
      <c r="AV43" s="61"/>
      <c r="AW43" s="61"/>
      <c r="AX43" s="61"/>
      <c r="AY43" s="61"/>
      <c r="AZ43" s="61"/>
      <c r="BA43" s="61"/>
      <c r="BB43" s="61"/>
      <c r="BC43" s="61"/>
      <c r="BD43" s="61"/>
      <c r="BE43" s="61"/>
      <c r="BF43" s="61"/>
      <c r="BG43" s="61"/>
      <c r="BH43" s="61"/>
      <c r="BI43" s="61"/>
      <c r="BJ43" s="61"/>
      <c r="BK43" s="61"/>
    </row>
    <row r="44" spans="1:63" x14ac:dyDescent="0.2">
      <c r="A44" s="60">
        <v>44377</v>
      </c>
      <c r="B44" s="59">
        <v>54.31</v>
      </c>
      <c r="C44" s="11">
        <f t="shared" si="0"/>
        <v>7.9806978470675517E-3</v>
      </c>
      <c r="D44" s="11"/>
      <c r="E44" s="21"/>
      <c r="J44" s="19"/>
      <c r="M44" s="61"/>
      <c r="N44" s="61"/>
      <c r="O44" s="61"/>
      <c r="P44" s="61"/>
      <c r="Q44" s="61"/>
      <c r="R44" s="61"/>
      <c r="S44" s="61"/>
      <c r="T44" s="61"/>
      <c r="U44" s="61"/>
      <c r="V44" s="61"/>
      <c r="W44" s="61"/>
      <c r="X44" s="61"/>
      <c r="Y44" s="61"/>
      <c r="Z44" s="61"/>
      <c r="AA44" s="61"/>
      <c r="AB44" s="61"/>
      <c r="AC44" s="61"/>
      <c r="AD44" s="61"/>
      <c r="AE44" s="61"/>
      <c r="AF44" s="61"/>
      <c r="AG44" s="61"/>
      <c r="AH44" s="61"/>
      <c r="AI44" s="61"/>
      <c r="AJ44" s="61"/>
      <c r="AK44" s="61"/>
      <c r="AL44" s="61"/>
      <c r="AM44" s="61"/>
      <c r="AN44" s="61"/>
      <c r="AO44" s="61"/>
      <c r="AP44" s="61"/>
      <c r="AQ44" s="61"/>
      <c r="AR44" s="61"/>
      <c r="AS44" s="61"/>
      <c r="AT44" s="61"/>
      <c r="AU44" s="61"/>
      <c r="AV44" s="61"/>
      <c r="AW44" s="61"/>
      <c r="AX44" s="61"/>
      <c r="AY44" s="61"/>
      <c r="AZ44" s="61"/>
      <c r="BA44" s="61"/>
      <c r="BB44" s="61"/>
      <c r="BC44" s="61"/>
      <c r="BD44" s="61"/>
      <c r="BE44" s="61"/>
      <c r="BF44" s="61"/>
      <c r="BG44" s="61"/>
      <c r="BH44" s="61"/>
      <c r="BI44" s="61"/>
      <c r="BJ44" s="61"/>
      <c r="BK44" s="61"/>
    </row>
    <row r="45" spans="1:63" x14ac:dyDescent="0.2">
      <c r="A45" s="60">
        <v>44344</v>
      </c>
      <c r="B45" s="59">
        <v>53.88</v>
      </c>
      <c r="C45" s="11">
        <f t="shared" si="0"/>
        <v>1.6987542468856281E-2</v>
      </c>
      <c r="D45" s="11"/>
      <c r="E45" s="21"/>
      <c r="J45" s="19"/>
      <c r="M45" s="61"/>
      <c r="N45" s="61"/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/>
      <c r="Z45" s="61"/>
      <c r="AA45" s="61"/>
      <c r="AB45" s="61"/>
      <c r="AC45" s="61"/>
      <c r="AD45" s="61"/>
      <c r="AE45" s="61"/>
      <c r="AF45" s="61"/>
      <c r="AG45" s="61"/>
      <c r="AH45" s="61"/>
      <c r="AI45" s="61"/>
      <c r="AJ45" s="61"/>
      <c r="AK45" s="61"/>
      <c r="AL45" s="61"/>
      <c r="AM45" s="61"/>
      <c r="AN45" s="61"/>
      <c r="AO45" s="61"/>
      <c r="AP45" s="61"/>
      <c r="AQ45" s="61"/>
      <c r="AR45" s="61"/>
      <c r="AS45" s="61"/>
      <c r="AT45" s="61"/>
      <c r="AU45" s="61"/>
      <c r="AV45" s="61"/>
      <c r="AW45" s="61"/>
      <c r="AX45" s="61"/>
      <c r="AY45" s="61"/>
      <c r="AZ45" s="61"/>
      <c r="BA45" s="61"/>
      <c r="BB45" s="61"/>
      <c r="BC45" s="61"/>
      <c r="BD45" s="61"/>
      <c r="BE45" s="61"/>
      <c r="BF45" s="61"/>
      <c r="BG45" s="61"/>
      <c r="BH45" s="61"/>
      <c r="BI45" s="61"/>
      <c r="BJ45" s="61"/>
      <c r="BK45" s="61"/>
    </row>
    <row r="46" spans="1:63" x14ac:dyDescent="0.2">
      <c r="A46" s="60">
        <v>44316</v>
      </c>
      <c r="B46" s="59">
        <v>52.98</v>
      </c>
      <c r="C46" s="11">
        <f t="shared" si="0"/>
        <v>1.7867435158501435E-2</v>
      </c>
      <c r="D46" s="11"/>
      <c r="E46" s="21"/>
      <c r="J46" s="19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/>
      <c r="AA46" s="61"/>
      <c r="AB46" s="61"/>
      <c r="AC46" s="61"/>
      <c r="AD46" s="61"/>
      <c r="AE46" s="61"/>
      <c r="AF46" s="61"/>
      <c r="AG46" s="61"/>
      <c r="AH46" s="61"/>
      <c r="AI46" s="61"/>
      <c r="AJ46" s="61"/>
      <c r="AK46" s="61"/>
      <c r="AL46" s="61"/>
      <c r="AM46" s="61"/>
      <c r="AN46" s="61"/>
      <c r="AO46" s="61"/>
      <c r="AP46" s="61"/>
      <c r="AQ46" s="61"/>
      <c r="AR46" s="61"/>
      <c r="AS46" s="61"/>
      <c r="AT46" s="61"/>
      <c r="AU46" s="61"/>
      <c r="AV46" s="61"/>
      <c r="AW46" s="61"/>
      <c r="AX46" s="61"/>
      <c r="AY46" s="61"/>
      <c r="AZ46" s="61"/>
      <c r="BA46" s="61"/>
      <c r="BB46" s="61"/>
      <c r="BC46" s="61"/>
      <c r="BD46" s="61"/>
      <c r="BE46" s="61"/>
      <c r="BF46" s="61"/>
      <c r="BG46" s="61"/>
      <c r="BH46" s="61"/>
      <c r="BI46" s="61"/>
      <c r="BJ46" s="61"/>
      <c r="BK46" s="61"/>
    </row>
    <row r="47" spans="1:63" x14ac:dyDescent="0.2">
      <c r="A47" s="60">
        <v>44286</v>
      </c>
      <c r="B47" s="59">
        <v>52.05</v>
      </c>
      <c r="C47" s="11">
        <f t="shared" si="0"/>
        <v>-8.3825490569633225E-3</v>
      </c>
      <c r="D47" s="11"/>
      <c r="E47" s="21"/>
      <c r="J47" s="19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1"/>
      <c r="AA47" s="61"/>
      <c r="AB47" s="61"/>
      <c r="AC47" s="61"/>
      <c r="AD47" s="61"/>
      <c r="AE47" s="61"/>
      <c r="AF47" s="61"/>
      <c r="AG47" s="61"/>
      <c r="AH47" s="61"/>
      <c r="AI47" s="61"/>
      <c r="AJ47" s="61"/>
      <c r="AK47" s="61"/>
      <c r="AL47" s="61"/>
      <c r="AM47" s="61"/>
      <c r="AN47" s="61"/>
      <c r="AO47" s="61"/>
      <c r="AP47" s="61"/>
      <c r="AQ47" s="61"/>
      <c r="AR47" s="61"/>
      <c r="AS47" s="61"/>
      <c r="AT47" s="61"/>
      <c r="AU47" s="61"/>
      <c r="AV47" s="61"/>
      <c r="AW47" s="61"/>
      <c r="AX47" s="61"/>
      <c r="AY47" s="61"/>
      <c r="AZ47" s="61"/>
      <c r="BA47" s="61"/>
      <c r="BB47" s="61"/>
      <c r="BC47" s="61"/>
      <c r="BD47" s="61"/>
      <c r="BE47" s="61"/>
      <c r="BF47" s="61"/>
      <c r="BG47" s="61"/>
      <c r="BH47" s="61"/>
      <c r="BI47" s="61"/>
      <c r="BJ47" s="61"/>
      <c r="BK47" s="61"/>
    </row>
    <row r="48" spans="1:63" x14ac:dyDescent="0.2">
      <c r="A48" s="60">
        <v>44253</v>
      </c>
      <c r="B48" s="59">
        <v>52.49</v>
      </c>
      <c r="C48" s="11">
        <f t="shared" si="0"/>
        <v>1.5673374613003142E-2</v>
      </c>
      <c r="D48" s="11"/>
      <c r="E48" s="21"/>
      <c r="J48" s="19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1"/>
      <c r="AE48" s="61"/>
      <c r="AF48" s="61"/>
      <c r="AG48" s="61"/>
      <c r="AH48" s="61"/>
      <c r="AI48" s="61"/>
      <c r="AJ48" s="61"/>
      <c r="AK48" s="61"/>
      <c r="AL48" s="61"/>
      <c r="AM48" s="61"/>
      <c r="AN48" s="61"/>
      <c r="AO48" s="61"/>
      <c r="AP48" s="61"/>
      <c r="AQ48" s="61"/>
      <c r="AR48" s="61"/>
      <c r="AS48" s="61"/>
      <c r="AT48" s="61"/>
      <c r="AU48" s="61"/>
      <c r="AV48" s="61"/>
      <c r="AW48" s="61"/>
      <c r="AX48" s="61"/>
      <c r="AY48" s="61"/>
      <c r="AZ48" s="61"/>
      <c r="BA48" s="61"/>
      <c r="BB48" s="61"/>
      <c r="BC48" s="61"/>
      <c r="BD48" s="61"/>
      <c r="BE48" s="61"/>
      <c r="BF48" s="61"/>
      <c r="BG48" s="61"/>
      <c r="BH48" s="61"/>
      <c r="BI48" s="61"/>
      <c r="BJ48" s="61"/>
      <c r="BK48" s="61"/>
    </row>
    <row r="49" spans="1:63" x14ac:dyDescent="0.2">
      <c r="A49" s="60">
        <v>44225</v>
      </c>
      <c r="B49" s="59">
        <v>51.68</v>
      </c>
      <c r="C49" s="11">
        <f t="shared" si="0"/>
        <v>3.1331071642386757E-2</v>
      </c>
      <c r="D49" s="11"/>
      <c r="E49" s="21"/>
      <c r="J49" s="19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1"/>
      <c r="AE49" s="61"/>
      <c r="AF49" s="61"/>
      <c r="AG49" s="61"/>
      <c r="AH49" s="61"/>
      <c r="AI49" s="61"/>
      <c r="AJ49" s="61"/>
      <c r="AK49" s="61"/>
      <c r="AL49" s="61"/>
      <c r="AM49" s="61"/>
      <c r="AN49" s="61"/>
      <c r="AO49" s="61"/>
      <c r="AP49" s="61"/>
      <c r="AQ49" s="61"/>
      <c r="AR49" s="61"/>
      <c r="AS49" s="61"/>
      <c r="AT49" s="61"/>
      <c r="AU49" s="61"/>
      <c r="AV49" s="61"/>
      <c r="AW49" s="61"/>
      <c r="AX49" s="61"/>
      <c r="AY49" s="61"/>
      <c r="AZ49" s="61"/>
      <c r="BA49" s="61"/>
      <c r="BB49" s="61"/>
      <c r="BC49" s="61"/>
      <c r="BD49" s="61"/>
      <c r="BE49" s="61"/>
      <c r="BF49" s="61"/>
      <c r="BG49" s="61"/>
      <c r="BH49" s="61"/>
      <c r="BI49" s="61"/>
      <c r="BJ49" s="61"/>
      <c r="BK49" s="61"/>
    </row>
    <row r="50" spans="1:63" x14ac:dyDescent="0.2">
      <c r="A50" s="60">
        <v>44196</v>
      </c>
      <c r="B50" s="59">
        <v>50.11</v>
      </c>
      <c r="C50" s="11">
        <f t="shared" si="0"/>
        <v>5.3616484440706415E-2</v>
      </c>
      <c r="D50" s="11" cm="1">
        <f t="array" ref="D50">PRODUCT((1+C50:C61)^(12/12))-1</f>
        <v>0.12682707443220176</v>
      </c>
      <c r="E50" s="21">
        <f t="shared" ref="E50" si="6">_xlfn.STDEV.P(C50:C61)</f>
        <v>7.1724369289068834E-2</v>
      </c>
      <c r="J50" s="19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/>
      <c r="Z50" s="61"/>
      <c r="AA50" s="61"/>
      <c r="AB50" s="61"/>
      <c r="AC50" s="61"/>
      <c r="AD50" s="61"/>
      <c r="AE50" s="61"/>
      <c r="AF50" s="61"/>
      <c r="AG50" s="61"/>
      <c r="AH50" s="61"/>
      <c r="AI50" s="61"/>
      <c r="AJ50" s="61"/>
      <c r="AK50" s="61"/>
      <c r="AL50" s="61"/>
      <c r="AM50" s="61"/>
      <c r="AN50" s="61"/>
      <c r="AO50" s="61"/>
      <c r="AP50" s="61"/>
      <c r="AQ50" s="61"/>
      <c r="AR50" s="61"/>
      <c r="AS50" s="61"/>
      <c r="AT50" s="61"/>
      <c r="AU50" s="61"/>
      <c r="AV50" s="61"/>
      <c r="AW50" s="61"/>
      <c r="AX50" s="61"/>
      <c r="AY50" s="61"/>
      <c r="AZ50" s="61"/>
      <c r="BA50" s="61"/>
      <c r="BB50" s="61"/>
      <c r="BC50" s="61"/>
      <c r="BD50" s="61"/>
      <c r="BE50" s="61"/>
      <c r="BF50" s="61"/>
      <c r="BG50" s="61"/>
      <c r="BH50" s="61"/>
      <c r="BI50" s="61"/>
      <c r="BJ50" s="61"/>
      <c r="BK50" s="61"/>
    </row>
    <row r="51" spans="1:63" x14ac:dyDescent="0.2">
      <c r="A51" s="60">
        <v>44165</v>
      </c>
      <c r="B51" s="59">
        <v>47.56</v>
      </c>
      <c r="C51" s="11">
        <f t="shared" si="0"/>
        <v>8.5596895685916455E-2</v>
      </c>
      <c r="D51" s="11"/>
      <c r="E51" s="21"/>
      <c r="J51" s="19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1"/>
      <c r="AE51" s="61"/>
      <c r="AF51" s="61"/>
      <c r="AG51" s="61"/>
      <c r="AH51" s="61"/>
      <c r="AI51" s="61"/>
      <c r="AJ51" s="61"/>
      <c r="AK51" s="61"/>
      <c r="AL51" s="61"/>
      <c r="AM51" s="61"/>
      <c r="AN51" s="61"/>
      <c r="AO51" s="61"/>
      <c r="AP51" s="61"/>
      <c r="AQ51" s="61"/>
      <c r="AR51" s="61"/>
      <c r="AS51" s="61"/>
      <c r="AT51" s="61"/>
      <c r="AU51" s="61"/>
      <c r="AV51" s="61"/>
      <c r="AW51" s="61"/>
      <c r="AX51" s="61"/>
      <c r="AY51" s="61"/>
      <c r="AZ51" s="61"/>
      <c r="BA51" s="61"/>
      <c r="BB51" s="61"/>
      <c r="BC51" s="61"/>
      <c r="BD51" s="61"/>
      <c r="BE51" s="61"/>
      <c r="BF51" s="61"/>
      <c r="BG51" s="61"/>
      <c r="BH51" s="61"/>
      <c r="BI51" s="61"/>
      <c r="BJ51" s="61"/>
      <c r="BK51" s="61"/>
    </row>
    <row r="52" spans="1:63" x14ac:dyDescent="0.2">
      <c r="A52" s="60">
        <v>44134</v>
      </c>
      <c r="B52" s="59">
        <v>43.81</v>
      </c>
      <c r="C52" s="11">
        <f t="shared" si="0"/>
        <v>1.3182238667900099E-2</v>
      </c>
      <c r="D52" s="11"/>
      <c r="E52" s="21"/>
      <c r="J52" s="19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1"/>
      <c r="AE52" s="61"/>
      <c r="AF52" s="61"/>
      <c r="AG52" s="61"/>
      <c r="AH52" s="61"/>
      <c r="AI52" s="61"/>
      <c r="AJ52" s="61"/>
      <c r="AK52" s="61"/>
      <c r="AL52" s="61"/>
      <c r="AM52" s="61"/>
      <c r="AN52" s="61"/>
      <c r="AO52" s="61"/>
      <c r="AP52" s="61"/>
      <c r="AQ52" s="61"/>
      <c r="AR52" s="61"/>
      <c r="AS52" s="61"/>
      <c r="AT52" s="61"/>
      <c r="AU52" s="61"/>
      <c r="AV52" s="61"/>
      <c r="AW52" s="61"/>
      <c r="AX52" s="61"/>
      <c r="AY52" s="61"/>
      <c r="AZ52" s="61"/>
      <c r="BA52" s="61"/>
      <c r="BB52" s="61"/>
      <c r="BC52" s="61"/>
      <c r="BD52" s="61"/>
      <c r="BE52" s="61"/>
      <c r="BF52" s="61"/>
      <c r="BG52" s="61"/>
      <c r="BH52" s="61"/>
      <c r="BI52" s="61"/>
      <c r="BJ52" s="61"/>
      <c r="BK52" s="61"/>
    </row>
    <row r="53" spans="1:63" x14ac:dyDescent="0.2">
      <c r="A53" s="60">
        <v>44104</v>
      </c>
      <c r="B53" s="59">
        <v>43.24</v>
      </c>
      <c r="C53" s="11">
        <f t="shared" si="0"/>
        <v>-2.1498076487893092E-2</v>
      </c>
      <c r="D53" s="11"/>
      <c r="E53" s="21"/>
      <c r="J53" s="19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1"/>
      <c r="AE53" s="61"/>
      <c r="AF53" s="61"/>
      <c r="AG53" s="61"/>
      <c r="AH53" s="61"/>
      <c r="AI53" s="61"/>
      <c r="AJ53" s="61"/>
      <c r="AK53" s="61"/>
      <c r="AL53" s="61"/>
      <c r="AM53" s="61"/>
      <c r="AN53" s="61"/>
      <c r="AO53" s="61"/>
      <c r="AP53" s="61"/>
      <c r="AQ53" s="61"/>
      <c r="AR53" s="61"/>
      <c r="AS53" s="61"/>
      <c r="AT53" s="61"/>
      <c r="AU53" s="61"/>
      <c r="AV53" s="61"/>
      <c r="AW53" s="61"/>
      <c r="AX53" s="61"/>
      <c r="AY53" s="61"/>
      <c r="AZ53" s="61"/>
      <c r="BA53" s="61"/>
      <c r="BB53" s="61"/>
      <c r="BC53" s="61"/>
      <c r="BD53" s="61"/>
      <c r="BE53" s="61"/>
      <c r="BF53" s="61"/>
      <c r="BG53" s="61"/>
      <c r="BH53" s="61"/>
      <c r="BI53" s="61"/>
      <c r="BJ53" s="61"/>
      <c r="BK53" s="61"/>
    </row>
    <row r="54" spans="1:63" x14ac:dyDescent="0.2">
      <c r="A54" s="60">
        <v>44074</v>
      </c>
      <c r="B54" s="59">
        <v>44.19</v>
      </c>
      <c r="C54" s="11">
        <f t="shared" si="0"/>
        <v>2.7435480120902109E-2</v>
      </c>
      <c r="D54" s="11"/>
      <c r="E54" s="21"/>
      <c r="J54" s="19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1"/>
      <c r="AE54" s="61"/>
      <c r="AF54" s="61"/>
      <c r="AG54" s="61"/>
      <c r="AH54" s="61"/>
      <c r="AI54" s="61"/>
      <c r="AJ54" s="61"/>
      <c r="AK54" s="61"/>
      <c r="AL54" s="61"/>
      <c r="AM54" s="61"/>
      <c r="AN54" s="61"/>
      <c r="AO54" s="61"/>
      <c r="AP54" s="61"/>
      <c r="AQ54" s="61"/>
      <c r="AR54" s="61"/>
      <c r="AS54" s="61"/>
      <c r="AT54" s="61"/>
      <c r="AU54" s="61"/>
      <c r="AV54" s="61"/>
      <c r="AW54" s="61"/>
      <c r="AX54" s="61"/>
      <c r="AY54" s="61"/>
      <c r="AZ54" s="61"/>
      <c r="BA54" s="61"/>
      <c r="BB54" s="61"/>
      <c r="BC54" s="61"/>
      <c r="BD54" s="61"/>
      <c r="BE54" s="61"/>
      <c r="BF54" s="61"/>
      <c r="BG54" s="61"/>
      <c r="BH54" s="61"/>
      <c r="BI54" s="61"/>
      <c r="BJ54" s="61"/>
      <c r="BK54" s="61"/>
    </row>
    <row r="55" spans="1:63" x14ac:dyDescent="0.2">
      <c r="A55" s="60">
        <v>44043</v>
      </c>
      <c r="B55" s="59">
        <v>43.01</v>
      </c>
      <c r="C55" s="11">
        <f t="shared" si="0"/>
        <v>8.5836909871244607E-2</v>
      </c>
      <c r="D55" s="11"/>
      <c r="E55" s="21"/>
      <c r="J55" s="19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1"/>
      <c r="AE55" s="61"/>
      <c r="AF55" s="61"/>
      <c r="AG55" s="61"/>
      <c r="AH55" s="61"/>
      <c r="AI55" s="61"/>
      <c r="AJ55" s="61"/>
      <c r="AK55" s="61"/>
      <c r="AL55" s="61"/>
      <c r="AM55" s="61"/>
      <c r="AN55" s="61"/>
      <c r="AO55" s="61"/>
      <c r="AP55" s="61"/>
      <c r="AQ55" s="61"/>
      <c r="AR55" s="61"/>
      <c r="AS55" s="61"/>
      <c r="AT55" s="61"/>
      <c r="AU55" s="61"/>
      <c r="AV55" s="61"/>
      <c r="AW55" s="61"/>
      <c r="AX55" s="61"/>
      <c r="AY55" s="61"/>
      <c r="AZ55" s="61"/>
      <c r="BA55" s="61"/>
      <c r="BB55" s="61"/>
      <c r="BC55" s="61"/>
      <c r="BD55" s="61"/>
      <c r="BE55" s="61"/>
      <c r="BF55" s="61"/>
      <c r="BG55" s="61"/>
      <c r="BH55" s="61"/>
      <c r="BI55" s="61"/>
      <c r="BJ55" s="61"/>
      <c r="BK55" s="61"/>
    </row>
    <row r="56" spans="1:63" x14ac:dyDescent="0.2">
      <c r="A56" s="60">
        <v>44012</v>
      </c>
      <c r="B56" s="59">
        <v>39.61</v>
      </c>
      <c r="C56" s="11">
        <f t="shared" si="0"/>
        <v>6.0224839400428269E-2</v>
      </c>
      <c r="D56" s="11"/>
      <c r="E56" s="21"/>
      <c r="J56" s="19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1"/>
      <c r="AE56" s="61"/>
      <c r="AF56" s="61"/>
      <c r="AG56" s="61"/>
      <c r="AH56" s="61"/>
      <c r="AI56" s="61"/>
      <c r="AJ56" s="61"/>
      <c r="AK56" s="61"/>
      <c r="AL56" s="61"/>
      <c r="AM56" s="61"/>
      <c r="AN56" s="61"/>
      <c r="AO56" s="61"/>
      <c r="AP56" s="61"/>
      <c r="AQ56" s="61"/>
      <c r="AR56" s="61"/>
      <c r="AS56" s="61"/>
      <c r="AT56" s="61"/>
      <c r="AU56" s="61"/>
      <c r="AV56" s="61"/>
      <c r="AW56" s="61"/>
      <c r="AX56" s="61"/>
      <c r="AY56" s="61"/>
      <c r="AZ56" s="61"/>
      <c r="BA56" s="61"/>
      <c r="BB56" s="61"/>
      <c r="BC56" s="61"/>
      <c r="BD56" s="61"/>
      <c r="BE56" s="61"/>
      <c r="BF56" s="61"/>
      <c r="BG56" s="61"/>
      <c r="BH56" s="61"/>
      <c r="BI56" s="61"/>
      <c r="BJ56" s="61"/>
      <c r="BK56" s="61"/>
    </row>
    <row r="57" spans="1:63" x14ac:dyDescent="0.2">
      <c r="A57" s="60">
        <v>43980</v>
      </c>
      <c r="B57" s="59">
        <v>37.36</v>
      </c>
      <c r="C57" s="11">
        <f t="shared" si="0"/>
        <v>3.2900193530550112E-2</v>
      </c>
      <c r="D57" s="11"/>
      <c r="E57" s="21"/>
      <c r="J57" s="19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1"/>
      <c r="AE57" s="61"/>
      <c r="AF57" s="61"/>
      <c r="AG57" s="61"/>
      <c r="AH57" s="61"/>
      <c r="AI57" s="61"/>
      <c r="AJ57" s="61"/>
      <c r="AK57" s="61"/>
      <c r="AL57" s="61"/>
      <c r="AM57" s="61"/>
      <c r="AN57" s="61"/>
      <c r="AO57" s="61"/>
      <c r="AP57" s="61"/>
      <c r="AQ57" s="61"/>
      <c r="AR57" s="61"/>
      <c r="AS57" s="61"/>
      <c r="AT57" s="61"/>
      <c r="AU57" s="61"/>
      <c r="AV57" s="61"/>
      <c r="AW57" s="61"/>
      <c r="AX57" s="61"/>
      <c r="AY57" s="61"/>
      <c r="AZ57" s="61"/>
      <c r="BA57" s="61"/>
      <c r="BB57" s="61"/>
      <c r="BC57" s="61"/>
      <c r="BD57" s="61"/>
      <c r="BE57" s="61"/>
      <c r="BF57" s="61"/>
      <c r="BG57" s="61"/>
      <c r="BH57" s="61"/>
      <c r="BI57" s="61"/>
      <c r="BJ57" s="61"/>
      <c r="BK57" s="61"/>
    </row>
    <row r="58" spans="1:63" x14ac:dyDescent="0.2">
      <c r="A58" s="60">
        <v>43951</v>
      </c>
      <c r="B58" s="59">
        <v>36.17</v>
      </c>
      <c r="C58" s="11">
        <f t="shared" si="0"/>
        <v>7.8092399403874954E-2</v>
      </c>
      <c r="D58" s="11"/>
      <c r="E58" s="21"/>
      <c r="J58" s="19"/>
      <c r="M58" s="61"/>
      <c r="N58" s="61"/>
      <c r="O58" s="61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61"/>
      <c r="AA58" s="61"/>
      <c r="AB58" s="61"/>
      <c r="AC58" s="61"/>
      <c r="AD58" s="61"/>
      <c r="AE58" s="61"/>
      <c r="AF58" s="61"/>
      <c r="AG58" s="61"/>
      <c r="AH58" s="61"/>
      <c r="AI58" s="61"/>
      <c r="AJ58" s="61"/>
      <c r="AK58" s="61"/>
      <c r="AL58" s="61"/>
      <c r="AM58" s="61"/>
      <c r="AN58" s="61"/>
      <c r="AO58" s="61"/>
      <c r="AP58" s="61"/>
      <c r="AQ58" s="61"/>
      <c r="AR58" s="61"/>
      <c r="AS58" s="61"/>
      <c r="AT58" s="61"/>
      <c r="AU58" s="61"/>
      <c r="AV58" s="61"/>
      <c r="AW58" s="61"/>
      <c r="AX58" s="61"/>
      <c r="AY58" s="61"/>
      <c r="AZ58" s="61"/>
      <c r="BA58" s="61"/>
      <c r="BB58" s="61"/>
      <c r="BC58" s="61"/>
      <c r="BD58" s="61"/>
      <c r="BE58" s="61"/>
      <c r="BF58" s="61"/>
      <c r="BG58" s="61"/>
      <c r="BH58" s="61"/>
      <c r="BI58" s="61"/>
      <c r="BJ58" s="61"/>
      <c r="BK58" s="61"/>
    </row>
    <row r="59" spans="1:63" x14ac:dyDescent="0.2">
      <c r="A59" s="60">
        <v>43921</v>
      </c>
      <c r="B59" s="59">
        <v>33.549999999999997</v>
      </c>
      <c r="C59" s="11">
        <f t="shared" si="0"/>
        <v>-0.17201382033563686</v>
      </c>
      <c r="D59" s="11"/>
      <c r="E59" s="21"/>
      <c r="J59" s="19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61"/>
      <c r="X59" s="61"/>
      <c r="Y59" s="61"/>
      <c r="Z59" s="61"/>
      <c r="AA59" s="61"/>
      <c r="AB59" s="61"/>
      <c r="AC59" s="61"/>
      <c r="AD59" s="61"/>
      <c r="AE59" s="61"/>
      <c r="AF59" s="61"/>
      <c r="AG59" s="61"/>
      <c r="AH59" s="61"/>
      <c r="AI59" s="61"/>
      <c r="AJ59" s="61"/>
      <c r="AK59" s="61"/>
      <c r="AL59" s="61"/>
      <c r="AM59" s="61"/>
      <c r="AN59" s="61"/>
      <c r="AO59" s="61"/>
      <c r="AP59" s="61"/>
      <c r="AQ59" s="61"/>
      <c r="AR59" s="61"/>
      <c r="AS59" s="61"/>
      <c r="AT59" s="61"/>
      <c r="AU59" s="61"/>
      <c r="AV59" s="61"/>
      <c r="AW59" s="61"/>
      <c r="AX59" s="61"/>
      <c r="AY59" s="61"/>
      <c r="AZ59" s="61"/>
      <c r="BA59" s="61"/>
      <c r="BB59" s="61"/>
      <c r="BC59" s="61"/>
      <c r="BD59" s="61"/>
      <c r="BE59" s="61"/>
      <c r="BF59" s="61"/>
      <c r="BG59" s="61"/>
      <c r="BH59" s="61"/>
      <c r="BI59" s="61"/>
      <c r="BJ59" s="61"/>
      <c r="BK59" s="61"/>
    </row>
    <row r="60" spans="1:63" x14ac:dyDescent="0.2">
      <c r="A60" s="60">
        <v>43889</v>
      </c>
      <c r="B60" s="59">
        <v>40.520000000000003</v>
      </c>
      <c r="C60" s="11">
        <f t="shared" si="0"/>
        <v>-3.5467745774815401E-2</v>
      </c>
      <c r="D60" s="11"/>
      <c r="E60" s="21"/>
      <c r="J60" s="19"/>
      <c r="M60" s="61"/>
      <c r="N60" s="61"/>
      <c r="O60" s="61"/>
      <c r="P60" s="61"/>
      <c r="Q60" s="61"/>
      <c r="R60" s="61"/>
      <c r="S60" s="61"/>
      <c r="T60" s="61"/>
      <c r="U60" s="61"/>
      <c r="V60" s="61"/>
      <c r="W60" s="61"/>
      <c r="X60" s="61"/>
      <c r="Y60" s="61"/>
      <c r="Z60" s="61"/>
      <c r="AA60" s="61"/>
      <c r="AB60" s="61"/>
      <c r="AC60" s="61"/>
      <c r="AD60" s="61"/>
      <c r="AE60" s="61"/>
      <c r="AF60" s="61"/>
      <c r="AG60" s="61"/>
      <c r="AH60" s="61"/>
      <c r="AI60" s="61"/>
      <c r="AJ60" s="61"/>
      <c r="AK60" s="61"/>
      <c r="AL60" s="61"/>
      <c r="AM60" s="61"/>
      <c r="AN60" s="61"/>
      <c r="AO60" s="61"/>
      <c r="AP60" s="61"/>
      <c r="AQ60" s="61"/>
      <c r="AR60" s="61"/>
      <c r="AS60" s="61"/>
      <c r="AT60" s="61"/>
      <c r="AU60" s="61"/>
      <c r="AV60" s="61"/>
      <c r="AW60" s="61"/>
      <c r="AX60" s="61"/>
      <c r="AY60" s="61"/>
      <c r="AZ60" s="61"/>
      <c r="BA60" s="61"/>
      <c r="BB60" s="61"/>
      <c r="BC60" s="61"/>
      <c r="BD60" s="61"/>
      <c r="BE60" s="61"/>
      <c r="BF60" s="61"/>
      <c r="BG60" s="61"/>
      <c r="BH60" s="61"/>
      <c r="BI60" s="61"/>
      <c r="BJ60" s="61"/>
      <c r="BK60" s="61"/>
    </row>
    <row r="61" spans="1:63" x14ac:dyDescent="0.2">
      <c r="A61" s="60">
        <v>43861</v>
      </c>
      <c r="B61" s="59">
        <v>42.01</v>
      </c>
      <c r="C61" s="11">
        <f t="shared" si="0"/>
        <v>-5.531819203957726E-2</v>
      </c>
      <c r="D61" s="11"/>
      <c r="E61" s="21"/>
      <c r="J61" s="19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1"/>
      <c r="AE61" s="61"/>
      <c r="AF61" s="61"/>
      <c r="AG61" s="61"/>
      <c r="AH61" s="61"/>
      <c r="AI61" s="61"/>
      <c r="AJ61" s="61"/>
      <c r="AK61" s="61"/>
      <c r="AL61" s="61"/>
      <c r="AM61" s="61"/>
      <c r="AN61" s="61"/>
      <c r="AO61" s="61"/>
      <c r="AP61" s="61"/>
      <c r="AQ61" s="61"/>
      <c r="AR61" s="61"/>
      <c r="AS61" s="61"/>
      <c r="AT61" s="61"/>
      <c r="AU61" s="61"/>
      <c r="AV61" s="61"/>
      <c r="AW61" s="61"/>
      <c r="AX61" s="61"/>
      <c r="AY61" s="61"/>
      <c r="AZ61" s="61"/>
      <c r="BA61" s="61"/>
      <c r="BB61" s="61"/>
      <c r="BC61" s="61"/>
      <c r="BD61" s="61"/>
      <c r="BE61" s="61"/>
      <c r="BF61" s="61"/>
      <c r="BG61" s="61"/>
      <c r="BH61" s="61"/>
      <c r="BI61" s="61"/>
      <c r="BJ61" s="61"/>
      <c r="BK61" s="61"/>
    </row>
    <row r="62" spans="1:63" x14ac:dyDescent="0.2">
      <c r="A62" s="60">
        <v>43830</v>
      </c>
      <c r="B62" s="59">
        <v>44.47</v>
      </c>
      <c r="C62" s="11">
        <f t="shared" si="0"/>
        <v>5.7299096528768342E-2</v>
      </c>
      <c r="D62" s="11" cm="1">
        <f t="array" ref="D62">PRODUCT((1+C62:C73)^(12/12))-1</f>
        <v>0.16719160104986863</v>
      </c>
      <c r="E62" s="21">
        <f t="shared" ref="E62" si="7">_xlfn.STDEV.P(C62:C73)</f>
        <v>4.1296575047821894E-2</v>
      </c>
      <c r="J62" s="19"/>
      <c r="M62" s="61"/>
      <c r="N62" s="61"/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61"/>
      <c r="AB62" s="61"/>
      <c r="AC62" s="61"/>
      <c r="AD62" s="61"/>
      <c r="AE62" s="61"/>
      <c r="AF62" s="61"/>
      <c r="AG62" s="61"/>
      <c r="AH62" s="61"/>
      <c r="AI62" s="61"/>
      <c r="AJ62" s="61"/>
      <c r="AK62" s="61"/>
      <c r="AL62" s="61"/>
      <c r="AM62" s="61"/>
      <c r="AN62" s="61"/>
      <c r="AO62" s="61"/>
      <c r="AP62" s="61"/>
      <c r="AQ62" s="61"/>
      <c r="AR62" s="61"/>
      <c r="AS62" s="61"/>
      <c r="AT62" s="61"/>
      <c r="AU62" s="61"/>
      <c r="AV62" s="61"/>
      <c r="AW62" s="61"/>
      <c r="AX62" s="61"/>
      <c r="AY62" s="61"/>
      <c r="AZ62" s="61"/>
      <c r="BA62" s="61"/>
      <c r="BB62" s="61"/>
      <c r="BC62" s="61"/>
      <c r="BD62" s="61"/>
      <c r="BE62" s="61"/>
      <c r="BF62" s="61"/>
      <c r="BG62" s="61"/>
      <c r="BH62" s="61"/>
      <c r="BI62" s="61"/>
      <c r="BJ62" s="61"/>
      <c r="BK62" s="61"/>
    </row>
    <row r="63" spans="1:63" x14ac:dyDescent="0.2">
      <c r="A63" s="60">
        <v>43798</v>
      </c>
      <c r="B63" s="59">
        <v>42.06</v>
      </c>
      <c r="C63" s="11">
        <f t="shared" si="0"/>
        <v>5.017921146953425E-3</v>
      </c>
      <c r="D63" s="11"/>
      <c r="E63" s="21"/>
      <c r="J63" s="19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/>
      <c r="AB63" s="61"/>
      <c r="AC63" s="61"/>
      <c r="AD63" s="61"/>
      <c r="AE63" s="61"/>
      <c r="AF63" s="61"/>
      <c r="AG63" s="61"/>
      <c r="AH63" s="61"/>
      <c r="AI63" s="61"/>
      <c r="AJ63" s="61"/>
      <c r="AK63" s="61"/>
      <c r="AL63" s="61"/>
      <c r="AM63" s="61"/>
      <c r="AN63" s="61"/>
      <c r="AO63" s="61"/>
      <c r="AP63" s="61"/>
      <c r="AQ63" s="61"/>
      <c r="AR63" s="61"/>
      <c r="AS63" s="61"/>
      <c r="AT63" s="61"/>
      <c r="AU63" s="61"/>
      <c r="AV63" s="61"/>
      <c r="AW63" s="61"/>
      <c r="AX63" s="61"/>
      <c r="AY63" s="61"/>
      <c r="AZ63" s="61"/>
      <c r="BA63" s="61"/>
      <c r="BB63" s="61"/>
      <c r="BC63" s="61"/>
      <c r="BD63" s="61"/>
      <c r="BE63" s="61"/>
      <c r="BF63" s="61"/>
      <c r="BG63" s="61"/>
      <c r="BH63" s="61"/>
      <c r="BI63" s="61"/>
      <c r="BJ63" s="61"/>
      <c r="BK63" s="61"/>
    </row>
    <row r="64" spans="1:63" x14ac:dyDescent="0.2">
      <c r="A64" s="60">
        <v>43769</v>
      </c>
      <c r="B64" s="59">
        <v>41.85</v>
      </c>
      <c r="C64" s="11">
        <f t="shared" si="0"/>
        <v>3.9493293591654335E-2</v>
      </c>
      <c r="D64" s="11"/>
      <c r="E64" s="21"/>
      <c r="J64" s="19"/>
      <c r="M64" s="61"/>
      <c r="N64" s="61"/>
      <c r="O64" s="61"/>
      <c r="P64" s="61"/>
      <c r="Q64" s="61"/>
      <c r="R64" s="61"/>
      <c r="S64" s="61"/>
      <c r="T64" s="61"/>
      <c r="U64" s="61"/>
      <c r="V64" s="61"/>
      <c r="W64" s="61"/>
      <c r="X64" s="61"/>
      <c r="Y64" s="61"/>
      <c r="Z64" s="61"/>
      <c r="AA64" s="61"/>
      <c r="AB64" s="61"/>
      <c r="AC64" s="61"/>
      <c r="AD64" s="61"/>
      <c r="AE64" s="61"/>
      <c r="AF64" s="61"/>
      <c r="AG64" s="61"/>
      <c r="AH64" s="61"/>
      <c r="AI64" s="61"/>
      <c r="AJ64" s="61"/>
      <c r="AK64" s="61"/>
      <c r="AL64" s="61"/>
      <c r="AM64" s="61"/>
      <c r="AN64" s="61"/>
      <c r="AO64" s="61"/>
      <c r="AP64" s="61"/>
      <c r="AQ64" s="61"/>
      <c r="AR64" s="61"/>
      <c r="AS64" s="61"/>
      <c r="AT64" s="61"/>
      <c r="AU64" s="61"/>
      <c r="AV64" s="61"/>
      <c r="AW64" s="61"/>
      <c r="AX64" s="61"/>
      <c r="AY64" s="61"/>
      <c r="AZ64" s="61"/>
      <c r="BA64" s="61"/>
      <c r="BB64" s="61"/>
      <c r="BC64" s="61"/>
      <c r="BD64" s="61"/>
      <c r="BE64" s="61"/>
      <c r="BF64" s="61"/>
      <c r="BG64" s="61"/>
      <c r="BH64" s="61"/>
      <c r="BI64" s="61"/>
      <c r="BJ64" s="61"/>
      <c r="BK64" s="61"/>
    </row>
    <row r="65" spans="1:63" x14ac:dyDescent="0.2">
      <c r="A65" s="60">
        <v>43738</v>
      </c>
      <c r="B65" s="59">
        <v>40.26</v>
      </c>
      <c r="C65" s="11">
        <f t="shared" si="0"/>
        <v>-3.4653465346534797E-3</v>
      </c>
      <c r="D65" s="11"/>
      <c r="E65" s="21"/>
      <c r="J65" s="19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  <c r="X65" s="61"/>
      <c r="Y65" s="61"/>
      <c r="Z65" s="61"/>
      <c r="AA65" s="61"/>
      <c r="AB65" s="61"/>
      <c r="AC65" s="61"/>
      <c r="AD65" s="61"/>
      <c r="AE65" s="61"/>
      <c r="AF65" s="61"/>
      <c r="AG65" s="61"/>
      <c r="AH65" s="61"/>
      <c r="AI65" s="61"/>
      <c r="AJ65" s="61"/>
      <c r="AK65" s="61"/>
      <c r="AL65" s="61"/>
      <c r="AM65" s="61"/>
      <c r="AN65" s="61"/>
      <c r="AO65" s="61"/>
      <c r="AP65" s="61"/>
      <c r="AQ65" s="61"/>
      <c r="AR65" s="61"/>
      <c r="AS65" s="61"/>
      <c r="AT65" s="61"/>
      <c r="AU65" s="61"/>
      <c r="AV65" s="61"/>
      <c r="AW65" s="61"/>
      <c r="AX65" s="61"/>
      <c r="AY65" s="61"/>
      <c r="AZ65" s="61"/>
      <c r="BA65" s="61"/>
      <c r="BB65" s="61"/>
      <c r="BC65" s="61"/>
      <c r="BD65" s="61"/>
      <c r="BE65" s="61"/>
      <c r="BF65" s="61"/>
      <c r="BG65" s="61"/>
      <c r="BH65" s="61"/>
      <c r="BI65" s="61"/>
      <c r="BJ65" s="61"/>
      <c r="BK65" s="61"/>
    </row>
    <row r="66" spans="1:63" x14ac:dyDescent="0.2">
      <c r="A66" s="60">
        <v>43707</v>
      </c>
      <c r="B66" s="59">
        <v>40.4</v>
      </c>
      <c r="C66" s="11">
        <f t="shared" ref="C66:C129" si="8">(B66-B67)/B67</f>
        <v>-3.2567049808429109E-2</v>
      </c>
      <c r="D66" s="11"/>
      <c r="E66" s="21"/>
      <c r="J66" s="19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  <c r="X66" s="61"/>
      <c r="Y66" s="61"/>
      <c r="Z66" s="61"/>
      <c r="AA66" s="61"/>
      <c r="AB66" s="61"/>
      <c r="AC66" s="61"/>
      <c r="AD66" s="61"/>
      <c r="AE66" s="61"/>
      <c r="AF66" s="61"/>
      <c r="AG66" s="61"/>
      <c r="AH66" s="61"/>
      <c r="AI66" s="61"/>
      <c r="AJ66" s="61"/>
      <c r="AK66" s="61"/>
      <c r="AL66" s="61"/>
      <c r="AM66" s="61"/>
      <c r="AN66" s="61"/>
      <c r="AO66" s="61"/>
      <c r="AP66" s="61"/>
      <c r="AQ66" s="61"/>
      <c r="AR66" s="61"/>
      <c r="AS66" s="61"/>
      <c r="AT66" s="61"/>
      <c r="AU66" s="61"/>
      <c r="AV66" s="61"/>
      <c r="AW66" s="61"/>
      <c r="AX66" s="61"/>
      <c r="AY66" s="61"/>
      <c r="AZ66" s="61"/>
      <c r="BA66" s="61"/>
      <c r="BB66" s="61"/>
      <c r="BC66" s="61"/>
      <c r="BD66" s="61"/>
      <c r="BE66" s="61"/>
      <c r="BF66" s="61"/>
      <c r="BG66" s="61"/>
      <c r="BH66" s="61"/>
      <c r="BI66" s="61"/>
      <c r="BJ66" s="61"/>
      <c r="BK66" s="61"/>
    </row>
    <row r="67" spans="1:63" x14ac:dyDescent="0.2">
      <c r="A67" s="60">
        <v>43677</v>
      </c>
      <c r="B67" s="59">
        <v>41.76</v>
      </c>
      <c r="C67" s="11">
        <f t="shared" si="8"/>
        <v>-1.810486715259824E-2</v>
      </c>
      <c r="D67" s="11"/>
      <c r="E67" s="21"/>
      <c r="J67" s="19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  <c r="X67" s="61"/>
      <c r="Y67" s="61"/>
      <c r="Z67" s="61"/>
      <c r="AA67" s="61"/>
      <c r="AB67" s="61"/>
      <c r="AC67" s="61"/>
      <c r="AD67" s="61"/>
      <c r="AE67" s="61"/>
      <c r="AF67" s="61"/>
      <c r="AG67" s="61"/>
      <c r="AH67" s="61"/>
      <c r="AI67" s="61"/>
      <c r="AJ67" s="61"/>
      <c r="AK67" s="61"/>
      <c r="AL67" s="61"/>
      <c r="AM67" s="61"/>
      <c r="AN67" s="61"/>
      <c r="AO67" s="61"/>
      <c r="AP67" s="61"/>
      <c r="AQ67" s="61"/>
      <c r="AR67" s="61"/>
      <c r="AS67" s="61"/>
      <c r="AT67" s="61"/>
      <c r="AU67" s="61"/>
      <c r="AV67" s="61"/>
      <c r="AW67" s="61"/>
      <c r="AX67" s="61"/>
      <c r="AY67" s="61"/>
      <c r="AZ67" s="61"/>
      <c r="BA67" s="61"/>
      <c r="BB67" s="61"/>
      <c r="BC67" s="61"/>
      <c r="BD67" s="61"/>
      <c r="BE67" s="61"/>
      <c r="BF67" s="61"/>
      <c r="BG67" s="61"/>
      <c r="BH67" s="61"/>
      <c r="BI67" s="61"/>
      <c r="BJ67" s="61"/>
      <c r="BK67" s="61"/>
    </row>
    <row r="68" spans="1:63" x14ac:dyDescent="0.2">
      <c r="A68" s="60">
        <v>43644</v>
      </c>
      <c r="B68" s="59">
        <v>42.53</v>
      </c>
      <c r="C68" s="11">
        <f t="shared" si="8"/>
        <v>4.6505905511811038E-2</v>
      </c>
      <c r="D68" s="11"/>
      <c r="E68" s="21"/>
      <c r="J68" s="19"/>
      <c r="M68" s="61"/>
      <c r="N68" s="61"/>
      <c r="O68" s="61"/>
      <c r="P68" s="61"/>
      <c r="Q68" s="61"/>
      <c r="R68" s="61"/>
      <c r="S68" s="61"/>
      <c r="T68" s="61"/>
      <c r="U68" s="61"/>
      <c r="V68" s="61"/>
      <c r="W68" s="61"/>
      <c r="X68" s="61"/>
      <c r="Y68" s="61"/>
      <c r="Z68" s="61"/>
      <c r="AA68" s="61"/>
      <c r="AB68" s="61"/>
      <c r="AC68" s="61"/>
      <c r="AD68" s="61"/>
      <c r="AE68" s="61"/>
      <c r="AF68" s="61"/>
      <c r="AG68" s="61"/>
      <c r="AH68" s="61"/>
      <c r="AI68" s="61"/>
      <c r="AJ68" s="61"/>
      <c r="AK68" s="61"/>
      <c r="AL68" s="61"/>
      <c r="AM68" s="61"/>
      <c r="AN68" s="61"/>
      <c r="AO68" s="61"/>
      <c r="AP68" s="61"/>
      <c r="AQ68" s="61"/>
      <c r="AR68" s="61"/>
      <c r="AS68" s="61"/>
      <c r="AT68" s="61"/>
      <c r="AU68" s="61"/>
      <c r="AV68" s="61"/>
      <c r="AW68" s="61"/>
      <c r="AX68" s="61"/>
      <c r="AY68" s="61"/>
      <c r="AZ68" s="61"/>
      <c r="BA68" s="61"/>
      <c r="BB68" s="61"/>
      <c r="BC68" s="61"/>
      <c r="BD68" s="61"/>
      <c r="BE68" s="61"/>
      <c r="BF68" s="61"/>
      <c r="BG68" s="61"/>
      <c r="BH68" s="61"/>
      <c r="BI68" s="61"/>
      <c r="BJ68" s="61"/>
      <c r="BK68" s="61"/>
    </row>
    <row r="69" spans="1:63" x14ac:dyDescent="0.2">
      <c r="A69" s="60">
        <v>43616</v>
      </c>
      <c r="B69" s="59">
        <v>40.64</v>
      </c>
      <c r="C69" s="11">
        <f t="shared" si="8"/>
        <v>-6.3810181985717487E-2</v>
      </c>
      <c r="D69" s="11"/>
      <c r="E69" s="21"/>
      <c r="J69" s="19"/>
      <c r="M69" s="61"/>
      <c r="N69" s="61"/>
      <c r="O69" s="61"/>
      <c r="P69" s="61"/>
      <c r="Q69" s="61"/>
      <c r="R69" s="61"/>
      <c r="S69" s="61"/>
      <c r="T69" s="61"/>
      <c r="U69" s="61"/>
      <c r="V69" s="61"/>
      <c r="W69" s="61"/>
      <c r="X69" s="61"/>
      <c r="Y69" s="61"/>
      <c r="Z69" s="61"/>
      <c r="AA69" s="61"/>
      <c r="AB69" s="61"/>
      <c r="AC69" s="61"/>
      <c r="AD69" s="61"/>
      <c r="AE69" s="61"/>
      <c r="AF69" s="61"/>
      <c r="AG69" s="61"/>
      <c r="AH69" s="61"/>
      <c r="AI69" s="61"/>
      <c r="AJ69" s="61"/>
      <c r="AK69" s="61"/>
      <c r="AL69" s="61"/>
      <c r="AM69" s="61"/>
      <c r="AN69" s="61"/>
      <c r="AO69" s="61"/>
      <c r="AP69" s="61"/>
      <c r="AQ69" s="61"/>
      <c r="AR69" s="61"/>
      <c r="AS69" s="61"/>
      <c r="AT69" s="61"/>
      <c r="AU69" s="61"/>
      <c r="AV69" s="61"/>
      <c r="AW69" s="61"/>
      <c r="AX69" s="61"/>
      <c r="AY69" s="61"/>
      <c r="AZ69" s="61"/>
      <c r="BA69" s="61"/>
      <c r="BB69" s="61"/>
      <c r="BC69" s="61"/>
      <c r="BD69" s="61"/>
      <c r="BE69" s="61"/>
      <c r="BF69" s="61"/>
      <c r="BG69" s="61"/>
      <c r="BH69" s="61"/>
      <c r="BI69" s="61"/>
      <c r="BJ69" s="61"/>
      <c r="BK69" s="61"/>
    </row>
    <row r="70" spans="1:63" x14ac:dyDescent="0.2">
      <c r="A70" s="60">
        <v>43585</v>
      </c>
      <c r="B70" s="59">
        <v>43.41</v>
      </c>
      <c r="C70" s="11">
        <f t="shared" si="8"/>
        <v>2.1411764705882273E-2</v>
      </c>
      <c r="D70" s="11"/>
      <c r="E70" s="21"/>
      <c r="J70" s="19"/>
      <c r="M70" s="61"/>
      <c r="N70" s="61"/>
      <c r="O70" s="61"/>
      <c r="P70" s="61"/>
      <c r="Q70" s="61"/>
      <c r="R70" s="61"/>
      <c r="S70" s="61"/>
      <c r="T70" s="61"/>
      <c r="U70" s="61"/>
      <c r="V70" s="61"/>
      <c r="W70" s="61"/>
      <c r="X70" s="61"/>
      <c r="Y70" s="61"/>
      <c r="Z70" s="61"/>
      <c r="AA70" s="61"/>
      <c r="AB70" s="61"/>
      <c r="AC70" s="61"/>
      <c r="AD70" s="61"/>
      <c r="AE70" s="61"/>
      <c r="AF70" s="61"/>
      <c r="AG70" s="61"/>
      <c r="AH70" s="61"/>
      <c r="AI70" s="61"/>
      <c r="AJ70" s="61"/>
      <c r="AK70" s="61"/>
      <c r="AL70" s="61"/>
      <c r="AM70" s="61"/>
      <c r="AN70" s="61"/>
      <c r="AO70" s="61"/>
      <c r="AP70" s="61"/>
      <c r="AQ70" s="61"/>
      <c r="AR70" s="61"/>
      <c r="AS70" s="61"/>
      <c r="AT70" s="61"/>
      <c r="AU70" s="61"/>
      <c r="AV70" s="61"/>
      <c r="AW70" s="61"/>
      <c r="AX70" s="61"/>
      <c r="AY70" s="61"/>
      <c r="AZ70" s="61"/>
      <c r="BA70" s="61"/>
      <c r="BB70" s="61"/>
      <c r="BC70" s="61"/>
      <c r="BD70" s="61"/>
      <c r="BE70" s="61"/>
      <c r="BF70" s="61"/>
      <c r="BG70" s="61"/>
      <c r="BH70" s="61"/>
      <c r="BI70" s="61"/>
      <c r="BJ70" s="61"/>
      <c r="BK70" s="61"/>
    </row>
    <row r="71" spans="1:63" x14ac:dyDescent="0.2">
      <c r="A71" s="60">
        <v>43553</v>
      </c>
      <c r="B71" s="59">
        <v>42.5</v>
      </c>
      <c r="C71" s="11">
        <f t="shared" si="8"/>
        <v>2.1143680922633412E-2</v>
      </c>
      <c r="D71" s="11"/>
      <c r="E71" s="21"/>
      <c r="J71" s="19"/>
      <c r="M71" s="61"/>
      <c r="N71" s="61"/>
      <c r="O71" s="61"/>
      <c r="P71" s="61"/>
      <c r="Q71" s="61"/>
      <c r="R71" s="61"/>
      <c r="S71" s="61"/>
      <c r="T71" s="61"/>
      <c r="U71" s="61"/>
      <c r="V71" s="61"/>
      <c r="W71" s="61"/>
      <c r="X71" s="61"/>
      <c r="Y71" s="61"/>
      <c r="Z71" s="61"/>
      <c r="AA71" s="61"/>
      <c r="AB71" s="61"/>
      <c r="AC71" s="61"/>
      <c r="AD71" s="61"/>
      <c r="AE71" s="61"/>
      <c r="AF71" s="61"/>
      <c r="AG71" s="61"/>
      <c r="AH71" s="61"/>
      <c r="AI71" s="61"/>
      <c r="AJ71" s="61"/>
      <c r="AK71" s="61"/>
      <c r="AL71" s="61"/>
      <c r="AM71" s="61"/>
      <c r="AN71" s="61"/>
      <c r="AO71" s="61"/>
      <c r="AP71" s="61"/>
      <c r="AQ71" s="61"/>
      <c r="AR71" s="61"/>
      <c r="AS71" s="61"/>
      <c r="AT71" s="61"/>
      <c r="AU71" s="61"/>
      <c r="AV71" s="61"/>
      <c r="AW71" s="61"/>
      <c r="AX71" s="61"/>
      <c r="AY71" s="61"/>
      <c r="AZ71" s="61"/>
      <c r="BA71" s="61"/>
      <c r="BB71" s="61"/>
      <c r="BC71" s="61"/>
      <c r="BD71" s="61"/>
      <c r="BE71" s="61"/>
      <c r="BF71" s="61"/>
      <c r="BG71" s="61"/>
      <c r="BH71" s="61"/>
      <c r="BI71" s="61"/>
      <c r="BJ71" s="61"/>
      <c r="BK71" s="61"/>
    </row>
    <row r="72" spans="1:63" x14ac:dyDescent="0.2">
      <c r="A72" s="60">
        <v>43524</v>
      </c>
      <c r="B72" s="59">
        <v>41.62</v>
      </c>
      <c r="C72" s="11">
        <f t="shared" si="8"/>
        <v>-3.8295835327908975E-3</v>
      </c>
      <c r="D72" s="11"/>
      <c r="E72" s="21"/>
      <c r="J72" s="19"/>
      <c r="M72" s="61"/>
      <c r="N72" s="61"/>
      <c r="O72" s="61"/>
      <c r="P72" s="61"/>
      <c r="Q72" s="61"/>
      <c r="R72" s="61"/>
      <c r="S72" s="61"/>
      <c r="T72" s="61"/>
      <c r="U72" s="61"/>
      <c r="V72" s="61"/>
      <c r="W72" s="61"/>
      <c r="X72" s="61"/>
      <c r="Y72" s="61"/>
      <c r="Z72" s="61"/>
      <c r="AA72" s="61"/>
      <c r="AB72" s="61"/>
      <c r="AC72" s="61"/>
      <c r="AD72" s="61"/>
      <c r="AE72" s="61"/>
      <c r="AF72" s="61"/>
      <c r="AG72" s="61"/>
      <c r="AH72" s="61"/>
      <c r="AI72" s="61"/>
      <c r="AJ72" s="61"/>
      <c r="AK72" s="61"/>
      <c r="AL72" s="61"/>
      <c r="AM72" s="61"/>
      <c r="AN72" s="61"/>
      <c r="AO72" s="61"/>
      <c r="AP72" s="61"/>
      <c r="AQ72" s="61"/>
      <c r="AR72" s="61"/>
      <c r="AS72" s="61"/>
      <c r="AT72" s="61"/>
      <c r="AU72" s="61"/>
      <c r="AV72" s="61"/>
      <c r="AW72" s="61"/>
      <c r="AX72" s="61"/>
      <c r="AY72" s="61"/>
      <c r="AZ72" s="61"/>
      <c r="BA72" s="61"/>
      <c r="BB72" s="61"/>
      <c r="BC72" s="61"/>
      <c r="BD72" s="61"/>
      <c r="BE72" s="61"/>
      <c r="BF72" s="61"/>
      <c r="BG72" s="61"/>
      <c r="BH72" s="61"/>
      <c r="BI72" s="61"/>
      <c r="BJ72" s="61"/>
      <c r="BK72" s="61"/>
    </row>
    <row r="73" spans="1:63" x14ac:dyDescent="0.2">
      <c r="A73" s="60">
        <v>43496</v>
      </c>
      <c r="B73" s="59">
        <v>41.78</v>
      </c>
      <c r="C73" s="11">
        <f t="shared" si="8"/>
        <v>9.6587926509186336E-2</v>
      </c>
      <c r="D73" s="11"/>
      <c r="E73" s="21"/>
      <c r="J73" s="19"/>
      <c r="M73" s="61"/>
      <c r="N73" s="61"/>
      <c r="O73" s="61"/>
      <c r="P73" s="61"/>
      <c r="Q73" s="61"/>
      <c r="R73" s="61"/>
      <c r="S73" s="61"/>
      <c r="T73" s="61"/>
      <c r="U73" s="61"/>
      <c r="V73" s="61"/>
      <c r="W73" s="61"/>
      <c r="X73" s="61"/>
      <c r="Y73" s="61"/>
      <c r="Z73" s="61"/>
      <c r="AA73" s="61"/>
      <c r="AB73" s="61"/>
      <c r="AC73" s="61"/>
      <c r="AD73" s="61"/>
      <c r="AE73" s="61"/>
      <c r="AF73" s="61"/>
      <c r="AG73" s="61"/>
      <c r="AH73" s="61"/>
      <c r="AI73" s="61"/>
      <c r="AJ73" s="61"/>
      <c r="AK73" s="61"/>
      <c r="AL73" s="61"/>
      <c r="AM73" s="61"/>
      <c r="AN73" s="61"/>
      <c r="AO73" s="61"/>
      <c r="AP73" s="61"/>
      <c r="AQ73" s="61"/>
      <c r="AR73" s="61"/>
      <c r="AS73" s="61"/>
      <c r="AT73" s="61"/>
      <c r="AU73" s="61"/>
      <c r="AV73" s="61"/>
      <c r="AW73" s="61"/>
      <c r="AX73" s="61"/>
      <c r="AY73" s="61"/>
      <c r="AZ73" s="61"/>
      <c r="BA73" s="61"/>
      <c r="BB73" s="61"/>
      <c r="BC73" s="61"/>
      <c r="BD73" s="61"/>
      <c r="BE73" s="61"/>
      <c r="BF73" s="61"/>
      <c r="BG73" s="61"/>
      <c r="BH73" s="61"/>
      <c r="BI73" s="61"/>
      <c r="BJ73" s="61"/>
      <c r="BK73" s="61"/>
    </row>
    <row r="74" spans="1:63" x14ac:dyDescent="0.2">
      <c r="A74" s="60">
        <v>43465</v>
      </c>
      <c r="B74" s="59">
        <v>38.1</v>
      </c>
      <c r="C74" s="11">
        <f t="shared" si="8"/>
        <v>-4.0060468631897113E-2</v>
      </c>
      <c r="D74" s="11" cm="1">
        <f t="array" ref="D74">PRODUCT((1+C74:C85)^(12/12))-1</f>
        <v>-0.17011544325854955</v>
      </c>
      <c r="E74" s="21">
        <f t="shared" ref="E74" si="9">_xlfn.STDEV.P(C74:C85)</f>
        <v>4.6309633304833786E-2</v>
      </c>
      <c r="J74" s="19"/>
      <c r="M74" s="61"/>
      <c r="N74" s="61"/>
      <c r="O74" s="61"/>
      <c r="P74" s="61"/>
      <c r="Q74" s="61"/>
      <c r="R74" s="61"/>
      <c r="S74" s="61"/>
      <c r="T74" s="61"/>
      <c r="U74" s="61"/>
      <c r="V74" s="61"/>
      <c r="W74" s="61"/>
      <c r="X74" s="61"/>
      <c r="Y74" s="61"/>
      <c r="Z74" s="61"/>
      <c r="AA74" s="61"/>
      <c r="AB74" s="61"/>
      <c r="AC74" s="61"/>
      <c r="AD74" s="61"/>
      <c r="AE74" s="61"/>
      <c r="AF74" s="61"/>
      <c r="AG74" s="61"/>
      <c r="AH74" s="61"/>
      <c r="AI74" s="61"/>
      <c r="AJ74" s="61"/>
      <c r="AK74" s="61"/>
      <c r="AL74" s="61"/>
      <c r="AM74" s="61"/>
      <c r="AN74" s="61"/>
      <c r="AO74" s="61"/>
      <c r="AP74" s="61"/>
      <c r="AQ74" s="61"/>
      <c r="AR74" s="61"/>
      <c r="AS74" s="61"/>
      <c r="AT74" s="61"/>
      <c r="AU74" s="61"/>
      <c r="AV74" s="61"/>
      <c r="AW74" s="61"/>
      <c r="AX74" s="61"/>
      <c r="AY74" s="61"/>
      <c r="AZ74" s="61"/>
      <c r="BA74" s="61"/>
      <c r="BB74" s="61"/>
      <c r="BC74" s="61"/>
      <c r="BD74" s="61"/>
      <c r="BE74" s="61"/>
      <c r="BF74" s="61"/>
      <c r="BG74" s="61"/>
      <c r="BH74" s="61"/>
      <c r="BI74" s="61"/>
      <c r="BJ74" s="61"/>
      <c r="BK74" s="61"/>
    </row>
    <row r="75" spans="1:63" x14ac:dyDescent="0.2">
      <c r="A75" s="60">
        <v>43434</v>
      </c>
      <c r="B75" s="59">
        <v>39.69</v>
      </c>
      <c r="C75" s="11">
        <f t="shared" si="8"/>
        <v>4.8335974643423096E-2</v>
      </c>
      <c r="D75" s="11"/>
      <c r="E75" s="21"/>
      <c r="J75" s="19"/>
      <c r="M75" s="61"/>
      <c r="N75" s="61"/>
      <c r="O75" s="61"/>
      <c r="P75" s="61"/>
      <c r="Q75" s="61"/>
      <c r="R75" s="61"/>
      <c r="S75" s="61"/>
      <c r="T75" s="61"/>
      <c r="U75" s="61"/>
      <c r="V75" s="61"/>
      <c r="W75" s="61"/>
      <c r="X75" s="61"/>
      <c r="Y75" s="61"/>
      <c r="Z75" s="61"/>
      <c r="AA75" s="61"/>
      <c r="AB75" s="61"/>
      <c r="AC75" s="61"/>
      <c r="AD75" s="61"/>
      <c r="AE75" s="61"/>
      <c r="AF75" s="61"/>
      <c r="AG75" s="61"/>
      <c r="AH75" s="61"/>
      <c r="AI75" s="61"/>
      <c r="AJ75" s="61"/>
      <c r="AK75" s="61"/>
      <c r="AL75" s="61"/>
      <c r="AM75" s="61"/>
      <c r="AN75" s="61"/>
      <c r="AO75" s="61"/>
      <c r="AP75" s="61"/>
      <c r="AQ75" s="61"/>
      <c r="AR75" s="61"/>
      <c r="AS75" s="61"/>
      <c r="AT75" s="61"/>
      <c r="AU75" s="61"/>
      <c r="AV75" s="61"/>
      <c r="AW75" s="61"/>
      <c r="AX75" s="61"/>
      <c r="AY75" s="61"/>
      <c r="AZ75" s="61"/>
      <c r="BA75" s="61"/>
      <c r="BB75" s="61"/>
      <c r="BC75" s="61"/>
      <c r="BD75" s="61"/>
      <c r="BE75" s="61"/>
      <c r="BF75" s="61"/>
      <c r="BG75" s="61"/>
      <c r="BH75" s="61"/>
      <c r="BI75" s="61"/>
      <c r="BJ75" s="61"/>
      <c r="BK75" s="61"/>
    </row>
    <row r="76" spans="1:63" x14ac:dyDescent="0.2">
      <c r="A76" s="60">
        <v>43404</v>
      </c>
      <c r="B76" s="59">
        <v>37.86</v>
      </c>
      <c r="C76" s="11">
        <f t="shared" si="8"/>
        <v>-7.6585365853658549E-2</v>
      </c>
      <c r="D76" s="11"/>
      <c r="E76" s="21"/>
      <c r="J76" s="19"/>
      <c r="M76" s="61"/>
      <c r="N76" s="61"/>
      <c r="O76" s="61"/>
      <c r="P76" s="61"/>
      <c r="Q76" s="61"/>
      <c r="R76" s="61"/>
      <c r="S76" s="61"/>
      <c r="T76" s="61"/>
      <c r="U76" s="61"/>
      <c r="V76" s="61"/>
      <c r="W76" s="61"/>
      <c r="X76" s="61"/>
      <c r="Y76" s="61"/>
      <c r="Z76" s="61"/>
      <c r="AA76" s="61"/>
      <c r="AB76" s="61"/>
      <c r="AC76" s="61"/>
      <c r="AD76" s="61"/>
      <c r="AE76" s="61"/>
      <c r="AF76" s="61"/>
      <c r="AG76" s="61"/>
      <c r="AH76" s="61"/>
      <c r="AI76" s="61"/>
      <c r="AJ76" s="61"/>
      <c r="AK76" s="61"/>
      <c r="AL76" s="61"/>
      <c r="AM76" s="61"/>
      <c r="AN76" s="61"/>
      <c r="AO76" s="61"/>
      <c r="AP76" s="61"/>
      <c r="AQ76" s="61"/>
      <c r="AR76" s="61"/>
      <c r="AS76" s="61"/>
      <c r="AT76" s="61"/>
      <c r="AU76" s="61"/>
      <c r="AV76" s="61"/>
      <c r="AW76" s="61"/>
      <c r="AX76" s="61"/>
      <c r="AY76" s="61"/>
      <c r="AZ76" s="61"/>
      <c r="BA76" s="61"/>
      <c r="BB76" s="61"/>
      <c r="BC76" s="61"/>
      <c r="BD76" s="61"/>
      <c r="BE76" s="61"/>
      <c r="BF76" s="61"/>
      <c r="BG76" s="61"/>
      <c r="BH76" s="61"/>
      <c r="BI76" s="61"/>
      <c r="BJ76" s="61"/>
      <c r="BK76" s="61"/>
    </row>
    <row r="77" spans="1:63" x14ac:dyDescent="0.2">
      <c r="A77" s="60">
        <v>43371</v>
      </c>
      <c r="B77" s="59">
        <v>41</v>
      </c>
      <c r="C77" s="11">
        <f t="shared" si="8"/>
        <v>-2.4738344433872482E-2</v>
      </c>
      <c r="D77" s="11"/>
      <c r="E77" s="21"/>
      <c r="J77" s="19"/>
      <c r="M77" s="61"/>
      <c r="N77" s="61"/>
      <c r="O77" s="61"/>
      <c r="P77" s="61"/>
      <c r="Q77" s="61"/>
      <c r="R77" s="61"/>
      <c r="S77" s="61"/>
      <c r="T77" s="61"/>
      <c r="U77" s="61"/>
      <c r="V77" s="61"/>
      <c r="W77" s="61"/>
      <c r="X77" s="61"/>
      <c r="Y77" s="61"/>
      <c r="Z77" s="61"/>
      <c r="AA77" s="61"/>
      <c r="AB77" s="61"/>
      <c r="AC77" s="61"/>
      <c r="AD77" s="61"/>
      <c r="AE77" s="61"/>
      <c r="AF77" s="61"/>
      <c r="AG77" s="61"/>
      <c r="AH77" s="61"/>
      <c r="AI77" s="61"/>
      <c r="AJ77" s="61"/>
      <c r="AK77" s="61"/>
      <c r="AL77" s="61"/>
      <c r="AM77" s="61"/>
      <c r="AN77" s="61"/>
      <c r="AO77" s="61"/>
      <c r="AP77" s="61"/>
      <c r="AQ77" s="61"/>
      <c r="AR77" s="61"/>
      <c r="AS77" s="61"/>
      <c r="AT77" s="61"/>
      <c r="AU77" s="61"/>
      <c r="AV77" s="61"/>
      <c r="AW77" s="61"/>
      <c r="AX77" s="61"/>
      <c r="AY77" s="61"/>
      <c r="AZ77" s="61"/>
      <c r="BA77" s="61"/>
      <c r="BB77" s="61"/>
      <c r="BC77" s="61"/>
      <c r="BD77" s="61"/>
      <c r="BE77" s="61"/>
      <c r="BF77" s="61"/>
      <c r="BG77" s="61"/>
      <c r="BH77" s="61"/>
      <c r="BI77" s="61"/>
      <c r="BJ77" s="61"/>
      <c r="BK77" s="61"/>
    </row>
    <row r="78" spans="1:63" x14ac:dyDescent="0.2">
      <c r="A78" s="60">
        <v>43343</v>
      </c>
      <c r="B78" s="59">
        <v>42.04</v>
      </c>
      <c r="C78" s="11">
        <f t="shared" si="8"/>
        <v>-4.193254329990892E-2</v>
      </c>
      <c r="D78" s="11"/>
      <c r="E78" s="21"/>
      <c r="J78" s="19"/>
      <c r="M78" s="61"/>
      <c r="N78" s="61"/>
      <c r="O78" s="61"/>
      <c r="P78" s="61"/>
      <c r="Q78" s="61"/>
      <c r="R78" s="61"/>
      <c r="S78" s="61"/>
      <c r="T78" s="61"/>
      <c r="U78" s="61"/>
      <c r="V78" s="61"/>
      <c r="W78" s="61"/>
      <c r="X78" s="61"/>
      <c r="Y78" s="61"/>
      <c r="Z78" s="61"/>
      <c r="AA78" s="61"/>
      <c r="AB78" s="61"/>
      <c r="AC78" s="61"/>
      <c r="AD78" s="61"/>
      <c r="AE78" s="61"/>
      <c r="AF78" s="61"/>
      <c r="AG78" s="61"/>
      <c r="AH78" s="61"/>
      <c r="AI78" s="61"/>
      <c r="AJ78" s="61"/>
      <c r="AK78" s="61"/>
      <c r="AL78" s="61"/>
      <c r="AM78" s="61"/>
      <c r="AN78" s="61"/>
      <c r="AO78" s="61"/>
      <c r="AP78" s="61"/>
      <c r="AQ78" s="61"/>
      <c r="AR78" s="61"/>
      <c r="AS78" s="61"/>
      <c r="AT78" s="61"/>
      <c r="AU78" s="61"/>
      <c r="AV78" s="61"/>
      <c r="AW78" s="61"/>
      <c r="AX78" s="61"/>
      <c r="AY78" s="61"/>
      <c r="AZ78" s="61"/>
      <c r="BA78" s="61"/>
      <c r="BB78" s="61"/>
      <c r="BC78" s="61"/>
      <c r="BD78" s="61"/>
      <c r="BE78" s="61"/>
      <c r="BF78" s="61"/>
      <c r="BG78" s="61"/>
      <c r="BH78" s="61"/>
      <c r="BI78" s="61"/>
      <c r="BJ78" s="61"/>
      <c r="BK78" s="61"/>
    </row>
    <row r="79" spans="1:63" x14ac:dyDescent="0.2">
      <c r="A79" s="60">
        <v>43312</v>
      </c>
      <c r="B79" s="59">
        <v>43.88</v>
      </c>
      <c r="C79" s="11">
        <f t="shared" si="8"/>
        <v>3.9810426540284348E-2</v>
      </c>
      <c r="D79" s="11"/>
      <c r="E79" s="21"/>
      <c r="J79" s="19"/>
      <c r="M79" s="61"/>
      <c r="N79" s="61"/>
      <c r="O79" s="61"/>
      <c r="P79" s="61"/>
      <c r="Q79" s="61"/>
      <c r="R79" s="61"/>
      <c r="S79" s="61"/>
      <c r="T79" s="61"/>
      <c r="U79" s="61"/>
      <c r="V79" s="61"/>
      <c r="W79" s="61"/>
      <c r="X79" s="61"/>
      <c r="Y79" s="61"/>
      <c r="Z79" s="61"/>
      <c r="AA79" s="61"/>
      <c r="AB79" s="61"/>
      <c r="AC79" s="61"/>
      <c r="AD79" s="61"/>
      <c r="AE79" s="61"/>
      <c r="AF79" s="61"/>
      <c r="AG79" s="61"/>
      <c r="AH79" s="61"/>
      <c r="AI79" s="61"/>
      <c r="AJ79" s="61"/>
      <c r="AK79" s="61"/>
      <c r="AL79" s="61"/>
      <c r="AM79" s="61"/>
      <c r="AN79" s="61"/>
      <c r="AO79" s="61"/>
      <c r="AP79" s="61"/>
      <c r="AQ79" s="61"/>
      <c r="AR79" s="61"/>
      <c r="AS79" s="61"/>
      <c r="AT79" s="61"/>
      <c r="AU79" s="61"/>
      <c r="AV79" s="61"/>
      <c r="AW79" s="61"/>
      <c r="AX79" s="61"/>
      <c r="AY79" s="61"/>
      <c r="AZ79" s="61"/>
      <c r="BA79" s="61"/>
      <c r="BB79" s="61"/>
      <c r="BC79" s="61"/>
      <c r="BD79" s="61"/>
      <c r="BE79" s="61"/>
      <c r="BF79" s="61"/>
      <c r="BG79" s="61"/>
      <c r="BH79" s="61"/>
      <c r="BI79" s="61"/>
      <c r="BJ79" s="61"/>
      <c r="BK79" s="61"/>
    </row>
    <row r="80" spans="1:63" x14ac:dyDescent="0.2">
      <c r="A80" s="60">
        <v>43280</v>
      </c>
      <c r="B80" s="59">
        <v>42.2</v>
      </c>
      <c r="C80" s="11">
        <f t="shared" si="8"/>
        <v>-5.4023761488455425E-2</v>
      </c>
      <c r="D80" s="11"/>
      <c r="E80" s="21"/>
      <c r="J80" s="19"/>
      <c r="M80" s="61"/>
      <c r="N80" s="61"/>
      <c r="O80" s="61"/>
      <c r="P80" s="61"/>
      <c r="Q80" s="61"/>
      <c r="R80" s="61"/>
      <c r="S80" s="61"/>
      <c r="T80" s="61"/>
      <c r="U80" s="61"/>
      <c r="V80" s="61"/>
      <c r="W80" s="61"/>
      <c r="X80" s="61"/>
      <c r="Y80" s="61"/>
      <c r="Z80" s="61"/>
      <c r="AA80" s="61"/>
      <c r="AB80" s="61"/>
      <c r="AC80" s="61"/>
      <c r="AD80" s="61"/>
      <c r="AE80" s="61"/>
      <c r="AF80" s="61"/>
      <c r="AG80" s="61"/>
      <c r="AH80" s="61"/>
      <c r="AI80" s="61"/>
      <c r="AJ80" s="61"/>
      <c r="AK80" s="61"/>
      <c r="AL80" s="61"/>
      <c r="AM80" s="61"/>
      <c r="AN80" s="61"/>
      <c r="AO80" s="61"/>
      <c r="AP80" s="61"/>
      <c r="AQ80" s="61"/>
      <c r="AR80" s="61"/>
      <c r="AS80" s="61"/>
      <c r="AT80" s="61"/>
      <c r="AU80" s="61"/>
      <c r="AV80" s="61"/>
      <c r="AW80" s="61"/>
      <c r="AX80" s="61"/>
      <c r="AY80" s="61"/>
      <c r="AZ80" s="61"/>
      <c r="BA80" s="61"/>
      <c r="BB80" s="61"/>
      <c r="BC80" s="61"/>
      <c r="BD80" s="61"/>
      <c r="BE80" s="61"/>
      <c r="BF80" s="61"/>
      <c r="BG80" s="61"/>
      <c r="BH80" s="61"/>
      <c r="BI80" s="61"/>
      <c r="BJ80" s="61"/>
      <c r="BK80" s="61"/>
    </row>
    <row r="81" spans="1:63" x14ac:dyDescent="0.2">
      <c r="A81" s="60">
        <v>43251</v>
      </c>
      <c r="B81" s="59">
        <v>44.61</v>
      </c>
      <c r="C81" s="11">
        <f t="shared" si="8"/>
        <v>-2.3423817863397554E-2</v>
      </c>
      <c r="D81" s="11"/>
      <c r="E81" s="21"/>
      <c r="J81" s="19"/>
      <c r="M81" s="61"/>
      <c r="N81" s="61"/>
      <c r="O81" s="61"/>
      <c r="P81" s="61"/>
      <c r="Q81" s="61"/>
      <c r="R81" s="61"/>
      <c r="S81" s="61"/>
      <c r="T81" s="61"/>
      <c r="U81" s="61"/>
      <c r="V81" s="61"/>
      <c r="W81" s="61"/>
      <c r="X81" s="61"/>
      <c r="Y81" s="61"/>
      <c r="Z81" s="61"/>
      <c r="AA81" s="61"/>
      <c r="AB81" s="61"/>
      <c r="AC81" s="61"/>
      <c r="AD81" s="61"/>
      <c r="AE81" s="61"/>
      <c r="AF81" s="61"/>
      <c r="AG81" s="61"/>
      <c r="AH81" s="61"/>
      <c r="AI81" s="61"/>
      <c r="AJ81" s="61"/>
      <c r="AK81" s="61"/>
      <c r="AL81" s="61"/>
      <c r="AM81" s="61"/>
      <c r="AN81" s="61"/>
      <c r="AO81" s="61"/>
      <c r="AP81" s="61"/>
      <c r="AQ81" s="61"/>
      <c r="AR81" s="61"/>
      <c r="AS81" s="61"/>
      <c r="AT81" s="61"/>
      <c r="AU81" s="61"/>
      <c r="AV81" s="61"/>
      <c r="AW81" s="61"/>
      <c r="AX81" s="61"/>
      <c r="AY81" s="61"/>
      <c r="AZ81" s="61"/>
      <c r="BA81" s="61"/>
      <c r="BB81" s="61"/>
      <c r="BC81" s="61"/>
      <c r="BD81" s="61"/>
      <c r="BE81" s="61"/>
      <c r="BF81" s="61"/>
      <c r="BG81" s="61"/>
      <c r="BH81" s="61"/>
      <c r="BI81" s="61"/>
      <c r="BJ81" s="61"/>
      <c r="BK81" s="61"/>
    </row>
    <row r="82" spans="1:63" x14ac:dyDescent="0.2">
      <c r="A82" s="60">
        <v>43220</v>
      </c>
      <c r="B82" s="59">
        <v>45.68</v>
      </c>
      <c r="C82" s="11">
        <f t="shared" si="8"/>
        <v>-2.7671349510429911E-2</v>
      </c>
      <c r="D82" s="11"/>
      <c r="E82" s="21"/>
      <c r="J82" s="19"/>
      <c r="M82" s="61"/>
      <c r="N82" s="61"/>
      <c r="O82" s="61"/>
      <c r="P82" s="61"/>
      <c r="Q82" s="61"/>
      <c r="R82" s="61"/>
      <c r="S82" s="61"/>
      <c r="T82" s="61"/>
      <c r="U82" s="61"/>
      <c r="V82" s="61"/>
      <c r="W82" s="61"/>
      <c r="X82" s="61"/>
      <c r="Y82" s="61"/>
      <c r="Z82" s="61"/>
      <c r="AA82" s="61"/>
      <c r="AB82" s="61"/>
      <c r="AC82" s="61"/>
      <c r="AD82" s="61"/>
      <c r="AE82" s="61"/>
      <c r="AF82" s="61"/>
      <c r="AG82" s="61"/>
      <c r="AH82" s="61"/>
      <c r="AI82" s="61"/>
      <c r="AJ82" s="61"/>
      <c r="AK82" s="61"/>
      <c r="AL82" s="61"/>
      <c r="AM82" s="61"/>
      <c r="AN82" s="61"/>
      <c r="AO82" s="61"/>
      <c r="AP82" s="61"/>
      <c r="AQ82" s="61"/>
      <c r="AR82" s="61"/>
      <c r="AS82" s="61"/>
      <c r="AT82" s="61"/>
      <c r="AU82" s="61"/>
      <c r="AV82" s="61"/>
      <c r="AW82" s="61"/>
      <c r="AX82" s="61"/>
      <c r="AY82" s="61"/>
      <c r="AZ82" s="61"/>
      <c r="BA82" s="61"/>
      <c r="BB82" s="61"/>
      <c r="BC82" s="61"/>
      <c r="BD82" s="61"/>
      <c r="BE82" s="61"/>
      <c r="BF82" s="61"/>
      <c r="BG82" s="61"/>
      <c r="BH82" s="61"/>
      <c r="BI82" s="61"/>
      <c r="BJ82" s="61"/>
      <c r="BK82" s="61"/>
    </row>
    <row r="83" spans="1:63" x14ac:dyDescent="0.2">
      <c r="A83" s="60">
        <v>43188</v>
      </c>
      <c r="B83" s="59">
        <v>46.98</v>
      </c>
      <c r="C83" s="11">
        <f t="shared" si="8"/>
        <v>-4.0279838880645505E-3</v>
      </c>
      <c r="D83" s="11"/>
      <c r="E83" s="21"/>
      <c r="J83" s="19"/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61"/>
      <c r="Z83" s="61"/>
      <c r="AA83" s="61"/>
      <c r="AB83" s="61"/>
      <c r="AC83" s="61"/>
      <c r="AD83" s="61"/>
      <c r="AE83" s="61"/>
      <c r="AF83" s="61"/>
      <c r="AG83" s="61"/>
      <c r="AH83" s="61"/>
      <c r="AI83" s="61"/>
      <c r="AJ83" s="61"/>
      <c r="AK83" s="61"/>
      <c r="AL83" s="61"/>
      <c r="AM83" s="61"/>
      <c r="AN83" s="61"/>
      <c r="AO83" s="61"/>
      <c r="AP83" s="61"/>
      <c r="AQ83" s="61"/>
      <c r="AR83" s="61"/>
      <c r="AS83" s="61"/>
      <c r="AT83" s="61"/>
      <c r="AU83" s="61"/>
      <c r="AV83" s="61"/>
      <c r="AW83" s="61"/>
      <c r="AX83" s="61"/>
      <c r="AY83" s="61"/>
      <c r="AZ83" s="61"/>
      <c r="BA83" s="61"/>
      <c r="BB83" s="61"/>
      <c r="BC83" s="61"/>
      <c r="BD83" s="61"/>
      <c r="BE83" s="61"/>
      <c r="BF83" s="61"/>
      <c r="BG83" s="61"/>
      <c r="BH83" s="61"/>
      <c r="BI83" s="61"/>
      <c r="BJ83" s="61"/>
      <c r="BK83" s="61"/>
    </row>
    <row r="84" spans="1:63" x14ac:dyDescent="0.2">
      <c r="A84" s="60">
        <v>43159</v>
      </c>
      <c r="B84" s="59">
        <v>47.17</v>
      </c>
      <c r="C84" s="11">
        <f t="shared" si="8"/>
        <v>-5.3571428571428603E-2</v>
      </c>
      <c r="D84" s="11"/>
      <c r="E84" s="21"/>
      <c r="J84" s="19"/>
      <c r="M84" s="61"/>
      <c r="N84" s="61"/>
      <c r="O84" s="61"/>
      <c r="P84" s="61"/>
      <c r="Q84" s="61"/>
      <c r="R84" s="61"/>
      <c r="S84" s="61"/>
      <c r="T84" s="61"/>
      <c r="U84" s="61"/>
      <c r="V84" s="61"/>
      <c r="W84" s="61"/>
      <c r="X84" s="61"/>
      <c r="Y84" s="61"/>
      <c r="Z84" s="61"/>
      <c r="AA84" s="61"/>
      <c r="AB84" s="61"/>
      <c r="AC84" s="61"/>
      <c r="AD84" s="61"/>
      <c r="AE84" s="61"/>
      <c r="AF84" s="61"/>
      <c r="AG84" s="61"/>
      <c r="AH84" s="61"/>
      <c r="AI84" s="61"/>
      <c r="AJ84" s="61"/>
      <c r="AK84" s="61"/>
      <c r="AL84" s="61"/>
      <c r="AM84" s="61"/>
      <c r="AN84" s="61"/>
      <c r="AO84" s="61"/>
      <c r="AP84" s="61"/>
      <c r="AQ84" s="61"/>
      <c r="AR84" s="61"/>
      <c r="AS84" s="61"/>
      <c r="AT84" s="61"/>
      <c r="AU84" s="61"/>
      <c r="AV84" s="61"/>
      <c r="AW84" s="61"/>
      <c r="AX84" s="61"/>
      <c r="AY84" s="61"/>
      <c r="AZ84" s="61"/>
      <c r="BA84" s="61"/>
      <c r="BB84" s="61"/>
      <c r="BC84" s="61"/>
      <c r="BD84" s="61"/>
      <c r="BE84" s="61"/>
      <c r="BF84" s="61"/>
      <c r="BG84" s="61"/>
      <c r="BH84" s="61"/>
      <c r="BI84" s="61"/>
      <c r="BJ84" s="61"/>
      <c r="BK84" s="61"/>
    </row>
    <row r="85" spans="1:63" x14ac:dyDescent="0.2">
      <c r="A85" s="60">
        <v>43131</v>
      </c>
      <c r="B85" s="59">
        <v>49.84</v>
      </c>
      <c r="C85" s="11">
        <f t="shared" si="8"/>
        <v>8.5602265301677347E-2</v>
      </c>
      <c r="D85" s="11"/>
      <c r="E85" s="21"/>
      <c r="J85" s="19"/>
      <c r="M85" s="61"/>
      <c r="N85" s="61"/>
      <c r="O85" s="61"/>
      <c r="P85" s="61"/>
      <c r="Q85" s="61"/>
      <c r="R85" s="61"/>
      <c r="S85" s="61"/>
      <c r="T85" s="61"/>
      <c r="U85" s="61"/>
      <c r="V85" s="61"/>
      <c r="W85" s="61"/>
      <c r="X85" s="61"/>
      <c r="Y85" s="61"/>
      <c r="Z85" s="61"/>
      <c r="AA85" s="61"/>
      <c r="AB85" s="61"/>
      <c r="AC85" s="61"/>
      <c r="AD85" s="61"/>
      <c r="AE85" s="61"/>
      <c r="AF85" s="61"/>
      <c r="AG85" s="61"/>
      <c r="AH85" s="61"/>
      <c r="AI85" s="61"/>
      <c r="AJ85" s="61"/>
      <c r="AK85" s="61"/>
      <c r="AL85" s="61"/>
      <c r="AM85" s="61"/>
      <c r="AN85" s="61"/>
      <c r="AO85" s="61"/>
      <c r="AP85" s="61"/>
      <c r="AQ85" s="61"/>
      <c r="AR85" s="61"/>
      <c r="AS85" s="61"/>
      <c r="AT85" s="61"/>
      <c r="AU85" s="61"/>
      <c r="AV85" s="61"/>
      <c r="AW85" s="61"/>
      <c r="AX85" s="61"/>
      <c r="AY85" s="61"/>
      <c r="AZ85" s="61"/>
      <c r="BA85" s="61"/>
      <c r="BB85" s="61"/>
      <c r="BC85" s="61"/>
      <c r="BD85" s="61"/>
      <c r="BE85" s="61"/>
      <c r="BF85" s="61"/>
      <c r="BG85" s="61"/>
      <c r="BH85" s="61"/>
      <c r="BI85" s="61"/>
      <c r="BJ85" s="61"/>
      <c r="BK85" s="61"/>
    </row>
    <row r="86" spans="1:63" x14ac:dyDescent="0.2">
      <c r="A86" s="60">
        <v>43098</v>
      </c>
      <c r="B86" s="59">
        <v>45.91</v>
      </c>
      <c r="C86" s="11">
        <f t="shared" si="8"/>
        <v>3.2149280575539563E-2</v>
      </c>
      <c r="D86" s="11" cm="1">
        <f t="array" ref="D86">PRODUCT((1+C86:C97)^(12/12))-1</f>
        <v>0.28311906092789307</v>
      </c>
      <c r="E86" s="21">
        <f t="shared" ref="E86" si="10">_xlfn.STDEV.P(C86:C97)</f>
        <v>2.069530586227903E-2</v>
      </c>
      <c r="J86" s="19"/>
      <c r="M86" s="61"/>
      <c r="N86" s="61"/>
      <c r="O86" s="61"/>
      <c r="P86" s="61"/>
      <c r="Q86" s="61"/>
      <c r="R86" s="61"/>
      <c r="S86" s="61"/>
      <c r="T86" s="61"/>
      <c r="U86" s="61"/>
      <c r="V86" s="61"/>
      <c r="W86" s="61"/>
      <c r="X86" s="61"/>
      <c r="Y86" s="61"/>
      <c r="Z86" s="61"/>
      <c r="AA86" s="61"/>
      <c r="AB86" s="61"/>
      <c r="AC86" s="61"/>
      <c r="AD86" s="61"/>
      <c r="AE86" s="61"/>
      <c r="AF86" s="61"/>
      <c r="AG86" s="61"/>
      <c r="AH86" s="61"/>
      <c r="AI86" s="61"/>
      <c r="AJ86" s="61"/>
      <c r="AK86" s="61"/>
      <c r="AL86" s="61"/>
      <c r="AM86" s="61"/>
      <c r="AN86" s="61"/>
      <c r="AO86" s="61"/>
      <c r="AP86" s="61"/>
      <c r="AQ86" s="61"/>
      <c r="AR86" s="61"/>
      <c r="AS86" s="61"/>
      <c r="AT86" s="61"/>
      <c r="AU86" s="61"/>
      <c r="AV86" s="61"/>
      <c r="AW86" s="61"/>
      <c r="AX86" s="61"/>
      <c r="AY86" s="61"/>
      <c r="AZ86" s="61"/>
      <c r="BA86" s="61"/>
      <c r="BB86" s="61"/>
      <c r="BC86" s="61"/>
      <c r="BD86" s="61"/>
      <c r="BE86" s="61"/>
      <c r="BF86" s="61"/>
      <c r="BG86" s="61"/>
      <c r="BH86" s="61"/>
      <c r="BI86" s="61"/>
      <c r="BJ86" s="61"/>
      <c r="BK86" s="61"/>
    </row>
    <row r="87" spans="1:63" x14ac:dyDescent="0.2">
      <c r="A87" s="60">
        <v>43069</v>
      </c>
      <c r="B87" s="59">
        <v>44.48</v>
      </c>
      <c r="C87" s="11">
        <f t="shared" si="8"/>
        <v>-3.3609679587722537E-3</v>
      </c>
      <c r="D87" s="11"/>
      <c r="E87" s="21"/>
      <c r="J87" s="19"/>
      <c r="M87" s="61"/>
      <c r="N87" s="61"/>
      <c r="O87" s="61"/>
      <c r="P87" s="61"/>
      <c r="Q87" s="61"/>
      <c r="R87" s="61"/>
      <c r="S87" s="61"/>
      <c r="T87" s="61"/>
      <c r="U87" s="61"/>
      <c r="V87" s="61"/>
      <c r="W87" s="61"/>
      <c r="X87" s="61"/>
      <c r="Y87" s="61"/>
      <c r="Z87" s="61"/>
      <c r="AA87" s="61"/>
      <c r="AB87" s="61"/>
      <c r="AC87" s="61"/>
      <c r="AD87" s="61"/>
      <c r="AE87" s="61"/>
      <c r="AF87" s="61"/>
      <c r="AG87" s="61"/>
      <c r="AH87" s="61"/>
      <c r="AI87" s="61"/>
      <c r="AJ87" s="61"/>
      <c r="AK87" s="61"/>
      <c r="AL87" s="61"/>
      <c r="AM87" s="61"/>
      <c r="AN87" s="61"/>
      <c r="AO87" s="61"/>
      <c r="AP87" s="61"/>
      <c r="AQ87" s="61"/>
      <c r="AR87" s="61"/>
      <c r="AS87" s="61"/>
      <c r="AT87" s="61"/>
      <c r="AU87" s="61"/>
      <c r="AV87" s="61"/>
      <c r="AW87" s="61"/>
      <c r="AX87" s="61"/>
      <c r="AY87" s="61"/>
      <c r="AZ87" s="61"/>
      <c r="BA87" s="61"/>
      <c r="BB87" s="61"/>
      <c r="BC87" s="61"/>
      <c r="BD87" s="61"/>
      <c r="BE87" s="61"/>
      <c r="BF87" s="61"/>
      <c r="BG87" s="61"/>
      <c r="BH87" s="61"/>
      <c r="BI87" s="61"/>
      <c r="BJ87" s="61"/>
      <c r="BK87" s="61"/>
    </row>
    <row r="88" spans="1:63" x14ac:dyDescent="0.2">
      <c r="A88" s="60">
        <v>43039</v>
      </c>
      <c r="B88" s="59">
        <v>44.63</v>
      </c>
      <c r="C88" s="11">
        <f t="shared" si="8"/>
        <v>2.4328666513656238E-2</v>
      </c>
      <c r="D88" s="11"/>
      <c r="E88" s="21"/>
      <c r="J88" s="19"/>
      <c r="M88" s="61"/>
      <c r="N88" s="61"/>
      <c r="O88" s="61"/>
      <c r="P88" s="61"/>
      <c r="Q88" s="61"/>
      <c r="R88" s="61"/>
      <c r="S88" s="61"/>
      <c r="T88" s="61"/>
      <c r="U88" s="61"/>
      <c r="V88" s="61"/>
      <c r="W88" s="61"/>
      <c r="X88" s="61"/>
      <c r="Y88" s="61"/>
      <c r="Z88" s="61"/>
      <c r="AA88" s="61"/>
      <c r="AB88" s="61"/>
      <c r="AC88" s="61"/>
      <c r="AD88" s="61"/>
      <c r="AE88" s="61"/>
      <c r="AF88" s="61"/>
      <c r="AG88" s="61"/>
      <c r="AH88" s="61"/>
      <c r="AI88" s="61"/>
      <c r="AJ88" s="61"/>
      <c r="AK88" s="61"/>
      <c r="AL88" s="61"/>
      <c r="AM88" s="61"/>
      <c r="AN88" s="61"/>
      <c r="AO88" s="61"/>
      <c r="AP88" s="61"/>
      <c r="AQ88" s="61"/>
      <c r="AR88" s="61"/>
      <c r="AS88" s="61"/>
      <c r="AT88" s="61"/>
      <c r="AU88" s="61"/>
      <c r="AV88" s="61"/>
      <c r="AW88" s="61"/>
      <c r="AX88" s="61"/>
      <c r="AY88" s="61"/>
      <c r="AZ88" s="61"/>
      <c r="BA88" s="61"/>
      <c r="BB88" s="61"/>
      <c r="BC88" s="61"/>
      <c r="BD88" s="61"/>
      <c r="BE88" s="61"/>
      <c r="BF88" s="61"/>
      <c r="BG88" s="61"/>
      <c r="BH88" s="61"/>
      <c r="BI88" s="61"/>
      <c r="BJ88" s="61"/>
      <c r="BK88" s="61"/>
    </row>
    <row r="89" spans="1:63" x14ac:dyDescent="0.2">
      <c r="A89" s="60">
        <v>43007</v>
      </c>
      <c r="B89" s="59">
        <v>43.57</v>
      </c>
      <c r="C89" s="11">
        <f t="shared" si="8"/>
        <v>-1.6478555304740336E-2</v>
      </c>
      <c r="D89" s="11"/>
      <c r="E89" s="21"/>
      <c r="J89" s="19"/>
      <c r="M89" s="61"/>
      <c r="N89" s="61"/>
      <c r="O89" s="61"/>
      <c r="P89" s="61"/>
      <c r="Q89" s="61"/>
      <c r="R89" s="61"/>
      <c r="S89" s="61"/>
      <c r="T89" s="61"/>
      <c r="U89" s="61"/>
      <c r="V89" s="61"/>
      <c r="W89" s="61"/>
      <c r="X89" s="61"/>
      <c r="Y89" s="61"/>
      <c r="Z89" s="61"/>
      <c r="AA89" s="61"/>
      <c r="AB89" s="61"/>
      <c r="AC89" s="61"/>
      <c r="AD89" s="61"/>
      <c r="AE89" s="61"/>
      <c r="AF89" s="61"/>
      <c r="AG89" s="61"/>
      <c r="AH89" s="61"/>
      <c r="AI89" s="61"/>
      <c r="AJ89" s="61"/>
      <c r="AK89" s="61"/>
      <c r="AL89" s="61"/>
      <c r="AM89" s="61"/>
      <c r="AN89" s="61"/>
      <c r="AO89" s="61"/>
      <c r="AP89" s="61"/>
      <c r="AQ89" s="61"/>
      <c r="AR89" s="61"/>
      <c r="AS89" s="61"/>
      <c r="AT89" s="61"/>
      <c r="AU89" s="61"/>
      <c r="AV89" s="61"/>
      <c r="AW89" s="61"/>
      <c r="AX89" s="61"/>
      <c r="AY89" s="61"/>
      <c r="AZ89" s="61"/>
      <c r="BA89" s="61"/>
      <c r="BB89" s="61"/>
      <c r="BC89" s="61"/>
      <c r="BD89" s="61"/>
      <c r="BE89" s="61"/>
      <c r="BF89" s="61"/>
      <c r="BG89" s="61"/>
      <c r="BH89" s="61"/>
      <c r="BI89" s="61"/>
      <c r="BJ89" s="61"/>
      <c r="BK89" s="61"/>
    </row>
    <row r="90" spans="1:63" x14ac:dyDescent="0.2">
      <c r="A90" s="60">
        <v>42978</v>
      </c>
      <c r="B90" s="59">
        <v>44.3</v>
      </c>
      <c r="C90" s="11">
        <f t="shared" si="8"/>
        <v>2.9993024877935346E-2</v>
      </c>
      <c r="D90" s="11"/>
      <c r="E90" s="21"/>
      <c r="J90" s="19"/>
      <c r="M90" s="61"/>
      <c r="N90" s="61"/>
      <c r="O90" s="61"/>
      <c r="P90" s="61"/>
      <c r="Q90" s="61"/>
      <c r="R90" s="61"/>
      <c r="S90" s="61"/>
      <c r="T90" s="61"/>
      <c r="U90" s="61"/>
      <c r="V90" s="61"/>
      <c r="W90" s="61"/>
      <c r="X90" s="61"/>
      <c r="Y90" s="61"/>
      <c r="Z90" s="61"/>
      <c r="AA90" s="61"/>
      <c r="AB90" s="61"/>
      <c r="AC90" s="61"/>
      <c r="AD90" s="61"/>
      <c r="AE90" s="61"/>
      <c r="AF90" s="61"/>
      <c r="AG90" s="61"/>
      <c r="AH90" s="61"/>
      <c r="AI90" s="61"/>
      <c r="AJ90" s="61"/>
      <c r="AK90" s="61"/>
      <c r="AL90" s="61"/>
      <c r="AM90" s="61"/>
      <c r="AN90" s="61"/>
      <c r="AO90" s="61"/>
      <c r="AP90" s="61"/>
      <c r="AQ90" s="61"/>
      <c r="AR90" s="61"/>
      <c r="AS90" s="61"/>
      <c r="AT90" s="61"/>
      <c r="AU90" s="61"/>
      <c r="AV90" s="61"/>
      <c r="AW90" s="61"/>
      <c r="AX90" s="61"/>
      <c r="AY90" s="61"/>
      <c r="AZ90" s="61"/>
      <c r="BA90" s="61"/>
      <c r="BB90" s="61"/>
      <c r="BC90" s="61"/>
      <c r="BD90" s="61"/>
      <c r="BE90" s="61"/>
      <c r="BF90" s="61"/>
      <c r="BG90" s="61"/>
      <c r="BH90" s="61"/>
      <c r="BI90" s="61"/>
      <c r="BJ90" s="61"/>
      <c r="BK90" s="61"/>
    </row>
    <row r="91" spans="1:63" x14ac:dyDescent="0.2">
      <c r="A91" s="60">
        <v>42947</v>
      </c>
      <c r="B91" s="59">
        <v>43.01</v>
      </c>
      <c r="C91" s="11">
        <f t="shared" si="8"/>
        <v>5.3392113641929952E-2</v>
      </c>
      <c r="D91" s="11"/>
      <c r="E91" s="21"/>
      <c r="J91" s="19"/>
      <c r="M91" s="61"/>
      <c r="N91" s="61"/>
      <c r="O91" s="61"/>
      <c r="P91" s="61"/>
      <c r="Q91" s="61"/>
      <c r="R91" s="61"/>
      <c r="S91" s="61"/>
      <c r="T91" s="61"/>
      <c r="U91" s="61"/>
      <c r="V91" s="61"/>
      <c r="W91" s="61"/>
      <c r="X91" s="61"/>
      <c r="Y91" s="61"/>
      <c r="Z91" s="61"/>
      <c r="AA91" s="61"/>
      <c r="AB91" s="61"/>
      <c r="AC91" s="61"/>
      <c r="AD91" s="61"/>
      <c r="AE91" s="61"/>
      <c r="AF91" s="61"/>
      <c r="AG91" s="61"/>
      <c r="AH91" s="61"/>
      <c r="AI91" s="61"/>
      <c r="AJ91" s="61"/>
      <c r="AK91" s="61"/>
      <c r="AL91" s="61"/>
      <c r="AM91" s="61"/>
      <c r="AN91" s="61"/>
      <c r="AO91" s="61"/>
      <c r="AP91" s="61"/>
      <c r="AQ91" s="61"/>
      <c r="AR91" s="61"/>
      <c r="AS91" s="61"/>
      <c r="AT91" s="61"/>
      <c r="AU91" s="61"/>
      <c r="AV91" s="61"/>
      <c r="AW91" s="61"/>
      <c r="AX91" s="61"/>
      <c r="AY91" s="61"/>
      <c r="AZ91" s="61"/>
      <c r="BA91" s="61"/>
      <c r="BB91" s="61"/>
      <c r="BC91" s="61"/>
      <c r="BD91" s="61"/>
      <c r="BE91" s="61"/>
      <c r="BF91" s="61"/>
      <c r="BG91" s="61"/>
      <c r="BH91" s="61"/>
      <c r="BI91" s="61"/>
      <c r="BJ91" s="61"/>
      <c r="BK91" s="61"/>
    </row>
    <row r="92" spans="1:63" x14ac:dyDescent="0.2">
      <c r="A92" s="60">
        <v>42916</v>
      </c>
      <c r="B92" s="59">
        <v>40.83</v>
      </c>
      <c r="C92" s="11">
        <f t="shared" si="8"/>
        <v>2.2091310751103659E-3</v>
      </c>
      <c r="D92" s="11"/>
      <c r="E92" s="21"/>
      <c r="J92" s="19"/>
      <c r="M92" s="61"/>
      <c r="N92" s="61"/>
      <c r="O92" s="61"/>
      <c r="P92" s="61"/>
      <c r="Q92" s="61"/>
      <c r="R92" s="61"/>
      <c r="S92" s="61"/>
      <c r="T92" s="61"/>
      <c r="U92" s="61"/>
      <c r="V92" s="61"/>
      <c r="W92" s="61"/>
      <c r="X92" s="61"/>
      <c r="Y92" s="61"/>
      <c r="Z92" s="61"/>
      <c r="AA92" s="61"/>
      <c r="AB92" s="61"/>
      <c r="AC92" s="61"/>
      <c r="AD92" s="61"/>
      <c r="AE92" s="61"/>
      <c r="AF92" s="61"/>
      <c r="AG92" s="61"/>
      <c r="AH92" s="61"/>
      <c r="AI92" s="61"/>
      <c r="AJ92" s="61"/>
      <c r="AK92" s="61"/>
      <c r="AL92" s="61"/>
      <c r="AM92" s="61"/>
      <c r="AN92" s="61"/>
      <c r="AO92" s="61"/>
      <c r="AP92" s="61"/>
      <c r="AQ92" s="61"/>
      <c r="AR92" s="61"/>
      <c r="AS92" s="61"/>
      <c r="AT92" s="61"/>
      <c r="AU92" s="61"/>
      <c r="AV92" s="61"/>
      <c r="AW92" s="61"/>
      <c r="AX92" s="61"/>
      <c r="AY92" s="61"/>
      <c r="AZ92" s="61"/>
      <c r="BA92" s="61"/>
      <c r="BB92" s="61"/>
      <c r="BC92" s="61"/>
      <c r="BD92" s="61"/>
      <c r="BE92" s="61"/>
      <c r="BF92" s="61"/>
      <c r="BG92" s="61"/>
      <c r="BH92" s="61"/>
      <c r="BI92" s="61"/>
      <c r="BJ92" s="61"/>
      <c r="BK92" s="61"/>
    </row>
    <row r="93" spans="1:63" x14ac:dyDescent="0.2">
      <c r="A93" s="60">
        <v>42886</v>
      </c>
      <c r="B93" s="59">
        <v>40.74</v>
      </c>
      <c r="C93" s="11">
        <f t="shared" si="8"/>
        <v>9.9157164105106235E-3</v>
      </c>
      <c r="D93" s="11"/>
      <c r="E93" s="21"/>
      <c r="J93" s="19"/>
      <c r="M93" s="61"/>
      <c r="N93" s="61"/>
      <c r="O93" s="61"/>
      <c r="P93" s="61"/>
      <c r="Q93" s="61"/>
      <c r="R93" s="61"/>
      <c r="S93" s="61"/>
      <c r="T93" s="61"/>
      <c r="U93" s="61"/>
      <c r="V93" s="61"/>
      <c r="W93" s="61"/>
      <c r="X93" s="61"/>
      <c r="Y93" s="61"/>
      <c r="Z93" s="61"/>
      <c r="AA93" s="61"/>
      <c r="AB93" s="61"/>
      <c r="AC93" s="61"/>
      <c r="AD93" s="61"/>
      <c r="AE93" s="61"/>
      <c r="AF93" s="61"/>
      <c r="AG93" s="61"/>
      <c r="AH93" s="61"/>
      <c r="AI93" s="61"/>
      <c r="AJ93" s="61"/>
      <c r="AK93" s="61"/>
      <c r="AL93" s="61"/>
      <c r="AM93" s="61"/>
      <c r="AN93" s="61"/>
      <c r="AO93" s="61"/>
      <c r="AP93" s="61"/>
      <c r="AQ93" s="61"/>
      <c r="AR93" s="61"/>
      <c r="AS93" s="61"/>
      <c r="AT93" s="61"/>
      <c r="AU93" s="61"/>
      <c r="AV93" s="61"/>
      <c r="AW93" s="61"/>
      <c r="AX93" s="61"/>
      <c r="AY93" s="61"/>
      <c r="AZ93" s="61"/>
      <c r="BA93" s="61"/>
      <c r="BB93" s="61"/>
      <c r="BC93" s="61"/>
      <c r="BD93" s="61"/>
      <c r="BE93" s="61"/>
      <c r="BF93" s="61"/>
      <c r="BG93" s="61"/>
      <c r="BH93" s="61"/>
      <c r="BI93" s="61"/>
      <c r="BJ93" s="61"/>
      <c r="BK93" s="61"/>
    </row>
    <row r="94" spans="1:63" x14ac:dyDescent="0.2">
      <c r="A94" s="60">
        <v>42853</v>
      </c>
      <c r="B94" s="59">
        <v>40.340000000000003</v>
      </c>
      <c r="C94" s="11">
        <f t="shared" si="8"/>
        <v>1.5609264853977961E-2</v>
      </c>
      <c r="D94" s="11"/>
      <c r="E94" s="21"/>
      <c r="J94" s="19"/>
      <c r="M94" s="61"/>
      <c r="N94" s="61"/>
      <c r="O94" s="61"/>
      <c r="P94" s="61"/>
      <c r="Q94" s="61"/>
      <c r="R94" s="61"/>
      <c r="S94" s="61"/>
      <c r="T94" s="61"/>
      <c r="U94" s="61"/>
      <c r="V94" s="61"/>
      <c r="W94" s="61"/>
      <c r="X94" s="61"/>
      <c r="Y94" s="61"/>
      <c r="Z94" s="61"/>
      <c r="AA94" s="61"/>
      <c r="AB94" s="61"/>
      <c r="AC94" s="61"/>
      <c r="AD94" s="61"/>
      <c r="AE94" s="61"/>
      <c r="AF94" s="61"/>
      <c r="AG94" s="61"/>
      <c r="AH94" s="61"/>
      <c r="AI94" s="61"/>
      <c r="AJ94" s="61"/>
      <c r="AK94" s="61"/>
      <c r="AL94" s="61"/>
      <c r="AM94" s="61"/>
      <c r="AN94" s="61"/>
      <c r="AO94" s="61"/>
      <c r="AP94" s="61"/>
      <c r="AQ94" s="61"/>
      <c r="AR94" s="61"/>
      <c r="AS94" s="61"/>
      <c r="AT94" s="61"/>
      <c r="AU94" s="61"/>
      <c r="AV94" s="61"/>
      <c r="AW94" s="61"/>
      <c r="AX94" s="61"/>
      <c r="AY94" s="61"/>
      <c r="AZ94" s="61"/>
      <c r="BA94" s="61"/>
      <c r="BB94" s="61"/>
      <c r="BC94" s="61"/>
      <c r="BD94" s="61"/>
      <c r="BE94" s="61"/>
      <c r="BF94" s="61"/>
      <c r="BG94" s="61"/>
      <c r="BH94" s="61"/>
      <c r="BI94" s="61"/>
      <c r="BJ94" s="61"/>
      <c r="BK94" s="61"/>
    </row>
    <row r="95" spans="1:63" x14ac:dyDescent="0.2">
      <c r="A95" s="60">
        <v>42825</v>
      </c>
      <c r="B95" s="59">
        <v>39.72</v>
      </c>
      <c r="C95" s="11">
        <f t="shared" si="8"/>
        <v>2.6621866115275297E-2</v>
      </c>
      <c r="D95" s="11"/>
      <c r="E95" s="21"/>
      <c r="J95" s="19"/>
      <c r="M95" s="61"/>
      <c r="N95" s="61"/>
      <c r="O95" s="61"/>
      <c r="P95" s="61"/>
      <c r="Q95" s="61"/>
      <c r="R95" s="61"/>
      <c r="S95" s="61"/>
      <c r="T95" s="61"/>
      <c r="U95" s="61"/>
      <c r="V95" s="61"/>
      <c r="W95" s="61"/>
      <c r="X95" s="61"/>
      <c r="Y95" s="61"/>
      <c r="Z95" s="61"/>
      <c r="AA95" s="61"/>
      <c r="AB95" s="61"/>
      <c r="AC95" s="61"/>
      <c r="AD95" s="61"/>
      <c r="AE95" s="61"/>
      <c r="AF95" s="61"/>
      <c r="AG95" s="61"/>
      <c r="AH95" s="61"/>
      <c r="AI95" s="61"/>
      <c r="AJ95" s="61"/>
      <c r="AK95" s="61"/>
      <c r="AL95" s="61"/>
      <c r="AM95" s="61"/>
      <c r="AN95" s="61"/>
      <c r="AO95" s="61"/>
      <c r="AP95" s="61"/>
      <c r="AQ95" s="61"/>
      <c r="AR95" s="61"/>
      <c r="AS95" s="61"/>
      <c r="AT95" s="61"/>
      <c r="AU95" s="61"/>
      <c r="AV95" s="61"/>
      <c r="AW95" s="61"/>
      <c r="AX95" s="61"/>
      <c r="AY95" s="61"/>
      <c r="AZ95" s="61"/>
      <c r="BA95" s="61"/>
      <c r="BB95" s="61"/>
      <c r="BC95" s="61"/>
      <c r="BD95" s="61"/>
      <c r="BE95" s="61"/>
      <c r="BF95" s="61"/>
      <c r="BG95" s="61"/>
      <c r="BH95" s="61"/>
      <c r="BI95" s="61"/>
      <c r="BJ95" s="61"/>
      <c r="BK95" s="61"/>
    </row>
    <row r="96" spans="1:63" x14ac:dyDescent="0.2">
      <c r="A96" s="60">
        <v>42794</v>
      </c>
      <c r="B96" s="59">
        <v>38.69</v>
      </c>
      <c r="C96" s="11">
        <f t="shared" si="8"/>
        <v>2.2463002114164753E-2</v>
      </c>
      <c r="D96" s="11"/>
      <c r="E96" s="21"/>
      <c r="J96" s="19"/>
      <c r="M96" s="61"/>
      <c r="N96" s="61"/>
      <c r="O96" s="61"/>
      <c r="P96" s="61"/>
      <c r="Q96" s="61"/>
      <c r="R96" s="61"/>
      <c r="S96" s="61"/>
      <c r="T96" s="61"/>
      <c r="U96" s="61"/>
      <c r="V96" s="61"/>
      <c r="W96" s="61"/>
      <c r="X96" s="61"/>
      <c r="Y96" s="61"/>
      <c r="Z96" s="61"/>
      <c r="AA96" s="61"/>
      <c r="AB96" s="61"/>
      <c r="AC96" s="61"/>
      <c r="AD96" s="61"/>
      <c r="AE96" s="61"/>
      <c r="AF96" s="61"/>
      <c r="AG96" s="61"/>
      <c r="AH96" s="61"/>
      <c r="AI96" s="61"/>
      <c r="AJ96" s="61"/>
      <c r="AK96" s="61"/>
      <c r="AL96" s="61"/>
      <c r="AM96" s="61"/>
      <c r="AN96" s="61"/>
      <c r="AO96" s="61"/>
      <c r="AP96" s="61"/>
      <c r="AQ96" s="61"/>
      <c r="AR96" s="61"/>
      <c r="AS96" s="61"/>
      <c r="AT96" s="61"/>
      <c r="AU96" s="61"/>
      <c r="AV96" s="61"/>
      <c r="AW96" s="61"/>
      <c r="AX96" s="61"/>
      <c r="AY96" s="61"/>
      <c r="AZ96" s="61"/>
      <c r="BA96" s="61"/>
      <c r="BB96" s="61"/>
      <c r="BC96" s="61"/>
      <c r="BD96" s="61"/>
      <c r="BE96" s="61"/>
      <c r="BF96" s="61"/>
      <c r="BG96" s="61"/>
      <c r="BH96" s="61"/>
      <c r="BI96" s="61"/>
      <c r="BJ96" s="61"/>
      <c r="BK96" s="61"/>
    </row>
    <row r="97" spans="1:63" x14ac:dyDescent="0.2">
      <c r="A97" s="60">
        <v>42766</v>
      </c>
      <c r="B97" s="59">
        <v>37.840000000000003</v>
      </c>
      <c r="C97" s="11">
        <f t="shared" si="8"/>
        <v>5.7574063722750202E-2</v>
      </c>
      <c r="D97" s="11"/>
      <c r="E97" s="21"/>
      <c r="J97" s="19"/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61"/>
      <c r="Z97" s="61"/>
      <c r="AA97" s="61"/>
      <c r="AB97" s="61"/>
      <c r="AC97" s="61"/>
      <c r="AD97" s="61"/>
      <c r="AE97" s="61"/>
      <c r="AF97" s="61"/>
      <c r="AG97" s="61"/>
      <c r="AH97" s="61"/>
      <c r="AI97" s="61"/>
      <c r="AJ97" s="61"/>
      <c r="AK97" s="61"/>
      <c r="AL97" s="61"/>
      <c r="AM97" s="61"/>
      <c r="AN97" s="61"/>
      <c r="AO97" s="61"/>
      <c r="AP97" s="61"/>
      <c r="AQ97" s="61"/>
      <c r="AR97" s="61"/>
      <c r="AS97" s="61"/>
      <c r="AT97" s="61"/>
      <c r="AU97" s="61"/>
      <c r="AV97" s="61"/>
      <c r="AW97" s="61"/>
      <c r="AX97" s="61"/>
      <c r="AY97" s="61"/>
      <c r="AZ97" s="61"/>
      <c r="BA97" s="61"/>
      <c r="BB97" s="61"/>
      <c r="BC97" s="61"/>
      <c r="BD97" s="61"/>
      <c r="BE97" s="61"/>
      <c r="BF97" s="61"/>
      <c r="BG97" s="61"/>
      <c r="BH97" s="61"/>
      <c r="BI97" s="61"/>
      <c r="BJ97" s="61"/>
      <c r="BK97" s="61"/>
    </row>
    <row r="98" spans="1:63" x14ac:dyDescent="0.2">
      <c r="A98" s="60">
        <v>42734</v>
      </c>
      <c r="B98" s="59">
        <v>35.78</v>
      </c>
      <c r="C98" s="11">
        <f t="shared" si="8"/>
        <v>-1.2147984538928706E-2</v>
      </c>
      <c r="D98" s="11" cm="1">
        <f t="array" ref="D98">PRODUCT((1+C98:C109)^(12/12))-1</f>
        <v>9.3855090186486967E-2</v>
      </c>
      <c r="E98" s="21">
        <f t="shared" ref="E98" si="11">_xlfn.STDEV.P(C98:C109)</f>
        <v>4.62251122364618E-2</v>
      </c>
      <c r="J98" s="19"/>
      <c r="M98" s="61"/>
      <c r="N98" s="61"/>
      <c r="O98" s="61"/>
      <c r="P98" s="61"/>
      <c r="Q98" s="61"/>
      <c r="R98" s="61"/>
      <c r="S98" s="61"/>
      <c r="T98" s="61"/>
      <c r="U98" s="61"/>
      <c r="V98" s="61"/>
      <c r="W98" s="61"/>
      <c r="X98" s="61"/>
      <c r="Y98" s="61"/>
      <c r="Z98" s="61"/>
      <c r="AA98" s="61"/>
      <c r="AB98" s="61"/>
      <c r="AC98" s="61"/>
      <c r="AD98" s="61"/>
      <c r="AE98" s="61"/>
      <c r="AF98" s="61"/>
      <c r="AG98" s="61"/>
      <c r="AH98" s="61"/>
      <c r="AI98" s="61"/>
      <c r="AJ98" s="61"/>
      <c r="AK98" s="61"/>
      <c r="AL98" s="61"/>
      <c r="AM98" s="61"/>
      <c r="AN98" s="61"/>
      <c r="AO98" s="61"/>
      <c r="AP98" s="61"/>
      <c r="AQ98" s="61"/>
      <c r="AR98" s="61"/>
      <c r="AS98" s="61"/>
      <c r="AT98" s="61"/>
      <c r="AU98" s="61"/>
      <c r="AV98" s="61"/>
      <c r="AW98" s="61"/>
      <c r="AX98" s="61"/>
      <c r="AY98" s="61"/>
      <c r="AZ98" s="61"/>
      <c r="BA98" s="61"/>
      <c r="BB98" s="61"/>
      <c r="BC98" s="61"/>
      <c r="BD98" s="61"/>
      <c r="BE98" s="61"/>
      <c r="BF98" s="61"/>
      <c r="BG98" s="61"/>
      <c r="BH98" s="61"/>
      <c r="BI98" s="61"/>
      <c r="BJ98" s="61"/>
      <c r="BK98" s="61"/>
    </row>
    <row r="99" spans="1:63" x14ac:dyDescent="0.2">
      <c r="A99" s="60">
        <v>42704</v>
      </c>
      <c r="B99" s="59">
        <v>36.22</v>
      </c>
      <c r="C99" s="11">
        <f t="shared" si="8"/>
        <v>-4.0529801324503338E-2</v>
      </c>
      <c r="D99" s="11"/>
      <c r="E99" s="21"/>
      <c r="J99" s="19"/>
      <c r="M99" s="61"/>
      <c r="N99" s="61"/>
      <c r="O99" s="61"/>
      <c r="P99" s="61"/>
      <c r="Q99" s="61"/>
      <c r="R99" s="61"/>
      <c r="S99" s="61"/>
      <c r="T99" s="61"/>
      <c r="U99" s="61"/>
      <c r="V99" s="61"/>
      <c r="W99" s="61"/>
      <c r="X99" s="61"/>
      <c r="Y99" s="61"/>
      <c r="Z99" s="61"/>
      <c r="AA99" s="61"/>
      <c r="AB99" s="61"/>
      <c r="AC99" s="61"/>
      <c r="AD99" s="61"/>
      <c r="AE99" s="61"/>
      <c r="AF99" s="61"/>
      <c r="AG99" s="61"/>
      <c r="AH99" s="61"/>
      <c r="AI99" s="61"/>
      <c r="AJ99" s="61"/>
      <c r="AK99" s="61"/>
      <c r="AL99" s="61"/>
      <c r="AM99" s="61"/>
      <c r="AN99" s="61"/>
      <c r="AO99" s="61"/>
      <c r="AP99" s="61"/>
      <c r="AQ99" s="61"/>
      <c r="AR99" s="61"/>
      <c r="AS99" s="61"/>
      <c r="AT99" s="61"/>
      <c r="AU99" s="61"/>
      <c r="AV99" s="61"/>
      <c r="AW99" s="61"/>
      <c r="AX99" s="61"/>
      <c r="AY99" s="61"/>
      <c r="AZ99" s="61"/>
      <c r="BA99" s="61"/>
      <c r="BB99" s="61"/>
      <c r="BC99" s="61"/>
      <c r="BD99" s="61"/>
      <c r="BE99" s="61"/>
      <c r="BF99" s="61"/>
      <c r="BG99" s="61"/>
      <c r="BH99" s="61"/>
      <c r="BI99" s="61"/>
      <c r="BJ99" s="61"/>
      <c r="BK99" s="61"/>
    </row>
    <row r="100" spans="1:63" x14ac:dyDescent="0.2">
      <c r="A100" s="60">
        <v>42674</v>
      </c>
      <c r="B100" s="59">
        <v>37.75</v>
      </c>
      <c r="C100" s="11">
        <f t="shared" si="8"/>
        <v>3.1889449906988424E-3</v>
      </c>
      <c r="D100" s="11"/>
      <c r="E100" s="21"/>
      <c r="J100" s="19"/>
      <c r="M100" s="61"/>
      <c r="N100" s="61"/>
      <c r="O100" s="61"/>
      <c r="P100" s="61"/>
      <c r="Q100" s="61"/>
      <c r="R100" s="61"/>
      <c r="S100" s="61"/>
      <c r="T100" s="61"/>
      <c r="U100" s="61"/>
      <c r="V100" s="61"/>
      <c r="W100" s="61"/>
      <c r="X100" s="61"/>
      <c r="Y100" s="61"/>
      <c r="Z100" s="61"/>
      <c r="AA100" s="61"/>
      <c r="AB100" s="61"/>
      <c r="AC100" s="61"/>
      <c r="AD100" s="61"/>
      <c r="AE100" s="61"/>
      <c r="AF100" s="61"/>
      <c r="AG100" s="61"/>
      <c r="AH100" s="61"/>
      <c r="AI100" s="61"/>
      <c r="AJ100" s="61"/>
      <c r="AK100" s="61"/>
      <c r="AL100" s="61"/>
      <c r="AM100" s="61"/>
      <c r="AN100" s="61"/>
      <c r="AO100" s="61"/>
      <c r="AP100" s="61"/>
      <c r="AQ100" s="61"/>
      <c r="AR100" s="61"/>
      <c r="AS100" s="61"/>
      <c r="AT100" s="61"/>
      <c r="AU100" s="61"/>
      <c r="AV100" s="61"/>
      <c r="AW100" s="61"/>
      <c r="AX100" s="61"/>
      <c r="AY100" s="61"/>
      <c r="AZ100" s="61"/>
      <c r="BA100" s="61"/>
      <c r="BB100" s="61"/>
      <c r="BC100" s="61"/>
      <c r="BD100" s="61"/>
      <c r="BE100" s="61"/>
      <c r="BF100" s="61"/>
      <c r="BG100" s="61"/>
      <c r="BH100" s="61"/>
      <c r="BI100" s="61"/>
      <c r="BJ100" s="61"/>
      <c r="BK100" s="61"/>
    </row>
    <row r="101" spans="1:63" x14ac:dyDescent="0.2">
      <c r="A101" s="60">
        <v>42643</v>
      </c>
      <c r="B101" s="59">
        <v>37.630000000000003</v>
      </c>
      <c r="C101" s="11">
        <f t="shared" si="8"/>
        <v>8.0364318242701384E-3</v>
      </c>
      <c r="D101" s="11"/>
      <c r="E101" s="21"/>
      <c r="J101" s="19"/>
      <c r="M101" s="61"/>
      <c r="N101" s="61"/>
      <c r="O101" s="61"/>
      <c r="P101" s="61"/>
      <c r="Q101" s="61"/>
      <c r="R101" s="61"/>
      <c r="S101" s="61"/>
      <c r="T101" s="61"/>
      <c r="U101" s="61"/>
      <c r="V101" s="61"/>
      <c r="W101" s="61"/>
      <c r="X101" s="61"/>
      <c r="Y101" s="61"/>
      <c r="Z101" s="61"/>
      <c r="AA101" s="61"/>
      <c r="AB101" s="61"/>
      <c r="AC101" s="61"/>
      <c r="AD101" s="61"/>
      <c r="AE101" s="61"/>
      <c r="AF101" s="61"/>
      <c r="AG101" s="61"/>
      <c r="AH101" s="61"/>
      <c r="AI101" s="61"/>
      <c r="AJ101" s="61"/>
      <c r="AK101" s="61"/>
      <c r="AL101" s="61"/>
      <c r="AM101" s="61"/>
      <c r="AN101" s="61"/>
      <c r="AO101" s="61"/>
      <c r="AP101" s="61"/>
      <c r="AQ101" s="61"/>
      <c r="AR101" s="61"/>
      <c r="AS101" s="61"/>
      <c r="AT101" s="61"/>
      <c r="AU101" s="61"/>
      <c r="AV101" s="61"/>
      <c r="AW101" s="61"/>
      <c r="AX101" s="61"/>
      <c r="AY101" s="61"/>
      <c r="AZ101" s="61"/>
      <c r="BA101" s="61"/>
      <c r="BB101" s="61"/>
      <c r="BC101" s="61"/>
      <c r="BD101" s="61"/>
      <c r="BE101" s="61"/>
      <c r="BF101" s="61"/>
      <c r="BG101" s="61"/>
      <c r="BH101" s="61"/>
      <c r="BI101" s="61"/>
      <c r="BJ101" s="61"/>
      <c r="BK101" s="61"/>
    </row>
    <row r="102" spans="1:63" x14ac:dyDescent="0.2">
      <c r="A102" s="60">
        <v>42613</v>
      </c>
      <c r="B102" s="59">
        <v>37.33</v>
      </c>
      <c r="C102" s="11">
        <f t="shared" si="8"/>
        <v>7.829373650107968E-3</v>
      </c>
      <c r="D102" s="11"/>
      <c r="E102" s="21"/>
      <c r="J102" s="19"/>
      <c r="M102" s="61"/>
      <c r="N102" s="61"/>
      <c r="O102" s="61"/>
      <c r="P102" s="61"/>
      <c r="Q102" s="61"/>
      <c r="R102" s="61"/>
      <c r="S102" s="61"/>
      <c r="T102" s="61"/>
      <c r="U102" s="61"/>
      <c r="V102" s="61"/>
      <c r="W102" s="61"/>
      <c r="X102" s="61"/>
      <c r="Y102" s="61"/>
      <c r="Z102" s="61"/>
      <c r="AA102" s="61"/>
      <c r="AB102" s="61"/>
      <c r="AC102" s="61"/>
      <c r="AD102" s="61"/>
      <c r="AE102" s="61"/>
      <c r="AF102" s="61"/>
      <c r="AG102" s="61"/>
      <c r="AH102" s="61"/>
      <c r="AI102" s="61"/>
      <c r="AJ102" s="61"/>
      <c r="AK102" s="61"/>
      <c r="AL102" s="61"/>
      <c r="AM102" s="61"/>
      <c r="AN102" s="61"/>
      <c r="AO102" s="61"/>
      <c r="AP102" s="61"/>
      <c r="AQ102" s="61"/>
      <c r="AR102" s="61"/>
      <c r="AS102" s="61"/>
      <c r="AT102" s="61"/>
      <c r="AU102" s="61"/>
      <c r="AV102" s="61"/>
      <c r="AW102" s="61"/>
      <c r="AX102" s="61"/>
      <c r="AY102" s="61"/>
      <c r="AZ102" s="61"/>
      <c r="BA102" s="61"/>
      <c r="BB102" s="61"/>
      <c r="BC102" s="61"/>
      <c r="BD102" s="61"/>
      <c r="BE102" s="61"/>
      <c r="BF102" s="61"/>
      <c r="BG102" s="61"/>
      <c r="BH102" s="61"/>
      <c r="BI102" s="61"/>
      <c r="BJ102" s="61"/>
      <c r="BK102" s="61"/>
    </row>
    <row r="103" spans="1:63" x14ac:dyDescent="0.2">
      <c r="A103" s="60">
        <v>42580</v>
      </c>
      <c r="B103" s="59">
        <v>37.04</v>
      </c>
      <c r="C103" s="11">
        <f t="shared" si="8"/>
        <v>5.1376667612830045E-2</v>
      </c>
      <c r="D103" s="11"/>
      <c r="E103" s="21"/>
      <c r="J103" s="19"/>
      <c r="M103" s="61"/>
      <c r="N103" s="61"/>
      <c r="O103" s="61"/>
      <c r="P103" s="61"/>
      <c r="Q103" s="61"/>
      <c r="R103" s="61"/>
      <c r="S103" s="61"/>
      <c r="T103" s="61"/>
      <c r="U103" s="61"/>
      <c r="V103" s="61"/>
      <c r="W103" s="61"/>
      <c r="X103" s="61"/>
      <c r="Y103" s="61"/>
      <c r="Z103" s="61"/>
      <c r="AA103" s="61"/>
      <c r="AB103" s="61"/>
      <c r="AC103" s="61"/>
      <c r="AD103" s="61"/>
      <c r="AE103" s="61"/>
      <c r="AF103" s="61"/>
      <c r="AG103" s="61"/>
      <c r="AH103" s="61"/>
      <c r="AI103" s="61"/>
      <c r="AJ103" s="61"/>
      <c r="AK103" s="61"/>
      <c r="AL103" s="61"/>
      <c r="AM103" s="61"/>
      <c r="AN103" s="61"/>
      <c r="AO103" s="61"/>
      <c r="AP103" s="61"/>
      <c r="AQ103" s="61"/>
      <c r="AR103" s="61"/>
      <c r="AS103" s="61"/>
      <c r="AT103" s="61"/>
      <c r="AU103" s="61"/>
      <c r="AV103" s="61"/>
      <c r="AW103" s="61"/>
      <c r="AX103" s="61"/>
      <c r="AY103" s="61"/>
      <c r="AZ103" s="61"/>
      <c r="BA103" s="61"/>
      <c r="BB103" s="61"/>
      <c r="BC103" s="61"/>
      <c r="BD103" s="61"/>
      <c r="BE103" s="61"/>
      <c r="BF103" s="61"/>
      <c r="BG103" s="61"/>
      <c r="BH103" s="61"/>
      <c r="BI103" s="61"/>
      <c r="BJ103" s="61"/>
      <c r="BK103" s="61"/>
    </row>
    <row r="104" spans="1:63" x14ac:dyDescent="0.2">
      <c r="A104" s="60">
        <v>42551</v>
      </c>
      <c r="B104" s="59">
        <v>35.229999999999997</v>
      </c>
      <c r="C104" s="11">
        <f t="shared" si="8"/>
        <v>4.2307692307692303E-2</v>
      </c>
      <c r="D104" s="11"/>
      <c r="E104" s="21"/>
      <c r="J104" s="19"/>
      <c r="M104" s="61"/>
      <c r="N104" s="61"/>
      <c r="O104" s="61"/>
      <c r="P104" s="61"/>
      <c r="Q104" s="61"/>
      <c r="R104" s="61"/>
      <c r="S104" s="61"/>
      <c r="T104" s="61"/>
      <c r="U104" s="61"/>
      <c r="V104" s="61"/>
      <c r="W104" s="61"/>
      <c r="X104" s="61"/>
      <c r="Y104" s="61"/>
      <c r="Z104" s="61"/>
      <c r="AA104" s="61"/>
      <c r="AB104" s="61"/>
      <c r="AC104" s="61"/>
      <c r="AD104" s="61"/>
      <c r="AE104" s="61"/>
      <c r="AF104" s="61"/>
      <c r="AG104" s="61"/>
      <c r="AH104" s="61"/>
      <c r="AI104" s="61"/>
      <c r="AJ104" s="61"/>
      <c r="AK104" s="61"/>
      <c r="AL104" s="61"/>
      <c r="AM104" s="61"/>
      <c r="AN104" s="61"/>
      <c r="AO104" s="61"/>
      <c r="AP104" s="61"/>
      <c r="AQ104" s="61"/>
      <c r="AR104" s="61"/>
      <c r="AS104" s="61"/>
      <c r="AT104" s="61"/>
      <c r="AU104" s="61"/>
      <c r="AV104" s="61"/>
      <c r="AW104" s="61"/>
      <c r="AX104" s="61"/>
      <c r="AY104" s="61"/>
      <c r="AZ104" s="61"/>
      <c r="BA104" s="61"/>
      <c r="BB104" s="61"/>
      <c r="BC104" s="61"/>
      <c r="BD104" s="61"/>
      <c r="BE104" s="61"/>
      <c r="BF104" s="61"/>
      <c r="BG104" s="61"/>
      <c r="BH104" s="61"/>
      <c r="BI104" s="61"/>
      <c r="BJ104" s="61"/>
      <c r="BK104" s="61"/>
    </row>
    <row r="105" spans="1:63" x14ac:dyDescent="0.2">
      <c r="A105" s="60">
        <v>42521</v>
      </c>
      <c r="B105" s="59">
        <v>33.799999999999997</v>
      </c>
      <c r="C105" s="11">
        <f t="shared" si="8"/>
        <v>-3.2350415115946253E-2</v>
      </c>
      <c r="D105" s="11"/>
      <c r="E105" s="21"/>
      <c r="J105" s="19"/>
      <c r="M105" s="61"/>
      <c r="N105" s="61"/>
      <c r="O105" s="61"/>
      <c r="P105" s="61"/>
      <c r="Q105" s="61"/>
      <c r="R105" s="61"/>
      <c r="S105" s="61"/>
      <c r="T105" s="61"/>
      <c r="U105" s="61"/>
      <c r="V105" s="61"/>
      <c r="W105" s="61"/>
      <c r="X105" s="61"/>
      <c r="Y105" s="61"/>
      <c r="Z105" s="61"/>
      <c r="AA105" s="61"/>
      <c r="AB105" s="61"/>
      <c r="AC105" s="61"/>
      <c r="AD105" s="61"/>
      <c r="AE105" s="61"/>
      <c r="AF105" s="61"/>
      <c r="AG105" s="61"/>
      <c r="AH105" s="61"/>
      <c r="AI105" s="61"/>
      <c r="AJ105" s="61"/>
      <c r="AK105" s="61"/>
      <c r="AL105" s="61"/>
      <c r="AM105" s="61"/>
      <c r="AN105" s="61"/>
      <c r="AO105" s="61"/>
      <c r="AP105" s="61"/>
      <c r="AQ105" s="61"/>
      <c r="AR105" s="61"/>
      <c r="AS105" s="61"/>
      <c r="AT105" s="61"/>
      <c r="AU105" s="61"/>
      <c r="AV105" s="61"/>
      <c r="AW105" s="61"/>
      <c r="AX105" s="61"/>
      <c r="AY105" s="61"/>
      <c r="AZ105" s="61"/>
      <c r="BA105" s="61"/>
      <c r="BB105" s="61"/>
      <c r="BC105" s="61"/>
      <c r="BD105" s="61"/>
      <c r="BE105" s="61"/>
      <c r="BF105" s="61"/>
      <c r="BG105" s="61"/>
      <c r="BH105" s="61"/>
      <c r="BI105" s="61"/>
      <c r="BJ105" s="61"/>
      <c r="BK105" s="61"/>
    </row>
    <row r="106" spans="1:63" x14ac:dyDescent="0.2">
      <c r="A106" s="60">
        <v>42489</v>
      </c>
      <c r="B106" s="59">
        <v>34.93</v>
      </c>
      <c r="C106" s="11">
        <f t="shared" si="8"/>
        <v>1.0121457489878584E-2</v>
      </c>
      <c r="D106" s="11"/>
      <c r="E106" s="21"/>
      <c r="J106" s="19"/>
    </row>
    <row r="107" spans="1:63" x14ac:dyDescent="0.2">
      <c r="A107" s="60">
        <v>42460</v>
      </c>
      <c r="B107" s="59">
        <v>34.58</v>
      </c>
      <c r="C107" s="11">
        <f t="shared" si="8"/>
        <v>0.12528473804100221</v>
      </c>
      <c r="D107" s="11"/>
      <c r="E107" s="21"/>
      <c r="J107" s="19"/>
    </row>
    <row r="108" spans="1:63" x14ac:dyDescent="0.2">
      <c r="A108" s="60">
        <v>42429</v>
      </c>
      <c r="B108" s="59">
        <v>30.73</v>
      </c>
      <c r="C108" s="11">
        <f t="shared" si="8"/>
        <v>-3.2435939020433952E-3</v>
      </c>
      <c r="D108" s="11"/>
      <c r="E108" s="21"/>
      <c r="J108" s="19"/>
    </row>
    <row r="109" spans="1:63" x14ac:dyDescent="0.2">
      <c r="A109" s="60">
        <v>42398</v>
      </c>
      <c r="B109" s="59">
        <v>30.83</v>
      </c>
      <c r="C109" s="11">
        <f t="shared" si="8"/>
        <v>-5.7474778355243124E-2</v>
      </c>
      <c r="D109" s="11"/>
      <c r="E109" s="21"/>
      <c r="J109" s="19"/>
    </row>
    <row r="110" spans="1:63" x14ac:dyDescent="0.2">
      <c r="A110" s="60">
        <v>42369</v>
      </c>
      <c r="B110" s="59">
        <v>32.71</v>
      </c>
      <c r="C110" s="11">
        <f t="shared" si="8"/>
        <v>-3.9071680376028151E-2</v>
      </c>
      <c r="D110" s="11" cm="1">
        <f t="array" ref="D110">PRODUCT((1+C110:C121)^(12/12))-1</f>
        <v>-0.18265867066466746</v>
      </c>
      <c r="E110" s="21">
        <f t="shared" ref="E110" si="12">_xlfn.STDEV.P(C110:C121)</f>
        <v>4.8304219789800977E-2</v>
      </c>
      <c r="J110" s="19"/>
    </row>
    <row r="111" spans="1:63" x14ac:dyDescent="0.2">
      <c r="A111" s="60">
        <v>42338</v>
      </c>
      <c r="B111" s="59">
        <v>34.04</v>
      </c>
      <c r="C111" s="11">
        <f t="shared" si="8"/>
        <v>-2.296211251435144E-2</v>
      </c>
      <c r="D111" s="11"/>
      <c r="E111" s="21"/>
      <c r="J111" s="19"/>
    </row>
    <row r="112" spans="1:63" x14ac:dyDescent="0.2">
      <c r="A112" s="60">
        <v>42307</v>
      </c>
      <c r="B112" s="59">
        <v>34.840000000000003</v>
      </c>
      <c r="C112" s="11">
        <f t="shared" si="8"/>
        <v>5.2886068298579628E-2</v>
      </c>
      <c r="D112" s="11"/>
      <c r="E112" s="21"/>
      <c r="J112" s="19"/>
    </row>
    <row r="113" spans="1:10" x14ac:dyDescent="0.2">
      <c r="A113" s="60">
        <v>42277</v>
      </c>
      <c r="B113" s="59">
        <v>33.090000000000003</v>
      </c>
      <c r="C113" s="11">
        <f t="shared" si="8"/>
        <v>-4.1980312680949504E-2</v>
      </c>
      <c r="D113" s="11"/>
      <c r="E113" s="21"/>
      <c r="J113" s="19"/>
    </row>
    <row r="114" spans="1:10" x14ac:dyDescent="0.2">
      <c r="A114" s="60">
        <v>42247</v>
      </c>
      <c r="B114" s="59">
        <v>34.54</v>
      </c>
      <c r="C114" s="11">
        <f t="shared" si="8"/>
        <v>-9.8643006263048047E-2</v>
      </c>
      <c r="D114" s="11"/>
      <c r="E114" s="21"/>
      <c r="J114" s="19"/>
    </row>
    <row r="115" spans="1:10" x14ac:dyDescent="0.2">
      <c r="A115" s="60">
        <v>42216</v>
      </c>
      <c r="B115" s="59">
        <v>38.32</v>
      </c>
      <c r="C115" s="11">
        <f t="shared" si="8"/>
        <v>-6.2622309197651715E-2</v>
      </c>
      <c r="D115" s="11"/>
      <c r="E115" s="21"/>
      <c r="J115" s="19"/>
    </row>
    <row r="116" spans="1:10" x14ac:dyDescent="0.2">
      <c r="A116" s="60">
        <v>42185</v>
      </c>
      <c r="B116" s="59">
        <v>40.880000000000003</v>
      </c>
      <c r="C116" s="11">
        <f t="shared" si="8"/>
        <v>-3.4482758620689676E-2</v>
      </c>
      <c r="D116" s="11"/>
      <c r="E116" s="21"/>
      <c r="J116" s="19"/>
    </row>
    <row r="117" spans="1:10" x14ac:dyDescent="0.2">
      <c r="A117" s="60">
        <v>42153</v>
      </c>
      <c r="B117" s="59">
        <v>42.34</v>
      </c>
      <c r="C117" s="11">
        <f t="shared" si="8"/>
        <v>-3.5535307517084176E-2</v>
      </c>
      <c r="D117" s="11"/>
      <c r="E117" s="21"/>
      <c r="J117" s="19"/>
    </row>
    <row r="118" spans="1:10" x14ac:dyDescent="0.2">
      <c r="A118" s="60">
        <v>42124</v>
      </c>
      <c r="B118" s="59">
        <v>43.9</v>
      </c>
      <c r="C118" s="11">
        <f t="shared" si="8"/>
        <v>7.4137509175434338E-2</v>
      </c>
      <c r="D118" s="11"/>
      <c r="E118" s="21"/>
      <c r="J118" s="19"/>
    </row>
    <row r="119" spans="1:10" x14ac:dyDescent="0.2">
      <c r="A119" s="60">
        <v>42094</v>
      </c>
      <c r="B119" s="59">
        <v>40.869999999999997</v>
      </c>
      <c r="C119" s="11">
        <f t="shared" si="8"/>
        <v>-2.2248803827751192E-2</v>
      </c>
      <c r="D119" s="11"/>
      <c r="E119" s="21"/>
      <c r="J119" s="19"/>
    </row>
    <row r="120" spans="1:10" x14ac:dyDescent="0.2">
      <c r="A120" s="60">
        <v>42062</v>
      </c>
      <c r="B120" s="59">
        <v>41.8</v>
      </c>
      <c r="C120" s="11">
        <f t="shared" si="8"/>
        <v>4.6569854782173251E-2</v>
      </c>
      <c r="D120" s="11"/>
      <c r="E120" s="21"/>
      <c r="J120" s="19"/>
    </row>
    <row r="121" spans="1:10" x14ac:dyDescent="0.2">
      <c r="A121" s="60">
        <v>42034</v>
      </c>
      <c r="B121" s="59">
        <v>39.94</v>
      </c>
      <c r="C121" s="11">
        <f t="shared" si="8"/>
        <v>-1.9990004997502597E-3</v>
      </c>
      <c r="D121" s="11"/>
      <c r="E121" s="21"/>
      <c r="J121" s="19"/>
    </row>
    <row r="122" spans="1:10" x14ac:dyDescent="0.2">
      <c r="A122" s="60">
        <v>42004</v>
      </c>
      <c r="B122" s="59">
        <v>40.020000000000003</v>
      </c>
      <c r="C122" s="11">
        <f t="shared" si="8"/>
        <v>-5.0984111927910802E-2</v>
      </c>
      <c r="D122" s="11" cm="1">
        <f t="array" ref="D122">PRODUCT((1+C122:C133)^(12/12))-1</f>
        <v>-2.72241127856101E-2</v>
      </c>
      <c r="E122" s="21">
        <f t="shared" ref="E122" si="13">_xlfn.STDEV.P(C122:C133)</f>
        <v>4.3812930990456037E-2</v>
      </c>
      <c r="J122" s="19"/>
    </row>
    <row r="123" spans="1:10" x14ac:dyDescent="0.2">
      <c r="A123" s="60">
        <v>41971</v>
      </c>
      <c r="B123" s="59">
        <v>42.17</v>
      </c>
      <c r="C123" s="11">
        <f t="shared" si="8"/>
        <v>-1.1022514071294532E-2</v>
      </c>
      <c r="D123" s="11"/>
      <c r="E123" s="21"/>
      <c r="J123" s="19"/>
    </row>
    <row r="124" spans="1:10" x14ac:dyDescent="0.2">
      <c r="A124" s="60">
        <v>41943</v>
      </c>
      <c r="B124" s="59">
        <v>42.64</v>
      </c>
      <c r="C124" s="11">
        <f t="shared" si="8"/>
        <v>2.2296811316231114E-2</v>
      </c>
      <c r="D124" s="11"/>
      <c r="E124" s="21"/>
      <c r="J124" s="19"/>
    </row>
    <row r="125" spans="1:10" x14ac:dyDescent="0.2">
      <c r="A125" s="60">
        <v>41912</v>
      </c>
      <c r="B125" s="59">
        <v>41.71</v>
      </c>
      <c r="C125" s="11">
        <f t="shared" si="8"/>
        <v>-8.1277533039647534E-2</v>
      </c>
      <c r="D125" s="11"/>
      <c r="E125" s="21"/>
      <c r="J125" s="19"/>
    </row>
    <row r="126" spans="1:10" x14ac:dyDescent="0.2">
      <c r="A126" s="60">
        <v>41880</v>
      </c>
      <c r="B126" s="59">
        <v>45.4</v>
      </c>
      <c r="C126" s="11">
        <f t="shared" si="8"/>
        <v>3.8426349496797796E-2</v>
      </c>
      <c r="D126" s="11"/>
      <c r="E126" s="21"/>
      <c r="J126" s="19"/>
    </row>
    <row r="127" spans="1:10" x14ac:dyDescent="0.2">
      <c r="A127" s="60">
        <v>41851</v>
      </c>
      <c r="B127" s="59">
        <v>43.72</v>
      </c>
      <c r="C127" s="11">
        <f t="shared" si="8"/>
        <v>1.3679573382796111E-2</v>
      </c>
      <c r="D127" s="11"/>
      <c r="E127" s="21"/>
      <c r="J127" s="19"/>
    </row>
    <row r="128" spans="1:10" x14ac:dyDescent="0.2">
      <c r="A128" s="60">
        <v>41820</v>
      </c>
      <c r="B128" s="59">
        <v>43.13</v>
      </c>
      <c r="C128" s="11">
        <f t="shared" si="8"/>
        <v>2.1795782989812881E-2</v>
      </c>
      <c r="D128" s="11"/>
      <c r="E128" s="21"/>
      <c r="J128" s="19"/>
    </row>
    <row r="129" spans="1:10" x14ac:dyDescent="0.2">
      <c r="A129" s="60">
        <v>41789</v>
      </c>
      <c r="B129" s="59">
        <v>42.21</v>
      </c>
      <c r="C129" s="11">
        <f t="shared" si="8"/>
        <v>3.1021006350757285E-2</v>
      </c>
      <c r="D129" s="11"/>
      <c r="E129" s="21"/>
      <c r="J129" s="19"/>
    </row>
    <row r="130" spans="1:10" x14ac:dyDescent="0.2">
      <c r="A130" s="60">
        <v>41759</v>
      </c>
      <c r="B130" s="59">
        <v>40.94</v>
      </c>
      <c r="C130" s="11">
        <f t="shared" ref="C130:C193" si="14">(B130-B131)/B131</f>
        <v>8.8713652045342394E-3</v>
      </c>
      <c r="D130" s="11"/>
      <c r="E130" s="21"/>
      <c r="J130" s="19"/>
    </row>
    <row r="131" spans="1:10" x14ac:dyDescent="0.2">
      <c r="A131" s="60">
        <v>41729</v>
      </c>
      <c r="B131" s="59">
        <v>40.58</v>
      </c>
      <c r="C131" s="11">
        <f t="shared" si="14"/>
        <v>4.3455901259963944E-2</v>
      </c>
      <c r="D131" s="11"/>
      <c r="E131" s="21"/>
      <c r="J131" s="19"/>
    </row>
    <row r="132" spans="1:10" x14ac:dyDescent="0.2">
      <c r="A132" s="60">
        <v>41698</v>
      </c>
      <c r="B132" s="59">
        <v>38.89</v>
      </c>
      <c r="C132" s="11">
        <f t="shared" si="14"/>
        <v>3.2386514467746187E-2</v>
      </c>
      <c r="D132" s="11"/>
      <c r="E132" s="21"/>
      <c r="J132" s="19"/>
    </row>
    <row r="133" spans="1:10" x14ac:dyDescent="0.2">
      <c r="A133" s="60">
        <v>41670</v>
      </c>
      <c r="B133" s="59">
        <v>37.67</v>
      </c>
      <c r="C133" s="11">
        <f t="shared" si="14"/>
        <v>-8.4346135148274159E-2</v>
      </c>
      <c r="D133" s="11"/>
      <c r="E133" s="21"/>
      <c r="J133" s="19"/>
    </row>
    <row r="134" spans="1:10" x14ac:dyDescent="0.2">
      <c r="A134" s="60">
        <v>41639</v>
      </c>
      <c r="B134" s="59">
        <v>41.14</v>
      </c>
      <c r="C134" s="11">
        <f t="shared" si="14"/>
        <v>-8.1967213114753218E-3</v>
      </c>
      <c r="D134" s="11" cm="1">
        <f t="array" ref="D134">PRODUCT((1+C134:C145)^(12/12))-1</f>
        <v>-7.6128452728497664E-2</v>
      </c>
      <c r="E134" s="21">
        <f t="shared" ref="E134" si="15">_xlfn.STDEV.P(C134:C145)</f>
        <v>3.535885075101939E-2</v>
      </c>
      <c r="J134" s="19"/>
    </row>
    <row r="135" spans="1:10" x14ac:dyDescent="0.2">
      <c r="A135" s="60">
        <v>41607</v>
      </c>
      <c r="B135" s="59">
        <v>41.48</v>
      </c>
      <c r="C135" s="11">
        <f t="shared" si="14"/>
        <v>-9.3145450203009454E-3</v>
      </c>
      <c r="D135" s="11"/>
      <c r="E135" s="21"/>
      <c r="J135" s="19"/>
    </row>
    <row r="136" spans="1:10" x14ac:dyDescent="0.2">
      <c r="A136" s="60">
        <v>41578</v>
      </c>
      <c r="B136" s="59">
        <v>41.87</v>
      </c>
      <c r="C136" s="11">
        <f t="shared" si="14"/>
        <v>4.3099152964623737E-2</v>
      </c>
      <c r="D136" s="11"/>
      <c r="E136" s="21"/>
      <c r="J136" s="19"/>
    </row>
    <row r="137" spans="1:10" x14ac:dyDescent="0.2">
      <c r="A137" s="60">
        <v>41547</v>
      </c>
      <c r="B137" s="59">
        <v>40.14</v>
      </c>
      <c r="C137" s="11">
        <f t="shared" si="14"/>
        <v>6.415694591728531E-2</v>
      </c>
      <c r="D137" s="11"/>
      <c r="E137" s="21"/>
      <c r="J137" s="19"/>
    </row>
    <row r="138" spans="1:10" x14ac:dyDescent="0.2">
      <c r="A138" s="60">
        <v>41516</v>
      </c>
      <c r="B138" s="59">
        <v>37.72</v>
      </c>
      <c r="C138" s="11">
        <f t="shared" si="14"/>
        <v>-3.4306195596518263E-2</v>
      </c>
      <c r="D138" s="11"/>
      <c r="E138" s="21"/>
      <c r="J138" s="19"/>
    </row>
    <row r="139" spans="1:10" x14ac:dyDescent="0.2">
      <c r="A139" s="60">
        <v>41486</v>
      </c>
      <c r="B139" s="59">
        <v>39.06</v>
      </c>
      <c r="C139" s="11">
        <f t="shared" si="14"/>
        <v>6.7010309278351839E-3</v>
      </c>
      <c r="D139" s="11"/>
      <c r="E139" s="21"/>
      <c r="J139" s="19"/>
    </row>
    <row r="140" spans="1:10" x14ac:dyDescent="0.2">
      <c r="A140" s="60">
        <v>41453</v>
      </c>
      <c r="B140" s="59">
        <v>38.799999999999997</v>
      </c>
      <c r="C140" s="11">
        <f t="shared" si="14"/>
        <v>-6.5960519980741497E-2</v>
      </c>
      <c r="D140" s="11"/>
      <c r="E140" s="21"/>
      <c r="J140" s="19"/>
    </row>
    <row r="141" spans="1:10" x14ac:dyDescent="0.2">
      <c r="A141" s="60">
        <v>41425</v>
      </c>
      <c r="B141" s="59">
        <v>41.54</v>
      </c>
      <c r="C141" s="11">
        <f t="shared" si="14"/>
        <v>-5.073126142595976E-2</v>
      </c>
      <c r="D141" s="11"/>
      <c r="E141" s="21"/>
      <c r="J141" s="19"/>
    </row>
    <row r="142" spans="1:10" x14ac:dyDescent="0.2">
      <c r="A142" s="60">
        <v>41394</v>
      </c>
      <c r="B142" s="59">
        <v>43.76</v>
      </c>
      <c r="C142" s="11">
        <f t="shared" si="14"/>
        <v>2.0046620046620035E-2</v>
      </c>
      <c r="D142" s="11"/>
      <c r="E142" s="21"/>
      <c r="J142" s="19"/>
    </row>
    <row r="143" spans="1:10" x14ac:dyDescent="0.2">
      <c r="A143" s="60">
        <v>41361</v>
      </c>
      <c r="B143" s="59">
        <v>42.9</v>
      </c>
      <c r="C143" s="11">
        <f t="shared" si="14"/>
        <v>-1.4019765571133061E-2</v>
      </c>
      <c r="D143" s="11"/>
      <c r="E143" s="21"/>
      <c r="J143" s="19"/>
    </row>
    <row r="144" spans="1:10" x14ac:dyDescent="0.2">
      <c r="A144" s="60">
        <v>41333</v>
      </c>
      <c r="B144" s="59">
        <v>43.51</v>
      </c>
      <c r="C144" s="11">
        <f t="shared" si="14"/>
        <v>-2.35637342908439E-2</v>
      </c>
      <c r="D144" s="11"/>
      <c r="E144" s="21"/>
      <c r="J144" s="19"/>
    </row>
    <row r="145" spans="1:10" x14ac:dyDescent="0.2">
      <c r="A145" s="60">
        <v>41305</v>
      </c>
      <c r="B145" s="59">
        <v>44.56</v>
      </c>
      <c r="C145" s="11">
        <f t="shared" si="14"/>
        <v>6.7370312149115513E-4</v>
      </c>
      <c r="D145" s="11"/>
      <c r="E145" s="21"/>
      <c r="J145" s="19"/>
    </row>
    <row r="146" spans="1:10" x14ac:dyDescent="0.2">
      <c r="A146" s="60">
        <v>41274</v>
      </c>
      <c r="B146" s="59">
        <v>44.53</v>
      </c>
      <c r="C146" s="11">
        <f t="shared" si="14"/>
        <v>5.9733460257020414E-2</v>
      </c>
      <c r="D146" s="11" cm="1">
        <f t="array" ref="D146">PRODUCT((1+C146:C157)^(12/12))-1</f>
        <v>0.16540172729651914</v>
      </c>
      <c r="E146" s="21">
        <f t="shared" ref="E146" si="16">_xlfn.STDEV.P(C146:C157)</f>
        <v>5.2080841172682663E-2</v>
      </c>
      <c r="J146" s="19"/>
    </row>
    <row r="147" spans="1:10" x14ac:dyDescent="0.2">
      <c r="A147" s="60">
        <v>41243</v>
      </c>
      <c r="B147" s="59">
        <v>42.02</v>
      </c>
      <c r="C147" s="11">
        <f t="shared" si="14"/>
        <v>1.2530120481927786E-2</v>
      </c>
      <c r="D147" s="11"/>
      <c r="E147" s="21"/>
      <c r="J147" s="19"/>
    </row>
    <row r="148" spans="1:10" x14ac:dyDescent="0.2">
      <c r="A148" s="60">
        <v>41213</v>
      </c>
      <c r="B148" s="59">
        <v>41.5</v>
      </c>
      <c r="C148" s="11">
        <f t="shared" si="14"/>
        <v>-5.2732502396931656E-3</v>
      </c>
      <c r="D148" s="11"/>
      <c r="E148" s="21"/>
      <c r="J148" s="19"/>
    </row>
    <row r="149" spans="1:10" x14ac:dyDescent="0.2">
      <c r="A149" s="60">
        <v>41180</v>
      </c>
      <c r="B149" s="59">
        <v>41.72</v>
      </c>
      <c r="C149" s="11">
        <f t="shared" si="14"/>
        <v>4.0139616055846407E-2</v>
      </c>
      <c r="D149" s="11"/>
      <c r="E149" s="21"/>
      <c r="J149" s="19"/>
    </row>
    <row r="150" spans="1:10" x14ac:dyDescent="0.2">
      <c r="A150" s="60">
        <v>41152</v>
      </c>
      <c r="B150" s="59">
        <v>40.11</v>
      </c>
      <c r="C150" s="11">
        <f t="shared" si="14"/>
        <v>2.4993751562109828E-3</v>
      </c>
      <c r="D150" s="11"/>
      <c r="E150" s="21"/>
      <c r="J150" s="19"/>
    </row>
    <row r="151" spans="1:10" x14ac:dyDescent="0.2">
      <c r="A151" s="60">
        <v>41121</v>
      </c>
      <c r="B151" s="59">
        <v>40.01</v>
      </c>
      <c r="C151" s="11">
        <f t="shared" si="14"/>
        <v>2.003506135737498E-3</v>
      </c>
      <c r="D151" s="11"/>
      <c r="E151" s="21"/>
      <c r="J151" s="19"/>
    </row>
    <row r="152" spans="1:10" x14ac:dyDescent="0.2">
      <c r="A152" s="60">
        <v>41089</v>
      </c>
      <c r="B152" s="59">
        <v>39.93</v>
      </c>
      <c r="C152" s="11">
        <f t="shared" si="14"/>
        <v>5.0236717517096172E-2</v>
      </c>
      <c r="D152" s="11"/>
      <c r="E152" s="21"/>
      <c r="J152" s="19"/>
    </row>
    <row r="153" spans="1:10" x14ac:dyDescent="0.2">
      <c r="A153" s="60">
        <v>41060</v>
      </c>
      <c r="B153" s="59">
        <v>38.020000000000003</v>
      </c>
      <c r="C153" s="11">
        <f t="shared" si="14"/>
        <v>-0.10667293233082704</v>
      </c>
      <c r="D153" s="11"/>
      <c r="E153" s="21"/>
      <c r="J153" s="19"/>
    </row>
    <row r="154" spans="1:10" x14ac:dyDescent="0.2">
      <c r="A154" s="60">
        <v>41029</v>
      </c>
      <c r="B154" s="59">
        <v>42.56</v>
      </c>
      <c r="C154" s="11">
        <f t="shared" si="14"/>
        <v>-2.0933977455716509E-2</v>
      </c>
      <c r="D154" s="11"/>
      <c r="E154" s="21"/>
      <c r="J154" s="19"/>
    </row>
    <row r="155" spans="1:10" x14ac:dyDescent="0.2">
      <c r="A155" s="60">
        <v>40998</v>
      </c>
      <c r="B155" s="59">
        <v>43.47</v>
      </c>
      <c r="C155" s="11">
        <f t="shared" si="14"/>
        <v>-2.599148554783786E-2</v>
      </c>
      <c r="D155" s="11"/>
      <c r="E155" s="21"/>
      <c r="J155" s="19"/>
    </row>
    <row r="156" spans="1:10" x14ac:dyDescent="0.2">
      <c r="A156" s="60">
        <v>40968</v>
      </c>
      <c r="B156" s="59">
        <v>44.63</v>
      </c>
      <c r="C156" s="11">
        <f t="shared" si="14"/>
        <v>5.4334987006851035E-2</v>
      </c>
      <c r="D156" s="11"/>
      <c r="E156" s="21"/>
      <c r="J156" s="19"/>
    </row>
    <row r="157" spans="1:10" x14ac:dyDescent="0.2">
      <c r="A157" s="60">
        <v>40939</v>
      </c>
      <c r="B157" s="59">
        <v>42.33</v>
      </c>
      <c r="C157" s="11">
        <f t="shared" si="14"/>
        <v>0.10782517665532576</v>
      </c>
      <c r="D157" s="11"/>
      <c r="E157" s="21"/>
      <c r="J157" s="19"/>
    </row>
    <row r="158" spans="1:10" x14ac:dyDescent="0.2">
      <c r="A158" s="60">
        <v>40907</v>
      </c>
      <c r="B158" s="59">
        <v>38.21</v>
      </c>
      <c r="C158" s="11">
        <f t="shared" si="14"/>
        <v>-6.3939245467907871E-2</v>
      </c>
      <c r="D158" s="11" cm="1">
        <f t="array" ref="D158">PRODUCT((1+C158:C169)^(12/12))-1</f>
        <v>-0.20643821391484918</v>
      </c>
      <c r="E158" s="21">
        <f t="shared" ref="E158" si="17">_xlfn.STDEV.P(C158:C169)</f>
        <v>7.9184630267108091E-2</v>
      </c>
      <c r="J158" s="19"/>
    </row>
    <row r="159" spans="1:10" x14ac:dyDescent="0.2">
      <c r="A159" s="60">
        <v>40877</v>
      </c>
      <c r="B159" s="59">
        <v>40.82</v>
      </c>
      <c r="C159" s="11">
        <f t="shared" si="14"/>
        <v>-1.7096075126414659E-2</v>
      </c>
      <c r="D159" s="11"/>
      <c r="E159" s="21"/>
      <c r="J159" s="19"/>
    </row>
    <row r="160" spans="1:10" x14ac:dyDescent="0.2">
      <c r="A160" s="60">
        <v>40847</v>
      </c>
      <c r="B160" s="59">
        <v>41.53</v>
      </c>
      <c r="C160" s="11">
        <f t="shared" si="14"/>
        <v>0.15908456600614018</v>
      </c>
      <c r="D160" s="11"/>
      <c r="E160" s="21"/>
      <c r="J160" s="19"/>
    </row>
    <row r="161" spans="1:10" x14ac:dyDescent="0.2">
      <c r="A161" s="60">
        <v>40816</v>
      </c>
      <c r="B161" s="59">
        <v>35.83</v>
      </c>
      <c r="C161" s="11">
        <f t="shared" si="14"/>
        <v>-0.18438424766674258</v>
      </c>
      <c r="D161" s="11"/>
      <c r="E161" s="21"/>
      <c r="J161" s="19"/>
    </row>
    <row r="162" spans="1:10" x14ac:dyDescent="0.2">
      <c r="A162" s="60">
        <v>40786</v>
      </c>
      <c r="B162" s="59">
        <v>43.93</v>
      </c>
      <c r="C162" s="11">
        <f t="shared" si="14"/>
        <v>-9.085264900662253E-2</v>
      </c>
      <c r="D162" s="11"/>
      <c r="E162" s="21"/>
      <c r="J162" s="19"/>
    </row>
    <row r="163" spans="1:10" x14ac:dyDescent="0.2">
      <c r="A163" s="60">
        <v>40753</v>
      </c>
      <c r="B163" s="59">
        <v>48.32</v>
      </c>
      <c r="C163" s="11">
        <f t="shared" si="14"/>
        <v>-6.1703002879472885E-3</v>
      </c>
      <c r="D163" s="11"/>
      <c r="E163" s="21"/>
      <c r="J163" s="19"/>
    </row>
    <row r="164" spans="1:10" x14ac:dyDescent="0.2">
      <c r="A164" s="60">
        <v>40724</v>
      </c>
      <c r="B164" s="59">
        <v>48.62</v>
      </c>
      <c r="C164" s="11">
        <f t="shared" si="14"/>
        <v>-9.9776013031969459E-3</v>
      </c>
      <c r="D164" s="11"/>
      <c r="E164" s="21"/>
      <c r="J164" s="19"/>
    </row>
    <row r="165" spans="1:10" x14ac:dyDescent="0.2">
      <c r="A165" s="60">
        <v>40694</v>
      </c>
      <c r="B165" s="59">
        <v>49.11</v>
      </c>
      <c r="C165" s="11">
        <f t="shared" si="14"/>
        <v>-2.9446640316205572E-2</v>
      </c>
      <c r="D165" s="11"/>
      <c r="E165" s="21"/>
      <c r="J165" s="19"/>
    </row>
    <row r="166" spans="1:10" x14ac:dyDescent="0.2">
      <c r="A166" s="60">
        <v>40662</v>
      </c>
      <c r="B166" s="59">
        <v>50.6</v>
      </c>
      <c r="C166" s="11">
        <f t="shared" si="14"/>
        <v>3.3707865168539297E-2</v>
      </c>
      <c r="D166" s="11"/>
      <c r="E166" s="21"/>
      <c r="J166" s="19"/>
    </row>
    <row r="167" spans="1:10" x14ac:dyDescent="0.2">
      <c r="A167" s="60">
        <v>40633</v>
      </c>
      <c r="B167" s="59">
        <v>48.95</v>
      </c>
      <c r="C167" s="11">
        <f t="shared" si="14"/>
        <v>5.4729584141348986E-2</v>
      </c>
      <c r="D167" s="11"/>
      <c r="E167" s="21"/>
      <c r="J167" s="19"/>
    </row>
    <row r="168" spans="1:10" x14ac:dyDescent="0.2">
      <c r="A168" s="60">
        <v>40602</v>
      </c>
      <c r="B168" s="59">
        <v>46.41</v>
      </c>
      <c r="C168" s="11">
        <f t="shared" si="14"/>
        <v>-1.7208001720801333E-3</v>
      </c>
      <c r="D168" s="11"/>
      <c r="E168" s="21"/>
      <c r="J168" s="19"/>
    </row>
    <row r="169" spans="1:10" x14ac:dyDescent="0.2">
      <c r="A169" s="60">
        <v>40574</v>
      </c>
      <c r="B169" s="59">
        <v>46.49</v>
      </c>
      <c r="C169" s="11">
        <f t="shared" si="14"/>
        <v>-3.4475597092419451E-2</v>
      </c>
      <c r="D169" s="11"/>
      <c r="E169" s="21"/>
      <c r="J169" s="19"/>
    </row>
    <row r="170" spans="1:10" x14ac:dyDescent="0.2">
      <c r="A170" s="60">
        <v>40543</v>
      </c>
      <c r="B170" s="59">
        <v>48.15</v>
      </c>
      <c r="C170" s="11">
        <f t="shared" si="14"/>
        <v>5.7312252964426866E-2</v>
      </c>
      <c r="D170" s="11" cm="1">
        <f t="array" ref="D170">PRODUCT((1+C170:C181)^(12/12))-1</f>
        <v>0.17439024390243874</v>
      </c>
      <c r="E170" s="21">
        <f t="shared" ref="E170" si="18">_xlfn.STDEV.P(C170:C181)</f>
        <v>6.2172406613310076E-2</v>
      </c>
      <c r="J170" s="19"/>
    </row>
    <row r="171" spans="1:10" x14ac:dyDescent="0.2">
      <c r="A171" s="60">
        <v>40512</v>
      </c>
      <c r="B171" s="59">
        <v>45.54</v>
      </c>
      <c r="C171" s="11">
        <f t="shared" si="14"/>
        <v>-2.8376360145082106E-2</v>
      </c>
      <c r="D171" s="11"/>
      <c r="E171" s="21"/>
      <c r="J171" s="19"/>
    </row>
    <row r="172" spans="1:10" x14ac:dyDescent="0.2">
      <c r="A172" s="60">
        <v>40480</v>
      </c>
      <c r="B172" s="59">
        <v>46.87</v>
      </c>
      <c r="C172" s="11">
        <f t="shared" si="14"/>
        <v>3.101627804663433E-2</v>
      </c>
      <c r="D172" s="11"/>
      <c r="E172" s="21"/>
      <c r="J172" s="19"/>
    </row>
    <row r="173" spans="1:10" x14ac:dyDescent="0.2">
      <c r="A173" s="60">
        <v>40451</v>
      </c>
      <c r="B173" s="59">
        <v>45.46</v>
      </c>
      <c r="C173" s="11">
        <f t="shared" si="14"/>
        <v>0.1142156862745099</v>
      </c>
      <c r="D173" s="11"/>
      <c r="E173" s="21"/>
      <c r="J173" s="19"/>
    </row>
    <row r="174" spans="1:10" x14ac:dyDescent="0.2">
      <c r="A174" s="60">
        <v>40421</v>
      </c>
      <c r="B174" s="59">
        <v>40.799999999999997</v>
      </c>
      <c r="C174" s="11">
        <f t="shared" si="14"/>
        <v>-2.5555290183902565E-2</v>
      </c>
      <c r="D174" s="11"/>
      <c r="E174" s="21"/>
      <c r="J174" s="19"/>
    </row>
    <row r="175" spans="1:10" x14ac:dyDescent="0.2">
      <c r="A175" s="60">
        <v>40389</v>
      </c>
      <c r="B175" s="59">
        <v>41.87</v>
      </c>
      <c r="C175" s="11">
        <f t="shared" si="14"/>
        <v>0.10213214003685168</v>
      </c>
      <c r="D175" s="11"/>
      <c r="E175" s="21"/>
      <c r="J175" s="19"/>
    </row>
    <row r="176" spans="1:10" x14ac:dyDescent="0.2">
      <c r="A176" s="60">
        <v>40359</v>
      </c>
      <c r="B176" s="59">
        <v>37.99</v>
      </c>
      <c r="C176" s="11">
        <f t="shared" si="14"/>
        <v>-5.4973821989529013E-3</v>
      </c>
      <c r="D176" s="11"/>
      <c r="E176" s="21"/>
      <c r="J176" s="19"/>
    </row>
    <row r="177" spans="1:10" x14ac:dyDescent="0.2">
      <c r="A177" s="60">
        <v>40326</v>
      </c>
      <c r="B177" s="59">
        <v>38.200000000000003</v>
      </c>
      <c r="C177" s="11">
        <f t="shared" si="14"/>
        <v>-9.1773656680931986E-2</v>
      </c>
      <c r="D177" s="11"/>
      <c r="E177" s="21"/>
      <c r="J177" s="19"/>
    </row>
    <row r="178" spans="1:10" x14ac:dyDescent="0.2">
      <c r="A178" s="60">
        <v>40298</v>
      </c>
      <c r="B178" s="59">
        <v>42.06</v>
      </c>
      <c r="C178" s="11">
        <f t="shared" si="14"/>
        <v>-2.1352313167258912E-3</v>
      </c>
      <c r="D178" s="11"/>
      <c r="E178" s="21"/>
      <c r="J178" s="19"/>
    </row>
    <row r="179" spans="1:10" x14ac:dyDescent="0.2">
      <c r="A179" s="60">
        <v>40268</v>
      </c>
      <c r="B179" s="59">
        <v>42.15</v>
      </c>
      <c r="C179" s="11">
        <f t="shared" si="14"/>
        <v>8.1878850102669348E-2</v>
      </c>
      <c r="D179" s="11"/>
      <c r="E179" s="21"/>
      <c r="J179" s="19"/>
    </row>
    <row r="180" spans="1:10" x14ac:dyDescent="0.2">
      <c r="A180" s="60">
        <v>40235</v>
      </c>
      <c r="B180" s="59">
        <v>38.96</v>
      </c>
      <c r="C180" s="11">
        <f t="shared" si="14"/>
        <v>1.8828451882845158E-2</v>
      </c>
      <c r="D180" s="11"/>
      <c r="E180" s="21"/>
      <c r="J180" s="19"/>
    </row>
    <row r="181" spans="1:10" x14ac:dyDescent="0.2">
      <c r="A181" s="60">
        <v>40207</v>
      </c>
      <c r="B181" s="59">
        <v>38.24</v>
      </c>
      <c r="C181" s="11">
        <f t="shared" si="14"/>
        <v>-6.7317073170731656E-2</v>
      </c>
      <c r="D181" s="11"/>
      <c r="E181" s="21"/>
      <c r="J181" s="19"/>
    </row>
    <row r="182" spans="1:10" x14ac:dyDescent="0.2">
      <c r="A182" s="60">
        <v>40178</v>
      </c>
      <c r="B182" s="59">
        <v>41</v>
      </c>
      <c r="C182" s="11">
        <f t="shared" si="14"/>
        <v>1.7369727047146472E-2</v>
      </c>
      <c r="D182" s="11" cm="1">
        <f t="array" ref="D182">PRODUCT((1+C182:C193)^(12/12))-1</f>
        <v>0.739499363597794</v>
      </c>
      <c r="E182" s="21">
        <f t="shared" ref="E182" si="19">_xlfn.STDEV.P(C182:C193)</f>
        <v>8.374765537935204E-2</v>
      </c>
      <c r="J182" s="19"/>
    </row>
    <row r="183" spans="1:10" x14ac:dyDescent="0.2">
      <c r="A183" s="60">
        <v>40147</v>
      </c>
      <c r="B183" s="59">
        <v>40.299999999999997</v>
      </c>
      <c r="C183" s="11">
        <f t="shared" si="14"/>
        <v>7.1808510638297754E-2</v>
      </c>
      <c r="D183" s="11"/>
      <c r="E183" s="21"/>
      <c r="J183" s="19"/>
    </row>
    <row r="184" spans="1:10" x14ac:dyDescent="0.2">
      <c r="A184" s="60">
        <v>40116</v>
      </c>
      <c r="B184" s="59">
        <v>37.6</v>
      </c>
      <c r="C184" s="11">
        <f t="shared" si="14"/>
        <v>-2.4137036075785094E-2</v>
      </c>
      <c r="D184" s="11"/>
      <c r="E184" s="21"/>
      <c r="J184" s="19"/>
    </row>
    <row r="185" spans="1:10" x14ac:dyDescent="0.2">
      <c r="A185" s="60">
        <v>40086</v>
      </c>
      <c r="B185" s="59">
        <v>38.53</v>
      </c>
      <c r="C185" s="11">
        <f t="shared" si="14"/>
        <v>9.9600456621004627E-2</v>
      </c>
      <c r="D185" s="11"/>
      <c r="E185" s="21"/>
      <c r="J185" s="19"/>
    </row>
    <row r="186" spans="1:10" x14ac:dyDescent="0.2">
      <c r="A186" s="60">
        <v>40056</v>
      </c>
      <c r="B186" s="59">
        <v>35.04</v>
      </c>
      <c r="C186" s="11">
        <f t="shared" si="14"/>
        <v>-7.0841598186455086E-3</v>
      </c>
      <c r="D186" s="11"/>
      <c r="E186" s="21"/>
      <c r="J186" s="19"/>
    </row>
    <row r="187" spans="1:10" x14ac:dyDescent="0.2">
      <c r="A187" s="60">
        <v>40025</v>
      </c>
      <c r="B187" s="59">
        <v>35.29</v>
      </c>
      <c r="C187" s="11">
        <f t="shared" si="14"/>
        <v>0.10905091137649274</v>
      </c>
      <c r="D187" s="11"/>
      <c r="E187" s="21"/>
      <c r="J187" s="19"/>
    </row>
    <row r="188" spans="1:10" x14ac:dyDescent="0.2">
      <c r="A188" s="60">
        <v>39994</v>
      </c>
      <c r="B188" s="59">
        <v>31.82</v>
      </c>
      <c r="C188" s="11">
        <f t="shared" si="14"/>
        <v>-2.4524831391784095E-2</v>
      </c>
      <c r="D188" s="11"/>
      <c r="E188" s="21"/>
      <c r="J188" s="19"/>
    </row>
    <row r="189" spans="1:10" x14ac:dyDescent="0.2">
      <c r="A189" s="60">
        <v>39962</v>
      </c>
      <c r="B189" s="59">
        <v>32.619999999999997</v>
      </c>
      <c r="C189" s="11">
        <f t="shared" si="14"/>
        <v>0.17889410914347653</v>
      </c>
      <c r="D189" s="11"/>
      <c r="E189" s="21"/>
      <c r="J189" s="19"/>
    </row>
    <row r="190" spans="1:10" x14ac:dyDescent="0.2">
      <c r="A190" s="60">
        <v>39933</v>
      </c>
      <c r="B190" s="59">
        <v>27.67</v>
      </c>
      <c r="C190" s="11">
        <f t="shared" si="14"/>
        <v>0.17444821731748741</v>
      </c>
      <c r="D190" s="11"/>
      <c r="E190" s="21"/>
      <c r="J190" s="19"/>
    </row>
    <row r="191" spans="1:10" x14ac:dyDescent="0.2">
      <c r="A191" s="60">
        <v>39903</v>
      </c>
      <c r="B191" s="59">
        <v>23.56</v>
      </c>
      <c r="C191" s="11">
        <f t="shared" si="14"/>
        <v>0.12404580152671744</v>
      </c>
      <c r="D191" s="11"/>
      <c r="E191" s="21"/>
      <c r="J191" s="19"/>
    </row>
    <row r="192" spans="1:10" x14ac:dyDescent="0.2">
      <c r="A192" s="60">
        <v>39871</v>
      </c>
      <c r="B192" s="59">
        <v>20.96</v>
      </c>
      <c r="C192" s="11">
        <f t="shared" si="14"/>
        <v>-2.3754075454121941E-2</v>
      </c>
      <c r="D192" s="11"/>
      <c r="E192" s="21"/>
      <c r="J192" s="19"/>
    </row>
    <row r="193" spans="1:10" x14ac:dyDescent="0.2">
      <c r="A193" s="60">
        <v>39843</v>
      </c>
      <c r="B193" s="59">
        <v>21.47</v>
      </c>
      <c r="C193" s="11">
        <f t="shared" si="14"/>
        <v>-8.9096308867204127E-2</v>
      </c>
      <c r="D193" s="11"/>
      <c r="E193" s="21"/>
      <c r="J193" s="19"/>
    </row>
    <row r="194" spans="1:10" x14ac:dyDescent="0.2">
      <c r="A194" s="60">
        <v>39813</v>
      </c>
      <c r="B194" s="59">
        <v>23.57</v>
      </c>
      <c r="C194" s="11">
        <f t="shared" ref="C194:C251" si="20">(B194-B195)/B195</f>
        <v>2.3447676943117633E-2</v>
      </c>
      <c r="D194" s="11" cm="1">
        <f t="array" ref="D194">PRODUCT((1+C194:C205)^(12/12))-1</f>
        <v>-0.54803451581975071</v>
      </c>
      <c r="E194" s="21">
        <f t="shared" ref="E194" si="21">_xlfn.STDEV.P(C194:C205)</f>
        <v>9.1389092358001425E-2</v>
      </c>
      <c r="J194" s="19"/>
    </row>
    <row r="195" spans="1:10" x14ac:dyDescent="0.2">
      <c r="A195" s="60">
        <v>39780</v>
      </c>
      <c r="B195" s="59">
        <v>23.03</v>
      </c>
      <c r="C195" s="11">
        <f t="shared" si="20"/>
        <v>-8.6473621578738585E-2</v>
      </c>
      <c r="D195" s="11"/>
      <c r="E195" s="21"/>
      <c r="J195" s="19"/>
    </row>
    <row r="196" spans="1:10" x14ac:dyDescent="0.2">
      <c r="A196" s="60">
        <v>39752</v>
      </c>
      <c r="B196" s="59">
        <v>25.21</v>
      </c>
      <c r="C196" s="11">
        <f t="shared" si="20"/>
        <v>-0.27264858626658961</v>
      </c>
      <c r="D196" s="11"/>
      <c r="E196" s="21"/>
      <c r="J196" s="19"/>
    </row>
    <row r="197" spans="1:10" x14ac:dyDescent="0.2">
      <c r="A197" s="60">
        <v>39721</v>
      </c>
      <c r="B197" s="59">
        <v>34.659999999999997</v>
      </c>
      <c r="C197" s="11">
        <f t="shared" si="20"/>
        <v>-0.1558694593278131</v>
      </c>
      <c r="D197" s="11"/>
      <c r="E197" s="21"/>
      <c r="J197" s="19"/>
    </row>
    <row r="198" spans="1:10" x14ac:dyDescent="0.2">
      <c r="A198" s="60">
        <v>39689</v>
      </c>
      <c r="B198" s="59">
        <v>41.06</v>
      </c>
      <c r="C198" s="11">
        <f t="shared" si="20"/>
        <v>-7.9165732226956734E-2</v>
      </c>
      <c r="D198" s="11"/>
      <c r="E198" s="21"/>
      <c r="J198" s="19"/>
    </row>
    <row r="199" spans="1:10" x14ac:dyDescent="0.2">
      <c r="A199" s="60">
        <v>39660</v>
      </c>
      <c r="B199" s="59">
        <v>44.59</v>
      </c>
      <c r="C199" s="11">
        <f t="shared" si="20"/>
        <v>-4.7222222222222089E-2</v>
      </c>
      <c r="D199" s="11"/>
      <c r="E199" s="21"/>
      <c r="J199" s="19"/>
    </row>
    <row r="200" spans="1:10" x14ac:dyDescent="0.2">
      <c r="A200" s="60">
        <v>39629</v>
      </c>
      <c r="B200" s="59">
        <v>46.8</v>
      </c>
      <c r="C200" s="11">
        <f t="shared" si="20"/>
        <v>-9.8092117941800019E-2</v>
      </c>
      <c r="D200" s="11"/>
      <c r="E200" s="21"/>
      <c r="J200" s="19"/>
    </row>
    <row r="201" spans="1:10" x14ac:dyDescent="0.2">
      <c r="A201" s="60">
        <v>39598</v>
      </c>
      <c r="B201" s="59">
        <v>51.89</v>
      </c>
      <c r="C201" s="11">
        <f t="shared" si="20"/>
        <v>1.7850137308748602E-2</v>
      </c>
      <c r="D201" s="11"/>
      <c r="E201" s="21"/>
      <c r="J201" s="19"/>
    </row>
    <row r="202" spans="1:10" x14ac:dyDescent="0.2">
      <c r="A202" s="60">
        <v>39568</v>
      </c>
      <c r="B202" s="59">
        <v>50.98</v>
      </c>
      <c r="C202" s="11">
        <f t="shared" si="20"/>
        <v>8.4219481071884164E-2</v>
      </c>
      <c r="D202" s="11"/>
      <c r="E202" s="21"/>
      <c r="J202" s="19"/>
    </row>
    <row r="203" spans="1:10" x14ac:dyDescent="0.2">
      <c r="A203" s="60">
        <v>39538</v>
      </c>
      <c r="B203" s="59">
        <v>47.02</v>
      </c>
      <c r="C203" s="11">
        <f t="shared" si="20"/>
        <v>-3.6672812948166343E-2</v>
      </c>
      <c r="D203" s="11"/>
      <c r="E203" s="21"/>
      <c r="J203" s="19"/>
    </row>
    <row r="204" spans="1:10" x14ac:dyDescent="0.2">
      <c r="A204" s="60">
        <v>39507</v>
      </c>
      <c r="B204" s="59">
        <v>48.81</v>
      </c>
      <c r="C204" s="11">
        <f t="shared" si="20"/>
        <v>2.8661749209694401E-2</v>
      </c>
      <c r="D204" s="11"/>
      <c r="E204" s="21"/>
      <c r="J204" s="19"/>
    </row>
    <row r="205" spans="1:10" x14ac:dyDescent="0.2">
      <c r="A205" s="60">
        <v>39478</v>
      </c>
      <c r="B205" s="59">
        <v>47.45</v>
      </c>
      <c r="C205" s="11">
        <f t="shared" si="20"/>
        <v>-9.0124640460210848E-2</v>
      </c>
      <c r="D205" s="11"/>
      <c r="E205" s="21"/>
      <c r="J205" s="19"/>
    </row>
    <row r="206" spans="1:10" x14ac:dyDescent="0.2">
      <c r="A206" s="60">
        <v>39447</v>
      </c>
      <c r="B206" s="59">
        <v>52.15</v>
      </c>
      <c r="C206" s="11">
        <f t="shared" si="20"/>
        <v>-2.7777777777777814E-2</v>
      </c>
      <c r="D206" s="11" cm="1">
        <f t="array" ref="D206">PRODUCT((1+C206:C217)^(12/12))-1</f>
        <v>0.3475452196382427</v>
      </c>
      <c r="E206" s="21">
        <f t="shared" ref="E206" si="22">_xlfn.STDEV.P(C206:C217)</f>
        <v>5.6083950686648891E-2</v>
      </c>
      <c r="J206" s="19"/>
    </row>
    <row r="207" spans="1:10" x14ac:dyDescent="0.2">
      <c r="A207" s="60">
        <v>39416</v>
      </c>
      <c r="B207" s="59">
        <v>53.64</v>
      </c>
      <c r="C207" s="11">
        <f t="shared" si="20"/>
        <v>-8.5266030013642566E-2</v>
      </c>
      <c r="D207" s="11"/>
      <c r="E207" s="21"/>
      <c r="J207" s="19"/>
    </row>
    <row r="208" spans="1:10" x14ac:dyDescent="0.2">
      <c r="A208" s="60">
        <v>39386</v>
      </c>
      <c r="B208" s="59">
        <v>58.64</v>
      </c>
      <c r="C208" s="11">
        <f t="shared" si="20"/>
        <v>0.13008286760454807</v>
      </c>
      <c r="D208" s="11"/>
      <c r="E208" s="21"/>
      <c r="J208" s="19"/>
    </row>
    <row r="209" spans="1:10" x14ac:dyDescent="0.2">
      <c r="A209" s="60">
        <v>39353</v>
      </c>
      <c r="B209" s="59">
        <v>51.89</v>
      </c>
      <c r="C209" s="11">
        <f t="shared" si="20"/>
        <v>9.8201058201058219E-2</v>
      </c>
      <c r="D209" s="11"/>
      <c r="E209" s="21"/>
      <c r="J209" s="19"/>
    </row>
    <row r="210" spans="1:10" x14ac:dyDescent="0.2">
      <c r="A210" s="60">
        <v>39325</v>
      </c>
      <c r="B210" s="59">
        <v>47.25</v>
      </c>
      <c r="C210" s="11">
        <f t="shared" si="20"/>
        <v>0</v>
      </c>
      <c r="D210" s="11"/>
      <c r="E210" s="21"/>
      <c r="J210" s="19"/>
    </row>
    <row r="211" spans="1:10" x14ac:dyDescent="0.2">
      <c r="A211" s="60">
        <v>39294</v>
      </c>
      <c r="B211" s="59">
        <v>47.25</v>
      </c>
      <c r="C211" s="11">
        <f t="shared" si="20"/>
        <v>3.5049288061336288E-2</v>
      </c>
      <c r="D211" s="11"/>
      <c r="E211" s="21"/>
      <c r="J211" s="19"/>
    </row>
    <row r="212" spans="1:10" x14ac:dyDescent="0.2">
      <c r="A212" s="60">
        <v>39262</v>
      </c>
      <c r="B212" s="59">
        <v>45.65</v>
      </c>
      <c r="C212" s="11">
        <f t="shared" si="20"/>
        <v>4.557947778286766E-2</v>
      </c>
      <c r="D212" s="11"/>
      <c r="E212" s="21"/>
      <c r="J212" s="19"/>
    </row>
    <row r="213" spans="1:10" x14ac:dyDescent="0.2">
      <c r="A213" s="60">
        <v>39233</v>
      </c>
      <c r="B213" s="59">
        <v>43.66</v>
      </c>
      <c r="C213" s="11">
        <f t="shared" si="20"/>
        <v>6.6438690766976033E-2</v>
      </c>
      <c r="D213" s="11"/>
      <c r="E213" s="21"/>
      <c r="J213" s="19"/>
    </row>
    <row r="214" spans="1:10" x14ac:dyDescent="0.2">
      <c r="A214" s="60">
        <v>39202</v>
      </c>
      <c r="B214" s="59">
        <v>40.94</v>
      </c>
      <c r="C214" s="11">
        <f t="shared" si="20"/>
        <v>3.803245436105477E-2</v>
      </c>
      <c r="D214" s="11"/>
      <c r="E214" s="21"/>
      <c r="J214" s="19"/>
    </row>
    <row r="215" spans="1:10" x14ac:dyDescent="0.2">
      <c r="A215" s="60">
        <v>39171</v>
      </c>
      <c r="B215" s="59">
        <v>39.44</v>
      </c>
      <c r="C215" s="11">
        <f t="shared" si="20"/>
        <v>4.3938591847538289E-2</v>
      </c>
      <c r="D215" s="11"/>
      <c r="E215" s="21"/>
      <c r="J215" s="19"/>
    </row>
    <row r="216" spans="1:10" x14ac:dyDescent="0.2">
      <c r="A216" s="60">
        <v>39141</v>
      </c>
      <c r="B216" s="59">
        <v>37.78</v>
      </c>
      <c r="C216" s="11">
        <f t="shared" si="20"/>
        <v>-2.4528789052414041E-2</v>
      </c>
      <c r="D216" s="11"/>
      <c r="E216" s="21"/>
      <c r="J216" s="19"/>
    </row>
    <row r="217" spans="1:10" x14ac:dyDescent="0.2">
      <c r="A217" s="60">
        <v>39113</v>
      </c>
      <c r="B217" s="59">
        <v>38.729999999999997</v>
      </c>
      <c r="C217" s="11">
        <f t="shared" si="20"/>
        <v>7.7519379844945811E-4</v>
      </c>
      <c r="D217" s="11"/>
      <c r="E217" s="21"/>
      <c r="J217" s="19"/>
    </row>
    <row r="218" spans="1:10" x14ac:dyDescent="0.2">
      <c r="A218" s="60">
        <v>39080</v>
      </c>
      <c r="B218" s="59">
        <v>38.700000000000003</v>
      </c>
      <c r="C218" s="11">
        <f t="shared" si="20"/>
        <v>2.2187004754358253E-2</v>
      </c>
      <c r="D218" s="11" cm="1">
        <f t="array" ref="D218">PRODUCT((1+C218:C229)^(12/12))-1</f>
        <v>0.27135348226018441</v>
      </c>
      <c r="E218" s="21">
        <f t="shared" ref="E218" si="23">_xlfn.STDEV.P(C218:C229)</f>
        <v>5.5097166557048716E-2</v>
      </c>
      <c r="J218" s="19"/>
    </row>
    <row r="219" spans="1:10" x14ac:dyDescent="0.2">
      <c r="A219" s="60">
        <v>39051</v>
      </c>
      <c r="B219" s="59">
        <v>37.86</v>
      </c>
      <c r="C219" s="11">
        <f t="shared" si="20"/>
        <v>7.3129251700680215E-2</v>
      </c>
      <c r="D219" s="11"/>
      <c r="E219" s="21"/>
      <c r="J219" s="19"/>
    </row>
    <row r="220" spans="1:10" x14ac:dyDescent="0.2">
      <c r="A220" s="60">
        <v>39021</v>
      </c>
      <c r="B220" s="59">
        <v>35.28</v>
      </c>
      <c r="C220" s="11">
        <f t="shared" si="20"/>
        <v>5.0625372245384243E-2</v>
      </c>
      <c r="D220" s="11"/>
      <c r="E220" s="21"/>
      <c r="J220" s="19"/>
    </row>
    <row r="221" spans="1:10" x14ac:dyDescent="0.2">
      <c r="A221" s="60">
        <v>38989</v>
      </c>
      <c r="B221" s="59">
        <v>33.58</v>
      </c>
      <c r="C221" s="11">
        <f t="shared" si="20"/>
        <v>1.0836845273931349E-2</v>
      </c>
      <c r="D221" s="11"/>
      <c r="E221" s="21"/>
      <c r="J221" s="19"/>
    </row>
    <row r="222" spans="1:10" x14ac:dyDescent="0.2">
      <c r="A222" s="60">
        <v>38960</v>
      </c>
      <c r="B222" s="59">
        <v>33.22</v>
      </c>
      <c r="C222" s="11">
        <f t="shared" si="20"/>
        <v>1.46609651802076E-2</v>
      </c>
      <c r="D222" s="11"/>
      <c r="E222" s="21"/>
      <c r="J222" s="19"/>
    </row>
    <row r="223" spans="1:10" x14ac:dyDescent="0.2">
      <c r="A223" s="60">
        <v>38929</v>
      </c>
      <c r="B223" s="59">
        <v>32.74</v>
      </c>
      <c r="C223" s="11">
        <f t="shared" si="20"/>
        <v>1.8668326073428793E-2</v>
      </c>
      <c r="D223" s="11"/>
      <c r="E223" s="21"/>
      <c r="J223" s="19"/>
    </row>
    <row r="224" spans="1:10" x14ac:dyDescent="0.2">
      <c r="A224" s="60">
        <v>38898</v>
      </c>
      <c r="B224" s="59">
        <v>32.14</v>
      </c>
      <c r="C224" s="11">
        <f t="shared" si="20"/>
        <v>-9.3254585017100208E-4</v>
      </c>
      <c r="D224" s="11"/>
      <c r="E224" s="21"/>
      <c r="J224" s="19"/>
    </row>
    <row r="225" spans="1:10" x14ac:dyDescent="0.2">
      <c r="A225" s="60">
        <v>38868</v>
      </c>
      <c r="B225" s="59">
        <v>32.17</v>
      </c>
      <c r="C225" s="11">
        <f t="shared" si="20"/>
        <v>-0.11304108078301629</v>
      </c>
      <c r="D225" s="11"/>
      <c r="E225" s="21"/>
      <c r="J225" s="19"/>
    </row>
    <row r="226" spans="1:10" x14ac:dyDescent="0.2">
      <c r="A226" s="60">
        <v>38835</v>
      </c>
      <c r="B226" s="59">
        <v>36.270000000000003</v>
      </c>
      <c r="C226" s="11">
        <f t="shared" si="20"/>
        <v>7.8180737217598176E-2</v>
      </c>
      <c r="D226" s="11"/>
      <c r="E226" s="21"/>
      <c r="J226" s="19"/>
    </row>
    <row r="227" spans="1:10" x14ac:dyDescent="0.2">
      <c r="A227" s="60">
        <v>38807</v>
      </c>
      <c r="B227" s="59">
        <v>33.64</v>
      </c>
      <c r="C227" s="11">
        <f t="shared" si="20"/>
        <v>1.1729323308270694E-2</v>
      </c>
      <c r="D227" s="11"/>
      <c r="E227" s="21"/>
      <c r="J227" s="19"/>
    </row>
    <row r="228" spans="1:10" x14ac:dyDescent="0.2">
      <c r="A228" s="60">
        <v>38776</v>
      </c>
      <c r="B228" s="59">
        <v>33.25</v>
      </c>
      <c r="C228" s="11">
        <f t="shared" si="20"/>
        <v>-2.148322542672151E-2</v>
      </c>
      <c r="D228" s="11"/>
      <c r="E228" s="21"/>
      <c r="J228" s="19"/>
    </row>
    <row r="229" spans="1:10" x14ac:dyDescent="0.2">
      <c r="A229" s="60">
        <v>38748</v>
      </c>
      <c r="B229" s="59">
        <v>33.979999999999997</v>
      </c>
      <c r="C229" s="11">
        <f t="shared" si="20"/>
        <v>0.1162943495400787</v>
      </c>
      <c r="D229" s="11"/>
      <c r="E229" s="21"/>
      <c r="J229" s="19"/>
    </row>
    <row r="230" spans="1:10" x14ac:dyDescent="0.2">
      <c r="A230" s="60">
        <v>38716</v>
      </c>
      <c r="B230" s="59">
        <v>30.44</v>
      </c>
      <c r="C230" s="11">
        <f t="shared" si="20"/>
        <v>4.6767537826685114E-2</v>
      </c>
      <c r="D230" s="11" t="e" cm="1">
        <f t="array" ref="D230">PRODUCT((1+C230:C241)^(12/12))-1</f>
        <v>#DIV/0!</v>
      </c>
      <c r="E230" s="21" t="e">
        <f t="shared" ref="E230" si="24">_xlfn.STDEV.P(C230:C241)</f>
        <v>#DIV/0!</v>
      </c>
      <c r="J230" s="19"/>
    </row>
    <row r="231" spans="1:10" x14ac:dyDescent="0.2">
      <c r="A231" s="60">
        <v>38686</v>
      </c>
      <c r="B231" s="59">
        <v>29.08</v>
      </c>
      <c r="C231" s="11" t="e">
        <f t="shared" si="20"/>
        <v>#DIV/0!</v>
      </c>
      <c r="D231" s="11"/>
      <c r="E231" s="21"/>
      <c r="J231" s="19"/>
    </row>
    <row r="232" spans="1:10" x14ac:dyDescent="0.2">
      <c r="C232" s="11" t="e">
        <f t="shared" si="20"/>
        <v>#DIV/0!</v>
      </c>
      <c r="D232" s="11"/>
      <c r="E232" s="21"/>
      <c r="J232" s="19"/>
    </row>
    <row r="233" spans="1:10" x14ac:dyDescent="0.2">
      <c r="C233" s="11" t="e">
        <f t="shared" si="20"/>
        <v>#DIV/0!</v>
      </c>
      <c r="D233" s="11"/>
      <c r="E233" s="21"/>
      <c r="J233" s="19"/>
    </row>
    <row r="234" spans="1:10" x14ac:dyDescent="0.2">
      <c r="C234" s="11" t="e">
        <f t="shared" si="20"/>
        <v>#DIV/0!</v>
      </c>
      <c r="D234" s="11"/>
      <c r="E234" s="21"/>
      <c r="J234" s="19"/>
    </row>
    <row r="235" spans="1:10" x14ac:dyDescent="0.2">
      <c r="C235" s="11" t="e">
        <f t="shared" si="20"/>
        <v>#DIV/0!</v>
      </c>
      <c r="D235" s="11"/>
      <c r="E235" s="21"/>
      <c r="J235" s="19"/>
    </row>
    <row r="236" spans="1:10" x14ac:dyDescent="0.2">
      <c r="C236" s="11" t="e">
        <f t="shared" si="20"/>
        <v>#DIV/0!</v>
      </c>
      <c r="D236" s="11"/>
      <c r="E236" s="21"/>
      <c r="J236" s="19"/>
    </row>
    <row r="237" spans="1:10" x14ac:dyDescent="0.2">
      <c r="C237" s="11" t="e">
        <f t="shared" si="20"/>
        <v>#DIV/0!</v>
      </c>
      <c r="D237" s="11"/>
      <c r="E237" s="21"/>
      <c r="J237" s="19"/>
    </row>
    <row r="238" spans="1:10" x14ac:dyDescent="0.2">
      <c r="C238" s="11" t="e">
        <f t="shared" si="20"/>
        <v>#DIV/0!</v>
      </c>
      <c r="D238" s="11"/>
      <c r="E238" s="21"/>
      <c r="J238" s="19"/>
    </row>
    <row r="239" spans="1:10" x14ac:dyDescent="0.2">
      <c r="C239" s="11" t="e">
        <f t="shared" si="20"/>
        <v>#DIV/0!</v>
      </c>
      <c r="D239" s="11"/>
      <c r="E239" s="21"/>
      <c r="J239" s="19"/>
    </row>
    <row r="240" spans="1:10" x14ac:dyDescent="0.2">
      <c r="C240" s="11" t="e">
        <f t="shared" si="20"/>
        <v>#DIV/0!</v>
      </c>
      <c r="D240" s="11"/>
      <c r="E240" s="21"/>
      <c r="J240" s="19"/>
    </row>
    <row r="241" spans="3:10" x14ac:dyDescent="0.2">
      <c r="C241" s="11" t="e">
        <f t="shared" si="20"/>
        <v>#DIV/0!</v>
      </c>
      <c r="D241" s="11"/>
      <c r="E241" s="21"/>
      <c r="J241" s="19"/>
    </row>
    <row r="242" spans="3:10" x14ac:dyDescent="0.2">
      <c r="C242" s="11" t="e">
        <f t="shared" si="20"/>
        <v>#DIV/0!</v>
      </c>
      <c r="D242" s="11" t="e" cm="1">
        <f t="array" ref="D242">PRODUCT((1+C242:C253)^(12/12))-1</f>
        <v>#DIV/0!</v>
      </c>
      <c r="E242" s="21" t="e">
        <f t="shared" ref="E242" si="25">_xlfn.STDEV.P(C242:C253)</f>
        <v>#DIV/0!</v>
      </c>
      <c r="J242" s="19"/>
    </row>
    <row r="243" spans="3:10" x14ac:dyDescent="0.2">
      <c r="C243" s="11" t="e">
        <f t="shared" si="20"/>
        <v>#DIV/0!</v>
      </c>
      <c r="D243" s="11"/>
      <c r="E243" s="21"/>
      <c r="J243" s="19"/>
    </row>
    <row r="244" spans="3:10" x14ac:dyDescent="0.2">
      <c r="C244" s="11" t="e">
        <f t="shared" si="20"/>
        <v>#DIV/0!</v>
      </c>
      <c r="D244" s="11"/>
      <c r="E244" s="21"/>
      <c r="J244" s="19"/>
    </row>
    <row r="245" spans="3:10" x14ac:dyDescent="0.2">
      <c r="C245" s="11" t="e">
        <f t="shared" si="20"/>
        <v>#DIV/0!</v>
      </c>
      <c r="D245" s="11"/>
      <c r="E245" s="21"/>
      <c r="J245" s="19"/>
    </row>
    <row r="246" spans="3:10" x14ac:dyDescent="0.2">
      <c r="C246" s="11" t="e">
        <f t="shared" si="20"/>
        <v>#DIV/0!</v>
      </c>
      <c r="D246" s="11"/>
      <c r="E246" s="21"/>
      <c r="J246" s="19"/>
    </row>
    <row r="247" spans="3:10" x14ac:dyDescent="0.2">
      <c r="C247" s="11" t="e">
        <f t="shared" si="20"/>
        <v>#DIV/0!</v>
      </c>
      <c r="D247" s="11"/>
      <c r="E247" s="21"/>
      <c r="J247" s="19"/>
    </row>
    <row r="248" spans="3:10" x14ac:dyDescent="0.2">
      <c r="C248" s="11" t="e">
        <f t="shared" si="20"/>
        <v>#DIV/0!</v>
      </c>
      <c r="D248" s="11"/>
      <c r="E248" s="21"/>
      <c r="J248" s="19"/>
    </row>
    <row r="249" spans="3:10" x14ac:dyDescent="0.2">
      <c r="C249" s="11" t="e">
        <f t="shared" si="20"/>
        <v>#DIV/0!</v>
      </c>
      <c r="D249" s="11"/>
      <c r="E249" s="21"/>
      <c r="J249" s="19"/>
    </row>
    <row r="250" spans="3:10" x14ac:dyDescent="0.2">
      <c r="C250" s="11" t="e">
        <f t="shared" si="20"/>
        <v>#DIV/0!</v>
      </c>
      <c r="D250" s="11"/>
      <c r="E250" s="21"/>
      <c r="J250" s="19"/>
    </row>
    <row r="251" spans="3:10" x14ac:dyDescent="0.2">
      <c r="C251" s="11" t="e">
        <f t="shared" si="20"/>
        <v>#DIV/0!</v>
      </c>
      <c r="D251" s="11"/>
      <c r="E251" s="21"/>
      <c r="J251" s="19"/>
    </row>
    <row r="252" spans="3:10" x14ac:dyDescent="0.2">
      <c r="C252" s="11" t="e">
        <f>(B252-B253)/B253</f>
        <v>#DIV/0!</v>
      </c>
      <c r="E252" s="21"/>
      <c r="J252" s="19"/>
    </row>
    <row r="253" spans="3:10" x14ac:dyDescent="0.2">
      <c r="E253" s="21"/>
      <c r="J253" s="19"/>
    </row>
    <row r="254" spans="3:10" x14ac:dyDescent="0.2">
      <c r="E254" s="21"/>
      <c r="J254" s="19"/>
    </row>
    <row r="255" spans="3:10" x14ac:dyDescent="0.2">
      <c r="E255" s="21"/>
      <c r="J255" s="19"/>
    </row>
    <row r="256" spans="3:10" x14ac:dyDescent="0.2">
      <c r="E256" s="21"/>
      <c r="J256" s="19"/>
    </row>
    <row r="257" spans="5:10" x14ac:dyDescent="0.2">
      <c r="E257" s="21"/>
      <c r="J257" s="19"/>
    </row>
    <row r="258" spans="5:10" x14ac:dyDescent="0.2">
      <c r="E258" s="21"/>
      <c r="J258" s="19"/>
    </row>
    <row r="259" spans="5:10" x14ac:dyDescent="0.2">
      <c r="E259" s="21"/>
      <c r="J259" s="19"/>
    </row>
    <row r="260" spans="5:10" x14ac:dyDescent="0.2">
      <c r="E260" s="21"/>
      <c r="J260" s="19"/>
    </row>
    <row r="261" spans="5:10" x14ac:dyDescent="0.2">
      <c r="E261" s="21"/>
      <c r="J261" s="19"/>
    </row>
    <row r="262" spans="5:10" x14ac:dyDescent="0.2">
      <c r="E262" s="21"/>
      <c r="J262" s="19"/>
    </row>
    <row r="263" spans="5:10" x14ac:dyDescent="0.2">
      <c r="E263" s="21"/>
      <c r="J263" s="19"/>
    </row>
    <row r="264" spans="5:10" x14ac:dyDescent="0.2">
      <c r="E264" s="21"/>
      <c r="J264" s="19"/>
    </row>
    <row r="265" spans="5:10" x14ac:dyDescent="0.2">
      <c r="E265" s="21"/>
      <c r="J265" s="19"/>
    </row>
    <row r="266" spans="5:10" x14ac:dyDescent="0.2">
      <c r="E266" s="21"/>
      <c r="J266" s="19"/>
    </row>
    <row r="267" spans="5:10" x14ac:dyDescent="0.2">
      <c r="E267" s="21"/>
      <c r="J267" s="19"/>
    </row>
    <row r="268" spans="5:10" x14ac:dyDescent="0.2">
      <c r="E268" s="21"/>
      <c r="J268" s="19"/>
    </row>
    <row r="269" spans="5:10" x14ac:dyDescent="0.2">
      <c r="E269" s="21"/>
      <c r="J269" s="19"/>
    </row>
    <row r="270" spans="5:10" x14ac:dyDescent="0.2">
      <c r="E270" s="21"/>
      <c r="J270" s="19"/>
    </row>
    <row r="271" spans="5:10" x14ac:dyDescent="0.2">
      <c r="E271" s="21"/>
      <c r="J271" s="19"/>
    </row>
    <row r="272" spans="5:10" x14ac:dyDescent="0.2">
      <c r="E272" s="21"/>
      <c r="J272" s="19"/>
    </row>
    <row r="273" spans="5:10" x14ac:dyDescent="0.2">
      <c r="E273" s="21"/>
      <c r="J273" s="19"/>
    </row>
    <row r="274" spans="5:10" x14ac:dyDescent="0.2">
      <c r="E274" s="21"/>
      <c r="J274" s="19"/>
    </row>
    <row r="275" spans="5:10" x14ac:dyDescent="0.2">
      <c r="E275" s="21"/>
      <c r="J275" s="19"/>
    </row>
    <row r="276" spans="5:10" x14ac:dyDescent="0.2">
      <c r="E276" s="21"/>
      <c r="J276" s="19"/>
    </row>
    <row r="277" spans="5:10" x14ac:dyDescent="0.2">
      <c r="E277" s="21"/>
      <c r="J277" s="19"/>
    </row>
    <row r="278" spans="5:10" x14ac:dyDescent="0.2">
      <c r="E278" s="21"/>
      <c r="J278" s="19"/>
    </row>
    <row r="279" spans="5:10" x14ac:dyDescent="0.2">
      <c r="E279" s="21"/>
      <c r="J279" s="19"/>
    </row>
  </sheetData>
  <mergeCells count="1">
    <mergeCell ref="M1:P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C01E0-243C-4966-8A14-80EC42D49C53}">
  <dimension ref="A1:Y215"/>
  <sheetViews>
    <sheetView workbookViewId="0">
      <selection activeCell="I34" sqref="I34"/>
    </sheetView>
  </sheetViews>
  <sheetFormatPr baseColWidth="10" defaultColWidth="8.83203125" defaultRowHeight="15" x14ac:dyDescent="0.2"/>
  <cols>
    <col min="1" max="1" width="11.5" bestFit="1" customWidth="1"/>
    <col min="2" max="2" width="29" bestFit="1" customWidth="1"/>
    <col min="3" max="3" width="16.6640625" customWidth="1"/>
    <col min="4" max="4" width="18" bestFit="1" customWidth="1"/>
    <col min="5" max="5" width="12.83203125" style="21" customWidth="1"/>
    <col min="7" max="7" width="12.83203125" customWidth="1"/>
    <col min="9" max="9" width="12.1640625" customWidth="1"/>
    <col min="10" max="10" width="13.1640625" customWidth="1"/>
  </cols>
  <sheetData>
    <row r="1" spans="1:25" x14ac:dyDescent="0.2">
      <c r="A1" s="5" t="s">
        <v>0</v>
      </c>
      <c r="B1" s="6" t="s">
        <v>51</v>
      </c>
      <c r="C1" s="10" t="s">
        <v>52</v>
      </c>
      <c r="D1" s="10" t="s">
        <v>3</v>
      </c>
      <c r="E1" s="20" t="s">
        <v>36</v>
      </c>
      <c r="G1" s="36" t="s">
        <v>5</v>
      </c>
      <c r="H1" s="37" t="s">
        <v>6</v>
      </c>
      <c r="I1" s="38" t="s">
        <v>7</v>
      </c>
      <c r="J1" s="39" t="s">
        <v>8</v>
      </c>
      <c r="N1" s="67"/>
      <c r="O1" s="67"/>
      <c r="P1" s="67"/>
      <c r="Q1" s="67"/>
    </row>
    <row r="2" spans="1:25" ht="19" x14ac:dyDescent="0.25">
      <c r="A2" s="7">
        <v>45657</v>
      </c>
      <c r="B2" s="8">
        <v>71.91</v>
      </c>
      <c r="C2" s="11">
        <f t="shared" ref="C2:C59" si="0">(B2-B3)/B3</f>
        <v>-2.2961956521739102E-2</v>
      </c>
      <c r="D2" s="13" cm="1">
        <f t="array" ref="D2">PRODUCT((1+C2:C13)^(12/12))-1</f>
        <v>-2.2297756628144483E-2</v>
      </c>
      <c r="E2" s="21">
        <f>_xlfn.STDEV.P(C2:C13)</f>
        <v>1.6340263607334943E-2</v>
      </c>
      <c r="G2" s="22">
        <f>A2</f>
        <v>45657</v>
      </c>
      <c r="H2" s="31">
        <v>2024</v>
      </c>
      <c r="I2" s="23">
        <f>VLOOKUP(G2,$A$2:$D$287,4,FALSE)</f>
        <v>-2.2297756628144483E-2</v>
      </c>
      <c r="J2" s="40">
        <f>VLOOKUP(G2,$A$2:$E$292,5,FALSE)</f>
        <v>1.6340263607334943E-2</v>
      </c>
      <c r="N2" s="1" t="s">
        <v>53</v>
      </c>
      <c r="O2" s="2"/>
      <c r="P2" s="2"/>
      <c r="Q2" s="2"/>
      <c r="R2" s="2"/>
      <c r="S2" s="2"/>
      <c r="T2" s="2"/>
      <c r="U2" s="2"/>
      <c r="V2" s="2"/>
      <c r="W2" s="2"/>
      <c r="X2" s="2"/>
      <c r="Y2" s="2"/>
    </row>
    <row r="3" spans="1:25" x14ac:dyDescent="0.2">
      <c r="A3" s="7">
        <v>45625</v>
      </c>
      <c r="B3" s="8">
        <v>73.599999999999994</v>
      </c>
      <c r="C3" s="11">
        <f t="shared" si="0"/>
        <v>7.5290896646132395E-3</v>
      </c>
      <c r="G3" s="22">
        <f>A14</f>
        <v>45289</v>
      </c>
      <c r="H3" s="31">
        <v>2023</v>
      </c>
      <c r="I3" s="23">
        <f t="shared" ref="I3:I15" si="1">VLOOKUP(G3,$A$2:$D$287,4,FALSE)</f>
        <v>2.3802895322939666E-2</v>
      </c>
      <c r="J3" s="40">
        <f t="shared" ref="J3:J15" si="2">VLOOKUP(G3,$A$2:$E$292,5,FALSE)</f>
        <v>2.3363931667498807E-2</v>
      </c>
      <c r="N3" s="3" t="s">
        <v>10</v>
      </c>
    </row>
    <row r="4" spans="1:25" x14ac:dyDescent="0.2">
      <c r="A4" s="7">
        <v>45596</v>
      </c>
      <c r="B4" s="8">
        <v>73.05</v>
      </c>
      <c r="C4" s="11">
        <f t="shared" si="0"/>
        <v>-2.7426441219544698E-2</v>
      </c>
      <c r="G4" s="22">
        <f>A26</f>
        <v>44925</v>
      </c>
      <c r="H4" s="31">
        <v>2022</v>
      </c>
      <c r="I4" s="23">
        <f t="shared" si="1"/>
        <v>-0.15233038348082595</v>
      </c>
      <c r="J4" s="40">
        <f t="shared" si="2"/>
        <v>2.2823484711387551E-2</v>
      </c>
      <c r="N4" s="3" t="s">
        <v>54</v>
      </c>
    </row>
    <row r="5" spans="1:25" x14ac:dyDescent="0.2">
      <c r="A5" s="7">
        <v>45565</v>
      </c>
      <c r="B5" s="8">
        <v>75.11</v>
      </c>
      <c r="C5" s="11">
        <f t="shared" si="0"/>
        <v>1.0086067778375471E-2</v>
      </c>
      <c r="G5" s="22">
        <f>A38</f>
        <v>44561</v>
      </c>
      <c r="H5" s="31">
        <v>2021</v>
      </c>
      <c r="I5" s="23">
        <f t="shared" si="1"/>
        <v>-3.9006690100918617E-2</v>
      </c>
      <c r="J5" s="40">
        <f t="shared" si="2"/>
        <v>8.3974030544195881E-3</v>
      </c>
      <c r="N5" s="3" t="s">
        <v>10</v>
      </c>
    </row>
    <row r="6" spans="1:25" x14ac:dyDescent="0.2">
      <c r="A6" s="7">
        <v>45534</v>
      </c>
      <c r="B6" s="8">
        <v>74.36</v>
      </c>
      <c r="C6" s="11">
        <f t="shared" si="0"/>
        <v>1.1425462459194824E-2</v>
      </c>
      <c r="G6" s="22">
        <f>A50</f>
        <v>44196</v>
      </c>
      <c r="H6" s="31">
        <v>2020</v>
      </c>
      <c r="I6" s="23">
        <f t="shared" si="1"/>
        <v>5.1633675172907179E-2</v>
      </c>
      <c r="J6" s="40">
        <f t="shared" si="2"/>
        <v>1.223682692949548E-2</v>
      </c>
      <c r="N6" s="4" t="s">
        <v>12</v>
      </c>
    </row>
    <row r="7" spans="1:25" x14ac:dyDescent="0.2">
      <c r="A7" s="7">
        <v>45504</v>
      </c>
      <c r="B7" s="8">
        <v>73.52</v>
      </c>
      <c r="C7" s="11">
        <f t="shared" si="0"/>
        <v>2.0402498265093671E-2</v>
      </c>
      <c r="G7" s="22">
        <f>A62</f>
        <v>43830</v>
      </c>
      <c r="H7" s="31">
        <v>2019</v>
      </c>
      <c r="I7" s="23">
        <f t="shared" si="1"/>
        <v>5.8704709001389244E-2</v>
      </c>
      <c r="J7" s="40">
        <f t="shared" si="2"/>
        <v>1.017523627881875E-2</v>
      </c>
      <c r="N7" s="3" t="s">
        <v>10</v>
      </c>
    </row>
    <row r="8" spans="1:25" x14ac:dyDescent="0.2">
      <c r="A8" s="7">
        <v>45471</v>
      </c>
      <c r="B8" s="8">
        <v>72.05</v>
      </c>
      <c r="C8" s="11">
        <f t="shared" si="0"/>
        <v>5.7230597431601983E-3</v>
      </c>
      <c r="G8" s="22">
        <f>A74</f>
        <v>43465</v>
      </c>
      <c r="H8" s="31">
        <v>2018</v>
      </c>
      <c r="I8" s="23">
        <f t="shared" si="1"/>
        <v>-2.8932205467696481E-2</v>
      </c>
      <c r="J8" s="40">
        <f t="shared" si="2"/>
        <v>8.2750567492192763E-3</v>
      </c>
      <c r="N8" s="3"/>
    </row>
    <row r="9" spans="1:25" x14ac:dyDescent="0.2">
      <c r="A9" s="7">
        <v>45443</v>
      </c>
      <c r="B9" s="8">
        <v>71.64</v>
      </c>
      <c r="C9" s="11">
        <f t="shared" si="0"/>
        <v>1.3725767652469207E-2</v>
      </c>
      <c r="G9" s="22">
        <f>A86</f>
        <v>43098</v>
      </c>
      <c r="H9" s="31">
        <v>2017</v>
      </c>
      <c r="I9" s="23">
        <f t="shared" si="1"/>
        <v>9.6546602302260975E-3</v>
      </c>
      <c r="J9" s="40">
        <f t="shared" si="2"/>
        <v>3.9451299924629212E-3</v>
      </c>
    </row>
    <row r="10" spans="1:25" x14ac:dyDescent="0.2">
      <c r="A10" s="7">
        <v>45412</v>
      </c>
      <c r="B10" s="8">
        <v>70.67</v>
      </c>
      <c r="C10" s="11">
        <f t="shared" si="0"/>
        <v>-2.6986093900591958E-2</v>
      </c>
      <c r="G10" s="22">
        <f>A98</f>
        <v>42734</v>
      </c>
      <c r="H10" s="31">
        <v>2016</v>
      </c>
      <c r="I10" s="23">
        <f t="shared" si="1"/>
        <v>3.7147102526025044E-4</v>
      </c>
      <c r="J10" s="40">
        <f t="shared" si="2"/>
        <v>1.1190349198056594E-2</v>
      </c>
    </row>
    <row r="11" spans="1:25" x14ac:dyDescent="0.2">
      <c r="A11" s="7">
        <v>45379</v>
      </c>
      <c r="B11" s="8">
        <v>72.63</v>
      </c>
      <c r="C11" s="11">
        <f t="shared" si="0"/>
        <v>5.6770977568540099E-3</v>
      </c>
      <c r="G11" s="22">
        <f>A110</f>
        <v>42369</v>
      </c>
      <c r="H11" s="31">
        <v>2015</v>
      </c>
      <c r="I11" s="23">
        <f t="shared" si="1"/>
        <v>-1.9545951195823474E-2</v>
      </c>
      <c r="J11" s="40">
        <f t="shared" si="2"/>
        <v>1.0088715937928367E-2</v>
      </c>
    </row>
    <row r="12" spans="1:25" x14ac:dyDescent="0.2">
      <c r="A12" s="7">
        <v>45351</v>
      </c>
      <c r="B12" s="8">
        <v>72.22</v>
      </c>
      <c r="C12" s="11">
        <f t="shared" si="0"/>
        <v>-1.6478278632711531E-2</v>
      </c>
      <c r="G12" s="22">
        <f>A122</f>
        <v>42004</v>
      </c>
      <c r="H12" s="31">
        <v>2014</v>
      </c>
      <c r="I12" s="23">
        <f t="shared" si="1"/>
        <v>2.898188632104981E-2</v>
      </c>
      <c r="J12" s="40">
        <f t="shared" si="2"/>
        <v>6.8859322252040498E-3</v>
      </c>
    </row>
    <row r="13" spans="1:25" x14ac:dyDescent="0.2">
      <c r="A13" s="7">
        <v>45322</v>
      </c>
      <c r="B13" s="8">
        <v>73.430000000000007</v>
      </c>
      <c r="C13" s="11">
        <f t="shared" si="0"/>
        <v>-1.6315431679128529E-3</v>
      </c>
      <c r="G13" s="22">
        <f>A134</f>
        <v>41639</v>
      </c>
      <c r="H13" s="31">
        <v>2013</v>
      </c>
      <c r="I13" s="23">
        <f t="shared" si="1"/>
        <v>-4.7364036653576136E-2</v>
      </c>
      <c r="J13" s="40">
        <f t="shared" si="2"/>
        <v>9.5495786586662825E-3</v>
      </c>
    </row>
    <row r="14" spans="1:25" x14ac:dyDescent="0.2">
      <c r="A14" s="7">
        <v>45289</v>
      </c>
      <c r="B14" s="8">
        <v>73.55</v>
      </c>
      <c r="C14" s="11">
        <f t="shared" si="0"/>
        <v>2.9679406411871626E-2</v>
      </c>
      <c r="D14" s="13" cm="1">
        <f t="array" ref="D14">PRODUCT((1+C14:C25)^(12/12))-1</f>
        <v>2.3802895322939666E-2</v>
      </c>
      <c r="E14" s="21">
        <f t="shared" ref="E14" si="3">_xlfn.STDEV.P(C14:C25)</f>
        <v>2.3363931667498807E-2</v>
      </c>
      <c r="G14" s="22">
        <f>A146</f>
        <v>41274</v>
      </c>
      <c r="H14" s="31">
        <v>2012</v>
      </c>
      <c r="I14" s="23">
        <f t="shared" si="1"/>
        <v>5.8654536748861119E-3</v>
      </c>
      <c r="J14" s="40">
        <f t="shared" si="2"/>
        <v>6.007801508538111E-3</v>
      </c>
    </row>
    <row r="15" spans="1:25" x14ac:dyDescent="0.2">
      <c r="A15" s="7">
        <v>45260</v>
      </c>
      <c r="B15" s="8">
        <v>71.430000000000007</v>
      </c>
      <c r="C15" s="11">
        <f t="shared" si="0"/>
        <v>4.2317233328469366E-2</v>
      </c>
      <c r="G15" s="24">
        <f>A158</f>
        <v>40907</v>
      </c>
      <c r="H15" s="32">
        <v>2011</v>
      </c>
      <c r="I15" s="25">
        <f t="shared" si="1"/>
        <v>4.0737510900709983E-2</v>
      </c>
      <c r="J15" s="41">
        <f t="shared" si="2"/>
        <v>6.7862888312501483E-3</v>
      </c>
    </row>
    <row r="16" spans="1:25" x14ac:dyDescent="0.2">
      <c r="A16" s="7">
        <v>45230</v>
      </c>
      <c r="B16" s="8">
        <v>68.53</v>
      </c>
      <c r="C16" s="11">
        <f t="shared" si="0"/>
        <v>-1.7913442247062195E-2</v>
      </c>
    </row>
    <row r="17" spans="1:5" x14ac:dyDescent="0.2">
      <c r="A17" s="7">
        <v>45198</v>
      </c>
      <c r="B17" s="8">
        <v>69.78</v>
      </c>
      <c r="C17" s="11">
        <f t="shared" si="0"/>
        <v>-2.7456445993031344E-2</v>
      </c>
    </row>
    <row r="18" spans="1:5" x14ac:dyDescent="0.2">
      <c r="A18" s="7">
        <v>45169</v>
      </c>
      <c r="B18" s="8">
        <v>71.75</v>
      </c>
      <c r="C18" s="11">
        <f t="shared" si="0"/>
        <v>-9.2515879591273369E-3</v>
      </c>
    </row>
    <row r="19" spans="1:5" x14ac:dyDescent="0.2">
      <c r="A19" s="7">
        <v>45138</v>
      </c>
      <c r="B19" s="8">
        <v>72.42</v>
      </c>
      <c r="C19" s="11">
        <f t="shared" si="0"/>
        <v>-3.7144036318612745E-3</v>
      </c>
    </row>
    <row r="20" spans="1:5" x14ac:dyDescent="0.2">
      <c r="A20" s="7">
        <v>45107</v>
      </c>
      <c r="B20" s="8">
        <v>72.69</v>
      </c>
      <c r="C20" s="11">
        <f t="shared" si="0"/>
        <v>-4.7918948521359327E-3</v>
      </c>
    </row>
    <row r="21" spans="1:5" x14ac:dyDescent="0.2">
      <c r="A21" s="7">
        <v>45077</v>
      </c>
      <c r="B21" s="8">
        <v>73.040000000000006</v>
      </c>
      <c r="C21" s="11">
        <f t="shared" si="0"/>
        <v>-1.4038876889848706E-2</v>
      </c>
    </row>
    <row r="22" spans="1:5" x14ac:dyDescent="0.2">
      <c r="A22" s="7">
        <v>45044</v>
      </c>
      <c r="B22" s="8">
        <v>74.08</v>
      </c>
      <c r="C22" s="11">
        <f t="shared" si="0"/>
        <v>3.3861573885954218E-3</v>
      </c>
    </row>
    <row r="23" spans="1:5" x14ac:dyDescent="0.2">
      <c r="A23" s="7">
        <v>45016</v>
      </c>
      <c r="B23" s="8">
        <v>73.83</v>
      </c>
      <c r="C23" s="11">
        <f t="shared" si="0"/>
        <v>2.442070209518531E-2</v>
      </c>
    </row>
    <row r="24" spans="1:5" x14ac:dyDescent="0.2">
      <c r="A24" s="7">
        <v>44985</v>
      </c>
      <c r="B24" s="8">
        <v>72.069999999999993</v>
      </c>
      <c r="C24" s="11">
        <f t="shared" si="0"/>
        <v>-2.8967933171651923E-2</v>
      </c>
    </row>
    <row r="25" spans="1:5" x14ac:dyDescent="0.2">
      <c r="A25" s="7">
        <v>44957</v>
      </c>
      <c r="B25" s="8">
        <v>74.22</v>
      </c>
      <c r="C25" s="11">
        <f t="shared" si="0"/>
        <v>3.3129175946547816E-2</v>
      </c>
    </row>
    <row r="26" spans="1:5" x14ac:dyDescent="0.2">
      <c r="A26" s="7">
        <v>44925</v>
      </c>
      <c r="B26" s="8">
        <v>71.84</v>
      </c>
      <c r="C26" s="11">
        <f t="shared" si="0"/>
        <v>-1.264431006047281E-2</v>
      </c>
      <c r="D26" s="13" cm="1">
        <f t="array" ref="D26">PRODUCT((1+C26:C37)^(12/12))-1</f>
        <v>-0.15233038348082595</v>
      </c>
      <c r="E26" s="21">
        <f t="shared" ref="E26" si="4">_xlfn.STDEV.P(C26:C37)</f>
        <v>2.2823484711387551E-2</v>
      </c>
    </row>
    <row r="27" spans="1:5" x14ac:dyDescent="0.2">
      <c r="A27" s="7">
        <v>44895</v>
      </c>
      <c r="B27" s="8">
        <v>72.760000000000005</v>
      </c>
      <c r="C27" s="11">
        <f t="shared" si="0"/>
        <v>3.4257285003553815E-2</v>
      </c>
    </row>
    <row r="28" spans="1:5" x14ac:dyDescent="0.2">
      <c r="A28" s="7">
        <v>44865</v>
      </c>
      <c r="B28" s="8">
        <v>70.349999999999994</v>
      </c>
      <c r="C28" s="11">
        <f t="shared" si="0"/>
        <v>-1.3738959764475032E-2</v>
      </c>
    </row>
    <row r="29" spans="1:5" x14ac:dyDescent="0.2">
      <c r="A29" s="7">
        <v>44834</v>
      </c>
      <c r="B29" s="8">
        <v>71.33</v>
      </c>
      <c r="C29" s="11">
        <f t="shared" si="0"/>
        <v>-4.3833780160857858E-2</v>
      </c>
    </row>
    <row r="30" spans="1:5" x14ac:dyDescent="0.2">
      <c r="A30" s="7">
        <v>44804</v>
      </c>
      <c r="B30" s="8">
        <v>74.599999999999994</v>
      </c>
      <c r="C30" s="11">
        <f t="shared" si="0"/>
        <v>-2.9908972691807686E-2</v>
      </c>
    </row>
    <row r="31" spans="1:5" x14ac:dyDescent="0.2">
      <c r="A31" s="7">
        <v>44771</v>
      </c>
      <c r="B31" s="8">
        <v>76.900000000000006</v>
      </c>
      <c r="C31" s="11">
        <f t="shared" si="0"/>
        <v>2.1791124103109228E-2</v>
      </c>
    </row>
    <row r="32" spans="1:5" x14ac:dyDescent="0.2">
      <c r="A32" s="7">
        <v>44742</v>
      </c>
      <c r="B32" s="8">
        <v>75.260000000000005</v>
      </c>
      <c r="C32" s="11">
        <f t="shared" si="0"/>
        <v>-1.8518518518518538E-2</v>
      </c>
    </row>
    <row r="33" spans="1:5" x14ac:dyDescent="0.2">
      <c r="A33" s="7">
        <v>44712</v>
      </c>
      <c r="B33" s="8">
        <v>76.680000000000007</v>
      </c>
      <c r="C33" s="11">
        <f t="shared" si="0"/>
        <v>6.4312901955638421E-3</v>
      </c>
    </row>
    <row r="34" spans="1:5" x14ac:dyDescent="0.2">
      <c r="A34" s="7">
        <v>44680</v>
      </c>
      <c r="B34" s="8">
        <v>76.19</v>
      </c>
      <c r="C34" s="11">
        <f t="shared" si="0"/>
        <v>-4.2117173749057185E-2</v>
      </c>
    </row>
    <row r="35" spans="1:5" x14ac:dyDescent="0.2">
      <c r="A35" s="7">
        <v>44651</v>
      </c>
      <c r="B35" s="8">
        <v>79.540000000000006</v>
      </c>
      <c r="C35" s="11">
        <f t="shared" si="0"/>
        <v>-2.9052734374999944E-2</v>
      </c>
    </row>
    <row r="36" spans="1:5" x14ac:dyDescent="0.2">
      <c r="A36" s="7">
        <v>44620</v>
      </c>
      <c r="B36" s="8">
        <v>81.92</v>
      </c>
      <c r="C36" s="11">
        <f t="shared" si="0"/>
        <v>-1.3012048192771063E-2</v>
      </c>
    </row>
    <row r="37" spans="1:5" x14ac:dyDescent="0.2">
      <c r="A37" s="7">
        <v>44592</v>
      </c>
      <c r="B37" s="9">
        <v>83</v>
      </c>
      <c r="C37" s="11">
        <f t="shared" si="0"/>
        <v>-2.0648967551622419E-2</v>
      </c>
    </row>
    <row r="38" spans="1:5" x14ac:dyDescent="0.2">
      <c r="A38" s="7">
        <v>44561</v>
      </c>
      <c r="B38" s="8">
        <v>84.75</v>
      </c>
      <c r="C38" s="11">
        <f t="shared" si="0"/>
        <v>-7.8435963474596318E-3</v>
      </c>
      <c r="D38" s="13" cm="1">
        <f t="array" ref="D38">PRODUCT((1+C38:C49)^(12/12))-1</f>
        <v>-3.9006690100918617E-2</v>
      </c>
      <c r="E38" s="21">
        <f t="shared" ref="E38" si="5">_xlfn.STDEV.P(C38:C49)</f>
        <v>8.3974030544195881E-3</v>
      </c>
    </row>
    <row r="39" spans="1:5" x14ac:dyDescent="0.2">
      <c r="A39" s="7">
        <v>44530</v>
      </c>
      <c r="B39" s="8">
        <v>85.42</v>
      </c>
      <c r="C39" s="11">
        <f t="shared" si="0"/>
        <v>4.6849379245732318E-4</v>
      </c>
    </row>
    <row r="40" spans="1:5" x14ac:dyDescent="0.2">
      <c r="A40" s="7">
        <v>44498</v>
      </c>
      <c r="B40" s="8">
        <v>85.38</v>
      </c>
      <c r="C40" s="11">
        <f t="shared" si="0"/>
        <v>-8.1919251023999278E-4</v>
      </c>
    </row>
    <row r="41" spans="1:5" x14ac:dyDescent="0.2">
      <c r="A41" s="7">
        <v>44469</v>
      </c>
      <c r="B41" s="8">
        <v>85.45</v>
      </c>
      <c r="C41" s="11">
        <f t="shared" si="0"/>
        <v>-1.1681702521397073E-2</v>
      </c>
    </row>
    <row r="42" spans="1:5" x14ac:dyDescent="0.2">
      <c r="A42" s="7">
        <v>44439</v>
      </c>
      <c r="B42" s="8">
        <v>86.46</v>
      </c>
      <c r="C42" s="11">
        <f t="shared" si="0"/>
        <v>-3.457814661134294E-3</v>
      </c>
    </row>
    <row r="43" spans="1:5" x14ac:dyDescent="0.2">
      <c r="A43" s="7">
        <v>44407</v>
      </c>
      <c r="B43" s="8">
        <v>86.76</v>
      </c>
      <c r="C43" s="11">
        <f t="shared" si="0"/>
        <v>1.0129235068110427E-2</v>
      </c>
    </row>
    <row r="44" spans="1:5" x14ac:dyDescent="0.2">
      <c r="A44" s="7">
        <v>44377</v>
      </c>
      <c r="B44" s="8">
        <v>85.89</v>
      </c>
      <c r="C44" s="11">
        <f t="shared" si="0"/>
        <v>7.3891625615763006E-3</v>
      </c>
    </row>
    <row r="45" spans="1:5" x14ac:dyDescent="0.2">
      <c r="A45" s="7">
        <v>44344</v>
      </c>
      <c r="B45" s="8">
        <v>85.26</v>
      </c>
      <c r="C45" s="11">
        <f t="shared" si="0"/>
        <v>0</v>
      </c>
    </row>
    <row r="46" spans="1:5" x14ac:dyDescent="0.2">
      <c r="A46" s="7">
        <v>44316</v>
      </c>
      <c r="B46" s="8">
        <v>85.26</v>
      </c>
      <c r="C46" s="11">
        <f t="shared" si="0"/>
        <v>6.3739376770538978E-3</v>
      </c>
    </row>
    <row r="47" spans="1:5" x14ac:dyDescent="0.2">
      <c r="A47" s="7">
        <v>44286</v>
      </c>
      <c r="B47" s="8">
        <v>84.72</v>
      </c>
      <c r="C47" s="11">
        <f t="shared" si="0"/>
        <v>-1.419595066325342E-2</v>
      </c>
    </row>
    <row r="48" spans="1:5" x14ac:dyDescent="0.2">
      <c r="A48" s="7">
        <v>44253</v>
      </c>
      <c r="B48" s="8">
        <v>85.94</v>
      </c>
      <c r="C48" s="11">
        <f t="shared" si="0"/>
        <v>-1.7042205192725712E-2</v>
      </c>
    </row>
    <row r="49" spans="1:5" x14ac:dyDescent="0.2">
      <c r="A49" s="7">
        <v>44225</v>
      </c>
      <c r="B49" s="8">
        <v>87.43</v>
      </c>
      <c r="C49" s="11">
        <f t="shared" si="0"/>
        <v>-8.6177571153190947E-3</v>
      </c>
    </row>
    <row r="50" spans="1:5" x14ac:dyDescent="0.2">
      <c r="A50" s="7">
        <v>44196</v>
      </c>
      <c r="B50" s="8">
        <v>88.19</v>
      </c>
      <c r="C50" s="11">
        <f t="shared" si="0"/>
        <v>-3.390213583455726E-3</v>
      </c>
      <c r="D50" s="13" cm="1">
        <f t="array" ref="D50">PRODUCT((1+C50:C61)^(12/12))-1</f>
        <v>5.1633675172907179E-2</v>
      </c>
      <c r="E50" s="21">
        <f t="shared" ref="E50" si="6">_xlfn.STDEV.P(C50:C61)</f>
        <v>1.223682692949548E-2</v>
      </c>
    </row>
    <row r="51" spans="1:5" x14ac:dyDescent="0.2">
      <c r="A51" s="7">
        <v>44165</v>
      </c>
      <c r="B51" s="8">
        <v>88.49</v>
      </c>
      <c r="C51" s="11">
        <f t="shared" si="0"/>
        <v>1.0390500114181281E-2</v>
      </c>
    </row>
    <row r="52" spans="1:5" x14ac:dyDescent="0.2">
      <c r="A52" s="7">
        <v>44134</v>
      </c>
      <c r="B52" s="8">
        <v>87.58</v>
      </c>
      <c r="C52" s="11">
        <f t="shared" si="0"/>
        <v>-7.2545907957379347E-3</v>
      </c>
    </row>
    <row r="53" spans="1:5" x14ac:dyDescent="0.2">
      <c r="A53" s="7">
        <v>44104</v>
      </c>
      <c r="B53" s="8">
        <v>88.22</v>
      </c>
      <c r="C53" s="11">
        <f t="shared" si="0"/>
        <v>-2.7130906624462459E-3</v>
      </c>
    </row>
    <row r="54" spans="1:5" x14ac:dyDescent="0.2">
      <c r="A54" s="7">
        <v>44074</v>
      </c>
      <c r="B54" s="8">
        <v>88.46</v>
      </c>
      <c r="C54" s="11">
        <f t="shared" si="0"/>
        <v>-1.11781801922647E-2</v>
      </c>
    </row>
    <row r="55" spans="1:5" x14ac:dyDescent="0.2">
      <c r="A55" s="7">
        <v>44043</v>
      </c>
      <c r="B55" s="8">
        <v>89.46</v>
      </c>
      <c r="C55" s="11">
        <f t="shared" si="0"/>
        <v>1.2678288431061696E-2</v>
      </c>
    </row>
    <row r="56" spans="1:5" x14ac:dyDescent="0.2">
      <c r="A56" s="7">
        <v>44012</v>
      </c>
      <c r="B56" s="8">
        <v>88.34</v>
      </c>
      <c r="C56" s="11">
        <f t="shared" si="0"/>
        <v>4.7770700636942864E-3</v>
      </c>
    </row>
    <row r="57" spans="1:5" x14ac:dyDescent="0.2">
      <c r="A57" s="7">
        <v>43980</v>
      </c>
      <c r="B57" s="8">
        <v>87.92</v>
      </c>
      <c r="C57" s="11">
        <f t="shared" si="0"/>
        <v>4.6851788367043377E-3</v>
      </c>
    </row>
    <row r="58" spans="1:5" x14ac:dyDescent="0.2">
      <c r="A58" s="7">
        <v>43951</v>
      </c>
      <c r="B58" s="8">
        <v>87.51</v>
      </c>
      <c r="C58" s="11">
        <f t="shared" si="0"/>
        <v>2.5307557117750568E-2</v>
      </c>
    </row>
    <row r="59" spans="1:5" x14ac:dyDescent="0.2">
      <c r="A59" s="7">
        <v>43921</v>
      </c>
      <c r="B59" s="8">
        <v>85.35</v>
      </c>
      <c r="C59" s="11">
        <f t="shared" si="0"/>
        <v>-1.625172890733069E-2</v>
      </c>
    </row>
    <row r="60" spans="1:5" x14ac:dyDescent="0.2">
      <c r="A60" s="7">
        <v>43889</v>
      </c>
      <c r="B60" s="8">
        <v>86.76</v>
      </c>
      <c r="C60" s="11">
        <f t="shared" ref="C60:C123" si="7">(B60-B61)/B61</f>
        <v>1.4499532273152586E-2</v>
      </c>
    </row>
    <row r="61" spans="1:5" x14ac:dyDescent="0.2">
      <c r="A61" s="7">
        <v>43861</v>
      </c>
      <c r="B61" s="8">
        <v>85.52</v>
      </c>
      <c r="C61" s="11">
        <f t="shared" si="7"/>
        <v>1.9794896255664163E-2</v>
      </c>
    </row>
    <row r="62" spans="1:5" x14ac:dyDescent="0.2">
      <c r="A62" s="7">
        <v>43830</v>
      </c>
      <c r="B62" s="8">
        <v>83.86</v>
      </c>
      <c r="C62" s="11">
        <f t="shared" si="7"/>
        <v>-5.1014355202278656E-3</v>
      </c>
      <c r="D62" s="13" cm="1">
        <f t="array" ref="D62">PRODUCT((1+C62:C73)^(12/12))-1</f>
        <v>5.8704709001389244E-2</v>
      </c>
      <c r="E62" s="21">
        <f t="shared" ref="E62" si="8">_xlfn.STDEV.P(C62:C73)</f>
        <v>1.017523627881875E-2</v>
      </c>
    </row>
    <row r="63" spans="1:5" x14ac:dyDescent="0.2">
      <c r="A63" s="7">
        <v>43798</v>
      </c>
      <c r="B63" s="8">
        <v>84.29</v>
      </c>
      <c r="C63" s="11">
        <f t="shared" si="7"/>
        <v>-2.6032422198556246E-3</v>
      </c>
    </row>
    <row r="64" spans="1:5" x14ac:dyDescent="0.2">
      <c r="A64" s="7">
        <v>43769</v>
      </c>
      <c r="B64" s="8">
        <v>84.51</v>
      </c>
      <c r="C64" s="11">
        <f t="shared" si="7"/>
        <v>9.4753049863790465E-4</v>
      </c>
    </row>
    <row r="65" spans="1:5" x14ac:dyDescent="0.2">
      <c r="A65" s="7">
        <v>43738</v>
      </c>
      <c r="B65" s="8">
        <v>84.43</v>
      </c>
      <c r="C65" s="11">
        <f t="shared" si="7"/>
        <v>-7.8730904817859871E-3</v>
      </c>
    </row>
    <row r="66" spans="1:5" x14ac:dyDescent="0.2">
      <c r="A66" s="7">
        <v>43707</v>
      </c>
      <c r="B66" s="8">
        <v>85.1</v>
      </c>
      <c r="C66" s="11">
        <f t="shared" si="7"/>
        <v>2.5301204819277039E-2</v>
      </c>
    </row>
    <row r="67" spans="1:5" x14ac:dyDescent="0.2">
      <c r="A67" s="7">
        <v>43677</v>
      </c>
      <c r="B67" s="9">
        <v>83</v>
      </c>
      <c r="C67" s="11">
        <f t="shared" si="7"/>
        <v>-8.4266281449371834E-4</v>
      </c>
    </row>
    <row r="68" spans="1:5" x14ac:dyDescent="0.2">
      <c r="A68" s="7">
        <v>43644</v>
      </c>
      <c r="B68" s="8">
        <v>83.07</v>
      </c>
      <c r="C68" s="11">
        <f t="shared" si="7"/>
        <v>1.0092412451361847E-2</v>
      </c>
    </row>
    <row r="69" spans="1:5" x14ac:dyDescent="0.2">
      <c r="A69" s="7">
        <v>43616</v>
      </c>
      <c r="B69" s="8">
        <v>82.24</v>
      </c>
      <c r="C69" s="11">
        <f t="shared" si="7"/>
        <v>1.5810276679841914E-2</v>
      </c>
    </row>
    <row r="70" spans="1:5" x14ac:dyDescent="0.2">
      <c r="A70" s="7">
        <v>43585</v>
      </c>
      <c r="B70" s="8">
        <v>80.959999999999994</v>
      </c>
      <c r="C70" s="11">
        <f t="shared" si="7"/>
        <v>-2.7100271002711636E-3</v>
      </c>
    </row>
    <row r="71" spans="1:5" x14ac:dyDescent="0.2">
      <c r="A71" s="7">
        <v>43553</v>
      </c>
      <c r="B71" s="8">
        <v>81.180000000000007</v>
      </c>
      <c r="C71" s="11">
        <f t="shared" si="7"/>
        <v>1.7038336256577472E-2</v>
      </c>
    </row>
    <row r="72" spans="1:5" x14ac:dyDescent="0.2">
      <c r="A72" s="7">
        <v>43524</v>
      </c>
      <c r="B72" s="8">
        <v>79.819999999999993</v>
      </c>
      <c r="C72" s="11">
        <f t="shared" si="7"/>
        <v>-3.3712073916844828E-3</v>
      </c>
    </row>
    <row r="73" spans="1:5" x14ac:dyDescent="0.2">
      <c r="A73" s="7">
        <v>43496</v>
      </c>
      <c r="B73" s="8">
        <v>80.09</v>
      </c>
      <c r="C73" s="11">
        <f t="shared" si="7"/>
        <v>1.1109708370155406E-2</v>
      </c>
    </row>
    <row r="74" spans="1:5" x14ac:dyDescent="0.2">
      <c r="A74" s="7">
        <v>43465</v>
      </c>
      <c r="B74" s="8">
        <v>79.209999999999994</v>
      </c>
      <c r="C74" s="11">
        <f t="shared" si="7"/>
        <v>1.3693370872792337E-2</v>
      </c>
      <c r="D74" s="13" cm="1">
        <f t="array" ref="D74">PRODUCT((1+C74:C85)^(12/12))-1</f>
        <v>-2.8932205467696481E-2</v>
      </c>
      <c r="E74" s="21">
        <f t="shared" ref="E74" si="9">_xlfn.STDEV.P(C74:C85)</f>
        <v>8.2750567492192763E-3</v>
      </c>
    </row>
    <row r="75" spans="1:5" x14ac:dyDescent="0.2">
      <c r="A75" s="7">
        <v>43434</v>
      </c>
      <c r="B75" s="8">
        <v>78.14</v>
      </c>
      <c r="C75" s="11">
        <f t="shared" si="7"/>
        <v>3.8540596094552562E-3</v>
      </c>
    </row>
    <row r="76" spans="1:5" x14ac:dyDescent="0.2">
      <c r="A76" s="7">
        <v>43404</v>
      </c>
      <c r="B76" s="8">
        <v>77.84</v>
      </c>
      <c r="C76" s="11">
        <f t="shared" si="7"/>
        <v>-1.0927573062261746E-2</v>
      </c>
    </row>
    <row r="77" spans="1:5" x14ac:dyDescent="0.2">
      <c r="A77" s="7">
        <v>43371</v>
      </c>
      <c r="B77" s="8">
        <v>78.7</v>
      </c>
      <c r="C77" s="11">
        <f t="shared" si="7"/>
        <v>-7.8164397377709326E-3</v>
      </c>
    </row>
    <row r="78" spans="1:5" x14ac:dyDescent="0.2">
      <c r="A78" s="7">
        <v>43343</v>
      </c>
      <c r="B78" s="8">
        <v>79.319999999999993</v>
      </c>
      <c r="C78" s="11">
        <f t="shared" si="7"/>
        <v>4.3048873132437221E-3</v>
      </c>
    </row>
    <row r="79" spans="1:5" x14ac:dyDescent="0.2">
      <c r="A79" s="7">
        <v>43312</v>
      </c>
      <c r="B79" s="8">
        <v>78.98</v>
      </c>
      <c r="C79" s="11">
        <f t="shared" si="7"/>
        <v>-2.6518499810581357E-3</v>
      </c>
    </row>
    <row r="80" spans="1:5" x14ac:dyDescent="0.2">
      <c r="A80" s="7">
        <v>43280</v>
      </c>
      <c r="B80" s="8">
        <v>79.19</v>
      </c>
      <c r="C80" s="11">
        <f t="shared" si="7"/>
        <v>-2.7704319355244789E-3</v>
      </c>
    </row>
    <row r="81" spans="1:5" x14ac:dyDescent="0.2">
      <c r="A81" s="7">
        <v>43251</v>
      </c>
      <c r="B81" s="8">
        <v>79.41</v>
      </c>
      <c r="C81" s="11">
        <f t="shared" si="7"/>
        <v>4.5540796963946797E-3</v>
      </c>
    </row>
    <row r="82" spans="1:5" x14ac:dyDescent="0.2">
      <c r="A82" s="7">
        <v>43220</v>
      </c>
      <c r="B82" s="8">
        <v>79.05</v>
      </c>
      <c r="C82" s="11">
        <f t="shared" si="7"/>
        <v>-1.1009633429250714E-2</v>
      </c>
    </row>
    <row r="83" spans="1:5" x14ac:dyDescent="0.2">
      <c r="A83" s="7">
        <v>43188</v>
      </c>
      <c r="B83" s="8">
        <v>79.930000000000007</v>
      </c>
      <c r="C83" s="11">
        <f t="shared" si="7"/>
        <v>4.7768698931490846E-3</v>
      </c>
    </row>
    <row r="84" spans="1:5" x14ac:dyDescent="0.2">
      <c r="A84" s="7">
        <v>43159</v>
      </c>
      <c r="B84" s="8">
        <v>79.55</v>
      </c>
      <c r="C84" s="11">
        <f t="shared" si="7"/>
        <v>-1.2537239324726975E-2</v>
      </c>
    </row>
    <row r="85" spans="1:5" x14ac:dyDescent="0.2">
      <c r="A85" s="7">
        <v>43131</v>
      </c>
      <c r="B85" s="8">
        <v>80.56</v>
      </c>
      <c r="C85" s="11">
        <f t="shared" si="7"/>
        <v>-1.2382003187446254E-2</v>
      </c>
    </row>
    <row r="86" spans="1:5" x14ac:dyDescent="0.2">
      <c r="A86" s="7">
        <v>43098</v>
      </c>
      <c r="B86" s="8">
        <v>81.569999999999993</v>
      </c>
      <c r="C86" s="11">
        <f t="shared" si="7"/>
        <v>7.3610599926374751E-4</v>
      </c>
      <c r="D86" s="13" cm="1">
        <f t="array" ref="D86">PRODUCT((1+C86:C97)^(12/12))-1</f>
        <v>9.6546602302260975E-3</v>
      </c>
      <c r="E86" s="21">
        <f t="shared" ref="E86" si="10">_xlfn.STDEV.P(C86:C97)</f>
        <v>3.9451299924629212E-3</v>
      </c>
    </row>
    <row r="87" spans="1:5" x14ac:dyDescent="0.2">
      <c r="A87" s="7">
        <v>43069</v>
      </c>
      <c r="B87" s="8">
        <v>81.510000000000005</v>
      </c>
      <c r="C87" s="11">
        <f t="shared" si="7"/>
        <v>-3.1796502384736566E-3</v>
      </c>
    </row>
    <row r="88" spans="1:5" x14ac:dyDescent="0.2">
      <c r="A88" s="7">
        <v>43039</v>
      </c>
      <c r="B88" s="8">
        <v>81.77</v>
      </c>
      <c r="C88" s="11">
        <f t="shared" si="7"/>
        <v>-2.3182040019521441E-3</v>
      </c>
    </row>
    <row r="89" spans="1:5" x14ac:dyDescent="0.2">
      <c r="A89" s="7">
        <v>43007</v>
      </c>
      <c r="B89" s="8">
        <v>81.96</v>
      </c>
      <c r="C89" s="11">
        <f t="shared" si="7"/>
        <v>-6.7862336403296452E-3</v>
      </c>
    </row>
    <row r="90" spans="1:5" x14ac:dyDescent="0.2">
      <c r="A90" s="7">
        <v>42978</v>
      </c>
      <c r="B90" s="8">
        <v>82.52</v>
      </c>
      <c r="C90" s="11">
        <f t="shared" si="7"/>
        <v>6.4642029515794754E-3</v>
      </c>
    </row>
    <row r="91" spans="1:5" x14ac:dyDescent="0.2">
      <c r="A91" s="7">
        <v>42947</v>
      </c>
      <c r="B91" s="8">
        <v>81.99</v>
      </c>
      <c r="C91" s="11">
        <f t="shared" si="7"/>
        <v>1.9552731272149161E-3</v>
      </c>
    </row>
    <row r="92" spans="1:5" x14ac:dyDescent="0.2">
      <c r="A92" s="7">
        <v>42916</v>
      </c>
      <c r="B92" s="8">
        <v>81.83</v>
      </c>
      <c r="C92" s="11">
        <f t="shared" si="7"/>
        <v>-1.5861395802830094E-3</v>
      </c>
    </row>
    <row r="93" spans="1:5" x14ac:dyDescent="0.2">
      <c r="A93" s="7">
        <v>42886</v>
      </c>
      <c r="B93" s="8">
        <v>81.96</v>
      </c>
      <c r="C93" s="11">
        <f t="shared" si="7"/>
        <v>5.0275904353157159E-3</v>
      </c>
    </row>
    <row r="94" spans="1:5" x14ac:dyDescent="0.2">
      <c r="A94" s="7">
        <v>42853</v>
      </c>
      <c r="B94" s="8">
        <v>81.55</v>
      </c>
      <c r="C94" s="11">
        <f t="shared" si="7"/>
        <v>5.7967439565860743E-3</v>
      </c>
    </row>
    <row r="95" spans="1:5" x14ac:dyDescent="0.2">
      <c r="A95" s="7">
        <v>42825</v>
      </c>
      <c r="B95" s="8">
        <v>81.08</v>
      </c>
      <c r="C95" s="11">
        <f t="shared" si="7"/>
        <v>-2.3378860588162634E-3</v>
      </c>
    </row>
    <row r="96" spans="1:5" x14ac:dyDescent="0.2">
      <c r="A96" s="7">
        <v>42794</v>
      </c>
      <c r="B96" s="8">
        <v>81.27</v>
      </c>
      <c r="C96" s="11">
        <f t="shared" si="7"/>
        <v>4.0770941438102093E-3</v>
      </c>
    </row>
    <row r="97" spans="1:5" x14ac:dyDescent="0.2">
      <c r="A97" s="7">
        <v>42766</v>
      </c>
      <c r="B97" s="8">
        <v>80.94</v>
      </c>
      <c r="C97" s="11">
        <f t="shared" si="7"/>
        <v>1.8566654288896085E-3</v>
      </c>
    </row>
    <row r="98" spans="1:5" x14ac:dyDescent="0.2">
      <c r="A98" s="7">
        <v>42734</v>
      </c>
      <c r="B98" s="8">
        <v>80.790000000000006</v>
      </c>
      <c r="C98" s="11">
        <f t="shared" si="7"/>
        <v>-1.2362467548521982E-3</v>
      </c>
      <c r="D98" s="13" cm="1">
        <f t="array" ref="D98">PRODUCT((1+C98:C109)^(12/12))-1</f>
        <v>3.7147102526025044E-4</v>
      </c>
      <c r="E98" s="21">
        <f t="shared" ref="E98" si="11">_xlfn.STDEV.P(C98:C109)</f>
        <v>1.1190349198056594E-2</v>
      </c>
    </row>
    <row r="99" spans="1:5" x14ac:dyDescent="0.2">
      <c r="A99" s="7">
        <v>42704</v>
      </c>
      <c r="B99" s="8">
        <v>80.89</v>
      </c>
      <c r="C99" s="11">
        <f t="shared" si="7"/>
        <v>-2.7647553792523108E-2</v>
      </c>
    </row>
    <row r="100" spans="1:5" x14ac:dyDescent="0.2">
      <c r="A100" s="7">
        <v>42674</v>
      </c>
      <c r="B100" s="8">
        <v>83.19</v>
      </c>
      <c r="C100" s="11">
        <f t="shared" si="7"/>
        <v>-1.1290705966246765E-2</v>
      </c>
    </row>
    <row r="101" spans="1:5" x14ac:dyDescent="0.2">
      <c r="A101" s="7">
        <v>42643</v>
      </c>
      <c r="B101" s="8">
        <v>84.14</v>
      </c>
      <c r="C101" s="11">
        <f t="shared" si="7"/>
        <v>-8.3125519534488993E-4</v>
      </c>
    </row>
    <row r="102" spans="1:5" x14ac:dyDescent="0.2">
      <c r="A102" s="7">
        <v>42613</v>
      </c>
      <c r="B102" s="8">
        <v>84.21</v>
      </c>
      <c r="C102" s="11">
        <f t="shared" si="7"/>
        <v>-5.0803402646503642E-3</v>
      </c>
    </row>
    <row r="103" spans="1:5" x14ac:dyDescent="0.2">
      <c r="A103" s="7">
        <v>42580</v>
      </c>
      <c r="B103" s="8">
        <v>84.64</v>
      </c>
      <c r="C103" s="11">
        <f t="shared" si="7"/>
        <v>4.0332147093713336E-3</v>
      </c>
    </row>
    <row r="104" spans="1:5" x14ac:dyDescent="0.2">
      <c r="A104" s="7">
        <v>42551</v>
      </c>
      <c r="B104" s="8">
        <v>84.3</v>
      </c>
      <c r="C104" s="11">
        <f t="shared" si="7"/>
        <v>1.8115942028985508E-2</v>
      </c>
    </row>
    <row r="105" spans="1:5" x14ac:dyDescent="0.2">
      <c r="A105" s="7">
        <v>42521</v>
      </c>
      <c r="B105" s="8">
        <v>82.8</v>
      </c>
      <c r="C105" s="11">
        <f t="shared" si="7"/>
        <v>-2.0489333494034196E-3</v>
      </c>
    </row>
    <row r="106" spans="1:5" x14ac:dyDescent="0.2">
      <c r="A106" s="7">
        <v>42489</v>
      </c>
      <c r="B106" s="8">
        <v>82.97</v>
      </c>
      <c r="C106" s="11">
        <f t="shared" si="7"/>
        <v>1.9926332950907801E-3</v>
      </c>
    </row>
    <row r="107" spans="1:5" x14ac:dyDescent="0.2">
      <c r="A107" s="7">
        <v>42460</v>
      </c>
      <c r="B107" s="8">
        <v>82.805000000000007</v>
      </c>
      <c r="C107" s="11">
        <f t="shared" si="7"/>
        <v>6.7477203647417243E-3</v>
      </c>
    </row>
    <row r="108" spans="1:5" x14ac:dyDescent="0.2">
      <c r="A108" s="7">
        <v>42429</v>
      </c>
      <c r="B108" s="8">
        <v>82.25</v>
      </c>
      <c r="C108" s="11">
        <f t="shared" si="7"/>
        <v>6.3624128227088702E-3</v>
      </c>
    </row>
    <row r="109" spans="1:5" x14ac:dyDescent="0.2">
      <c r="A109" s="7">
        <v>42398</v>
      </c>
      <c r="B109" s="8">
        <v>81.73</v>
      </c>
      <c r="C109" s="11">
        <f t="shared" si="7"/>
        <v>1.2010896483407613E-2</v>
      </c>
    </row>
    <row r="110" spans="1:5" x14ac:dyDescent="0.2">
      <c r="A110" s="7">
        <v>42369</v>
      </c>
      <c r="B110" s="8">
        <v>80.760000000000005</v>
      </c>
      <c r="C110" s="11">
        <f t="shared" si="7"/>
        <v>-6.6420664206641089E-3</v>
      </c>
      <c r="D110" s="13" cm="1">
        <f t="array" ref="D110">PRODUCT((1+C110:C121)^(12/12))-1</f>
        <v>-1.9545951195823474E-2</v>
      </c>
      <c r="E110" s="21">
        <f t="shared" ref="E110" si="12">_xlfn.STDEV.P(C110:C121)</f>
        <v>1.0088715937928367E-2</v>
      </c>
    </row>
    <row r="111" spans="1:5" x14ac:dyDescent="0.2">
      <c r="A111" s="7">
        <v>42338</v>
      </c>
      <c r="B111" s="8">
        <v>81.3</v>
      </c>
      <c r="C111" s="11">
        <f t="shared" si="7"/>
        <v>-5.9909524391736036E-3</v>
      </c>
    </row>
    <row r="112" spans="1:5" x14ac:dyDescent="0.2">
      <c r="A112" s="7">
        <v>42307</v>
      </c>
      <c r="B112" s="8">
        <v>81.790000000000006</v>
      </c>
      <c r="C112" s="11">
        <f t="shared" si="7"/>
        <v>-1.7087757842060363E-3</v>
      </c>
    </row>
    <row r="113" spans="1:5" x14ac:dyDescent="0.2">
      <c r="A113" s="7">
        <v>42277</v>
      </c>
      <c r="B113" s="8">
        <v>81.93</v>
      </c>
      <c r="C113" s="11">
        <f t="shared" si="7"/>
        <v>6.0166994106091495E-3</v>
      </c>
    </row>
    <row r="114" spans="1:5" x14ac:dyDescent="0.2">
      <c r="A114" s="7">
        <v>42247</v>
      </c>
      <c r="B114" s="8">
        <v>81.44</v>
      </c>
      <c r="C114" s="11">
        <f t="shared" si="7"/>
        <v>-4.5226744896712445E-3</v>
      </c>
    </row>
    <row r="115" spans="1:5" x14ac:dyDescent="0.2">
      <c r="A115" s="7">
        <v>42216</v>
      </c>
      <c r="B115" s="8">
        <v>81.81</v>
      </c>
      <c r="C115" s="11">
        <f t="shared" si="7"/>
        <v>6.7683977356632679E-3</v>
      </c>
    </row>
    <row r="116" spans="1:5" x14ac:dyDescent="0.2">
      <c r="A116" s="7">
        <v>42185</v>
      </c>
      <c r="B116" s="8">
        <v>81.260000000000005</v>
      </c>
      <c r="C116" s="11">
        <f t="shared" si="7"/>
        <v>-1.3116346854505688E-2</v>
      </c>
    </row>
    <row r="117" spans="1:5" x14ac:dyDescent="0.2">
      <c r="A117" s="7">
        <v>42153</v>
      </c>
      <c r="B117" s="8">
        <v>82.34</v>
      </c>
      <c r="C117" s="11">
        <f t="shared" si="7"/>
        <v>-6.8749246170545552E-3</v>
      </c>
    </row>
    <row r="118" spans="1:5" x14ac:dyDescent="0.2">
      <c r="A118" s="7">
        <v>42124</v>
      </c>
      <c r="B118" s="8">
        <v>82.91</v>
      </c>
      <c r="C118" s="11">
        <f t="shared" si="7"/>
        <v>-5.5175722682020865E-3</v>
      </c>
    </row>
    <row r="119" spans="1:5" x14ac:dyDescent="0.2">
      <c r="A119" s="7">
        <v>42094</v>
      </c>
      <c r="B119" s="8">
        <v>83.37</v>
      </c>
      <c r="C119" s="11">
        <f t="shared" si="7"/>
        <v>3.4906114588349334E-3</v>
      </c>
    </row>
    <row r="120" spans="1:5" x14ac:dyDescent="0.2">
      <c r="A120" s="7">
        <v>42062</v>
      </c>
      <c r="B120" s="8">
        <v>83.08</v>
      </c>
      <c r="C120" s="11">
        <f t="shared" si="7"/>
        <v>-1.5056312981624138E-2</v>
      </c>
    </row>
    <row r="121" spans="1:5" x14ac:dyDescent="0.2">
      <c r="A121" s="7">
        <v>42034</v>
      </c>
      <c r="B121" s="8">
        <v>84.35</v>
      </c>
      <c r="C121" s="11">
        <f t="shared" si="7"/>
        <v>2.4037877868155755E-2</v>
      </c>
    </row>
    <row r="122" spans="1:5" x14ac:dyDescent="0.2">
      <c r="A122" s="7">
        <v>42004</v>
      </c>
      <c r="B122" s="8">
        <v>82.37</v>
      </c>
      <c r="C122" s="11">
        <f t="shared" si="7"/>
        <v>-6.0335465186436583E-3</v>
      </c>
      <c r="D122" s="13" cm="1">
        <f t="array" ref="D122">PRODUCT((1+C122:C133)^(12/12))-1</f>
        <v>2.898188632104981E-2</v>
      </c>
      <c r="E122" s="21">
        <f t="shared" ref="E122" si="13">_xlfn.STDEV.P(C122:C133)</f>
        <v>6.8859322252040498E-3</v>
      </c>
    </row>
    <row r="123" spans="1:5" x14ac:dyDescent="0.2">
      <c r="A123" s="7">
        <v>41971</v>
      </c>
      <c r="B123" s="8">
        <v>82.87</v>
      </c>
      <c r="C123" s="11">
        <f t="shared" si="7"/>
        <v>6.1923263720253174E-3</v>
      </c>
    </row>
    <row r="124" spans="1:5" x14ac:dyDescent="0.2">
      <c r="A124" s="7">
        <v>41943</v>
      </c>
      <c r="B124" s="8">
        <v>82.36</v>
      </c>
      <c r="C124" s="11">
        <f t="shared" ref="C124:C187" si="14">(B124-B125)/B125</f>
        <v>5.2483827657755716E-3</v>
      </c>
    </row>
    <row r="125" spans="1:5" x14ac:dyDescent="0.2">
      <c r="A125" s="7">
        <v>41912</v>
      </c>
      <c r="B125" s="8">
        <v>81.93</v>
      </c>
      <c r="C125" s="11">
        <f t="shared" si="14"/>
        <v>-7.8711552434002352E-3</v>
      </c>
    </row>
    <row r="126" spans="1:5" x14ac:dyDescent="0.2">
      <c r="A126" s="7">
        <v>41880</v>
      </c>
      <c r="B126" s="8">
        <v>82.58</v>
      </c>
      <c r="C126" s="11">
        <f t="shared" si="14"/>
        <v>9.2886824737228695E-3</v>
      </c>
    </row>
    <row r="127" spans="1:5" x14ac:dyDescent="0.2">
      <c r="A127" s="7">
        <v>41851</v>
      </c>
      <c r="B127" s="8">
        <v>81.819999999999993</v>
      </c>
      <c r="C127" s="11">
        <f t="shared" si="14"/>
        <v>-4.8649963512528054E-3</v>
      </c>
    </row>
    <row r="128" spans="1:5" x14ac:dyDescent="0.2">
      <c r="A128" s="7">
        <v>41820</v>
      </c>
      <c r="B128" s="8">
        <v>82.22</v>
      </c>
      <c r="C128" s="11">
        <f t="shared" si="14"/>
        <v>-1.3360864812340511E-3</v>
      </c>
    </row>
    <row r="129" spans="1:5" x14ac:dyDescent="0.2">
      <c r="A129" s="7">
        <v>41789</v>
      </c>
      <c r="B129" s="8">
        <v>82.33</v>
      </c>
      <c r="C129" s="11">
        <f t="shared" si="14"/>
        <v>8.3282302510715566E-3</v>
      </c>
    </row>
    <row r="130" spans="1:5" x14ac:dyDescent="0.2">
      <c r="A130" s="7">
        <v>41759</v>
      </c>
      <c r="B130" s="8">
        <v>81.650000000000006</v>
      </c>
      <c r="C130" s="11">
        <f t="shared" si="14"/>
        <v>5.6657223796034977E-3</v>
      </c>
    </row>
    <row r="131" spans="1:5" x14ac:dyDescent="0.2">
      <c r="A131" s="7">
        <v>41729</v>
      </c>
      <c r="B131" s="8">
        <v>81.19</v>
      </c>
      <c r="C131" s="11">
        <f t="shared" si="14"/>
        <v>-3.8036809815951201E-3</v>
      </c>
    </row>
    <row r="132" spans="1:5" x14ac:dyDescent="0.2">
      <c r="A132" s="7">
        <v>41698</v>
      </c>
      <c r="B132" s="8">
        <v>81.5</v>
      </c>
      <c r="C132" s="11">
        <f t="shared" si="14"/>
        <v>2.5833435846966874E-3</v>
      </c>
    </row>
    <row r="133" spans="1:5" x14ac:dyDescent="0.2">
      <c r="A133" s="7">
        <v>41670</v>
      </c>
      <c r="B133" s="8">
        <v>81.290000000000006</v>
      </c>
      <c r="C133" s="11">
        <f t="shared" si="14"/>
        <v>1.5490318550905798E-2</v>
      </c>
    </row>
    <row r="134" spans="1:5" x14ac:dyDescent="0.2">
      <c r="A134" s="7">
        <v>41639</v>
      </c>
      <c r="B134" s="8">
        <v>80.05</v>
      </c>
      <c r="C134" s="11">
        <f t="shared" si="14"/>
        <v>-1.1484317115337204E-2</v>
      </c>
      <c r="D134" s="13" cm="1">
        <f t="array" ref="D134">PRODUCT((1+C134:C145)^(12/12))-1</f>
        <v>-4.7364036653576136E-2</v>
      </c>
      <c r="E134" s="21">
        <f t="shared" ref="E134" si="15">_xlfn.STDEV.P(C134:C145)</f>
        <v>9.5495786586662825E-3</v>
      </c>
    </row>
    <row r="135" spans="1:5" x14ac:dyDescent="0.2">
      <c r="A135" s="7">
        <v>41607</v>
      </c>
      <c r="B135" s="8">
        <v>80.98</v>
      </c>
      <c r="C135" s="11">
        <f t="shared" si="14"/>
        <v>-5.1597051597051802E-3</v>
      </c>
    </row>
    <row r="136" spans="1:5" x14ac:dyDescent="0.2">
      <c r="A136" s="7">
        <v>41578</v>
      </c>
      <c r="B136" s="8">
        <v>81.400000000000006</v>
      </c>
      <c r="C136" s="11">
        <f t="shared" si="14"/>
        <v>6.4292779426311855E-3</v>
      </c>
    </row>
    <row r="137" spans="1:5" x14ac:dyDescent="0.2">
      <c r="A137" s="7">
        <v>41547</v>
      </c>
      <c r="B137" s="8">
        <v>80.88</v>
      </c>
      <c r="C137" s="11">
        <f t="shared" si="14"/>
        <v>8.9820359281436984E-3</v>
      </c>
    </row>
    <row r="138" spans="1:5" x14ac:dyDescent="0.2">
      <c r="A138" s="7">
        <v>41516</v>
      </c>
      <c r="B138" s="8">
        <v>80.16</v>
      </c>
      <c r="C138" s="11">
        <f t="shared" si="14"/>
        <v>-1.0614663046161436E-2</v>
      </c>
    </row>
    <row r="139" spans="1:5" x14ac:dyDescent="0.2">
      <c r="A139" s="7">
        <v>41486</v>
      </c>
      <c r="B139" s="8">
        <v>81.02</v>
      </c>
      <c r="C139" s="11">
        <f t="shared" si="14"/>
        <v>1.7309594460929844E-3</v>
      </c>
    </row>
    <row r="140" spans="1:5" x14ac:dyDescent="0.2">
      <c r="A140" s="7">
        <v>41453</v>
      </c>
      <c r="B140" s="8">
        <v>80.88</v>
      </c>
      <c r="C140" s="11">
        <f t="shared" si="14"/>
        <v>-1.8446601941747697E-2</v>
      </c>
    </row>
    <row r="141" spans="1:5" x14ac:dyDescent="0.2">
      <c r="A141" s="7">
        <v>41425</v>
      </c>
      <c r="B141" s="8">
        <v>82.4</v>
      </c>
      <c r="C141" s="11">
        <f t="shared" si="14"/>
        <v>-2.1145165122356865E-2</v>
      </c>
    </row>
    <row r="142" spans="1:5" x14ac:dyDescent="0.2">
      <c r="A142" s="7">
        <v>41394</v>
      </c>
      <c r="B142" s="8">
        <v>84.18</v>
      </c>
      <c r="C142" s="11">
        <f t="shared" si="14"/>
        <v>6.45624103299864E-3</v>
      </c>
    </row>
    <row r="143" spans="1:5" x14ac:dyDescent="0.2">
      <c r="A143" s="7">
        <v>41361</v>
      </c>
      <c r="B143" s="8">
        <v>83.64</v>
      </c>
      <c r="C143" s="11">
        <f t="shared" si="14"/>
        <v>-1.0748835542816601E-3</v>
      </c>
    </row>
    <row r="144" spans="1:5" x14ac:dyDescent="0.2">
      <c r="A144" s="7">
        <v>41333</v>
      </c>
      <c r="B144" s="8">
        <v>83.73</v>
      </c>
      <c r="C144" s="11">
        <f t="shared" si="14"/>
        <v>3.3553025763930632E-3</v>
      </c>
    </row>
    <row r="145" spans="1:5" x14ac:dyDescent="0.2">
      <c r="A145" s="7">
        <v>41305</v>
      </c>
      <c r="B145" s="8">
        <v>83.45</v>
      </c>
      <c r="C145" s="11">
        <f t="shared" si="14"/>
        <v>-6.9022967987623267E-3</v>
      </c>
    </row>
    <row r="146" spans="1:5" x14ac:dyDescent="0.2">
      <c r="A146" s="7">
        <v>41274</v>
      </c>
      <c r="B146" s="8">
        <v>84.03</v>
      </c>
      <c r="C146" s="11">
        <f t="shared" si="14"/>
        <v>-1.0713444784553763E-2</v>
      </c>
      <c r="D146" s="13" cm="1">
        <f t="array" ref="D146">PRODUCT((1+C146:C157)^(12/12))-1</f>
        <v>5.8654536748861119E-3</v>
      </c>
      <c r="E146" s="21">
        <f t="shared" ref="E146" si="16">_xlfn.STDEV.P(C146:C157)</f>
        <v>6.007801508538111E-3</v>
      </c>
    </row>
    <row r="147" spans="1:5" x14ac:dyDescent="0.2">
      <c r="A147" s="7">
        <v>41243</v>
      </c>
      <c r="B147" s="8">
        <v>84.94</v>
      </c>
      <c r="C147" s="11">
        <f t="shared" si="14"/>
        <v>5.8899752621035639E-4</v>
      </c>
    </row>
    <row r="148" spans="1:5" x14ac:dyDescent="0.2">
      <c r="A148" s="7">
        <v>41213</v>
      </c>
      <c r="B148" s="8">
        <v>84.89</v>
      </c>
      <c r="C148" s="11">
        <f t="shared" si="14"/>
        <v>-3.0534351145038766E-3</v>
      </c>
    </row>
    <row r="149" spans="1:5" x14ac:dyDescent="0.2">
      <c r="A149" s="7">
        <v>41180</v>
      </c>
      <c r="B149" s="8">
        <v>85.15</v>
      </c>
      <c r="C149" s="11">
        <f t="shared" si="14"/>
        <v>-3.5219535102137985E-4</v>
      </c>
    </row>
    <row r="150" spans="1:5" x14ac:dyDescent="0.2">
      <c r="A150" s="7">
        <v>41152</v>
      </c>
      <c r="B150" s="8">
        <v>85.18</v>
      </c>
      <c r="C150" s="11">
        <f t="shared" si="14"/>
        <v>-5.8664789393402742E-4</v>
      </c>
    </row>
    <row r="151" spans="1:5" x14ac:dyDescent="0.2">
      <c r="A151" s="7">
        <v>41121</v>
      </c>
      <c r="B151" s="8">
        <v>85.23</v>
      </c>
      <c r="C151" s="11">
        <f t="shared" si="14"/>
        <v>1.0073477127281448E-2</v>
      </c>
    </row>
    <row r="152" spans="1:5" x14ac:dyDescent="0.2">
      <c r="A152" s="7">
        <v>41089</v>
      </c>
      <c r="B152" s="8">
        <v>84.38</v>
      </c>
      <c r="C152" s="11">
        <f t="shared" si="14"/>
        <v>-1.5382794935511733E-3</v>
      </c>
    </row>
    <row r="153" spans="1:5" x14ac:dyDescent="0.2">
      <c r="A153" s="7">
        <v>41060</v>
      </c>
      <c r="B153" s="8">
        <v>84.51</v>
      </c>
      <c r="C153" s="11">
        <f t="shared" si="14"/>
        <v>7.0305052430886961E-3</v>
      </c>
    </row>
    <row r="154" spans="1:5" x14ac:dyDescent="0.2">
      <c r="A154" s="7">
        <v>41029</v>
      </c>
      <c r="B154" s="8">
        <v>83.92</v>
      </c>
      <c r="C154" s="11">
        <f t="shared" si="14"/>
        <v>7.684918347742562E-3</v>
      </c>
    </row>
    <row r="155" spans="1:5" x14ac:dyDescent="0.2">
      <c r="A155" s="7">
        <v>40998</v>
      </c>
      <c r="B155" s="8">
        <v>83.28</v>
      </c>
      <c r="C155" s="11">
        <f t="shared" si="14"/>
        <v>-7.3897497020262758E-3</v>
      </c>
    </row>
    <row r="156" spans="1:5" x14ac:dyDescent="0.2">
      <c r="A156" s="7">
        <v>40968</v>
      </c>
      <c r="B156" s="8">
        <v>83.9</v>
      </c>
      <c r="C156" s="11">
        <f t="shared" si="14"/>
        <v>-2.0221244201259368E-3</v>
      </c>
    </row>
    <row r="157" spans="1:5" x14ac:dyDescent="0.2">
      <c r="A157" s="7">
        <v>40939</v>
      </c>
      <c r="B157" s="8">
        <v>84.07</v>
      </c>
      <c r="C157" s="11">
        <f t="shared" si="14"/>
        <v>6.3442662197748011E-3</v>
      </c>
    </row>
    <row r="158" spans="1:5" x14ac:dyDescent="0.2">
      <c r="A158" s="7">
        <v>40907</v>
      </c>
      <c r="B158" s="8">
        <v>83.54</v>
      </c>
      <c r="C158" s="11">
        <f t="shared" si="14"/>
        <v>2.1593090211133258E-3</v>
      </c>
      <c r="D158" s="13" cm="1">
        <f t="array" ref="D158">PRODUCT((1+C158:C169)^(12/12))-1</f>
        <v>4.0737510900709983E-2</v>
      </c>
      <c r="E158" s="21">
        <f t="shared" ref="E158" si="17">_xlfn.STDEV.P(C158:C169)</f>
        <v>6.7862888312501483E-3</v>
      </c>
    </row>
    <row r="159" spans="1:5" x14ac:dyDescent="0.2">
      <c r="A159" s="7">
        <v>40877</v>
      </c>
      <c r="B159" s="8">
        <v>83.36</v>
      </c>
      <c r="C159" s="11">
        <f t="shared" si="14"/>
        <v>-3.1093039942598076E-3</v>
      </c>
    </row>
    <row r="160" spans="1:5" x14ac:dyDescent="0.2">
      <c r="A160" s="7">
        <v>40847</v>
      </c>
      <c r="B160" s="8">
        <v>83.62</v>
      </c>
      <c r="C160" s="11">
        <f t="shared" si="14"/>
        <v>-1.433006926200028E-3</v>
      </c>
    </row>
    <row r="161" spans="1:5" x14ac:dyDescent="0.2">
      <c r="A161" s="7">
        <v>40816</v>
      </c>
      <c r="B161" s="8">
        <v>83.74</v>
      </c>
      <c r="C161" s="11">
        <f t="shared" si="14"/>
        <v>4.0767386091125797E-3</v>
      </c>
    </row>
    <row r="162" spans="1:5" x14ac:dyDescent="0.2">
      <c r="A162" s="7">
        <v>40786</v>
      </c>
      <c r="B162" s="8">
        <v>83.4</v>
      </c>
      <c r="C162" s="11">
        <f t="shared" si="14"/>
        <v>1.3858497447118897E-2</v>
      </c>
    </row>
    <row r="163" spans="1:5" x14ac:dyDescent="0.2">
      <c r="A163" s="7">
        <v>40753</v>
      </c>
      <c r="B163" s="8">
        <v>82.26</v>
      </c>
      <c r="C163" s="11">
        <f t="shared" si="14"/>
        <v>1.3553474618038549E-2</v>
      </c>
    </row>
    <row r="164" spans="1:5" x14ac:dyDescent="0.2">
      <c r="A164" s="7">
        <v>40724</v>
      </c>
      <c r="B164" s="8">
        <v>81.16</v>
      </c>
      <c r="C164" s="11">
        <f t="shared" si="14"/>
        <v>-6.4879422205900497E-3</v>
      </c>
    </row>
    <row r="165" spans="1:5" x14ac:dyDescent="0.2">
      <c r="A165" s="7">
        <v>40694</v>
      </c>
      <c r="B165" s="8">
        <v>81.69</v>
      </c>
      <c r="C165" s="11">
        <f t="shared" si="14"/>
        <v>9.0167984189723823E-3</v>
      </c>
    </row>
    <row r="166" spans="1:5" x14ac:dyDescent="0.2">
      <c r="A166" s="7">
        <v>40662</v>
      </c>
      <c r="B166" s="8">
        <v>80.959999999999994</v>
      </c>
      <c r="C166" s="11">
        <f t="shared" si="14"/>
        <v>1.1747063234191423E-2</v>
      </c>
    </row>
    <row r="167" spans="1:5" x14ac:dyDescent="0.2">
      <c r="A167" s="7">
        <v>40633</v>
      </c>
      <c r="B167" s="8">
        <v>80.02</v>
      </c>
      <c r="C167" s="11">
        <f t="shared" si="14"/>
        <v>-4.1070317361543039E-3</v>
      </c>
    </row>
    <row r="168" spans="1:5" x14ac:dyDescent="0.2">
      <c r="A168" s="7">
        <v>40602</v>
      </c>
      <c r="B168" s="8">
        <v>80.349999999999994</v>
      </c>
      <c r="C168" s="11">
        <f t="shared" si="14"/>
        <v>1.2447099825729281E-4</v>
      </c>
    </row>
    <row r="169" spans="1:5" x14ac:dyDescent="0.2">
      <c r="A169" s="7">
        <v>40574</v>
      </c>
      <c r="B169" s="8">
        <v>80.34</v>
      </c>
      <c r="C169" s="11">
        <f t="shared" si="14"/>
        <v>8.7205680827217387E-4</v>
      </c>
    </row>
    <row r="170" spans="1:5" x14ac:dyDescent="0.2">
      <c r="A170" s="7">
        <v>40543</v>
      </c>
      <c r="B170" s="8">
        <v>80.27</v>
      </c>
      <c r="C170" s="11">
        <f t="shared" si="14"/>
        <v>-2.0021975338786482E-2</v>
      </c>
      <c r="D170" s="13" cm="1">
        <f t="array" ref="D170">PRODUCT((1+C170:C181)^(12/12))-1</f>
        <v>2.1376765491792904E-2</v>
      </c>
      <c r="E170" s="21">
        <f t="shared" ref="E170" si="18">_xlfn.STDEV.P(C170:C181)</f>
        <v>9.5907017833416434E-3</v>
      </c>
    </row>
    <row r="171" spans="1:5" x14ac:dyDescent="0.2">
      <c r="A171" s="7">
        <v>40512</v>
      </c>
      <c r="B171" s="8">
        <v>81.91</v>
      </c>
      <c r="C171" s="11">
        <f t="shared" si="14"/>
        <v>-9.5525997581621062E-3</v>
      </c>
    </row>
    <row r="172" spans="1:5" x14ac:dyDescent="0.2">
      <c r="A172" s="7">
        <v>40480</v>
      </c>
      <c r="B172" s="8">
        <v>82.7</v>
      </c>
      <c r="C172" s="11">
        <f t="shared" si="14"/>
        <v>4.8390999274142577E-4</v>
      </c>
    </row>
    <row r="173" spans="1:5" x14ac:dyDescent="0.2">
      <c r="A173" s="7">
        <v>40451</v>
      </c>
      <c r="B173" s="8">
        <v>82.66</v>
      </c>
      <c r="C173" s="11">
        <f t="shared" si="14"/>
        <v>-2.7747617324165035E-3</v>
      </c>
    </row>
    <row r="174" spans="1:5" x14ac:dyDescent="0.2">
      <c r="A174" s="7">
        <v>40421</v>
      </c>
      <c r="B174" s="8">
        <v>82.89</v>
      </c>
      <c r="C174" s="11">
        <f t="shared" si="14"/>
        <v>1.2706169822846749E-2</v>
      </c>
    </row>
    <row r="175" spans="1:5" x14ac:dyDescent="0.2">
      <c r="A175" s="7">
        <v>40389</v>
      </c>
      <c r="B175" s="8">
        <v>81.849999999999994</v>
      </c>
      <c r="C175" s="11">
        <f t="shared" si="14"/>
        <v>5.7753747849594358E-3</v>
      </c>
    </row>
    <row r="176" spans="1:5" x14ac:dyDescent="0.2">
      <c r="A176" s="7">
        <v>40359</v>
      </c>
      <c r="B176" s="8">
        <v>81.38</v>
      </c>
      <c r="C176" s="11">
        <f t="shared" si="14"/>
        <v>1.1434253044991322E-2</v>
      </c>
    </row>
    <row r="177" spans="1:5" x14ac:dyDescent="0.2">
      <c r="A177" s="7">
        <v>40326</v>
      </c>
      <c r="B177" s="8">
        <v>80.459999999999994</v>
      </c>
      <c r="C177" s="11">
        <f t="shared" si="14"/>
        <v>8.2706766917292809E-3</v>
      </c>
    </row>
    <row r="178" spans="1:5" x14ac:dyDescent="0.2">
      <c r="A178" s="7">
        <v>40298</v>
      </c>
      <c r="B178" s="8">
        <v>79.8</v>
      </c>
      <c r="C178" s="11">
        <f t="shared" si="14"/>
        <v>7.575757575757504E-3</v>
      </c>
    </row>
    <row r="179" spans="1:5" x14ac:dyDescent="0.2">
      <c r="A179" s="7">
        <v>40268</v>
      </c>
      <c r="B179" s="8">
        <v>79.2</v>
      </c>
      <c r="C179" s="11">
        <f t="shared" si="14"/>
        <v>-5.1501067705061751E-3</v>
      </c>
    </row>
    <row r="180" spans="1:5" x14ac:dyDescent="0.2">
      <c r="A180" s="7">
        <v>40235</v>
      </c>
      <c r="B180" s="8">
        <v>79.61</v>
      </c>
      <c r="C180" s="11">
        <f t="shared" si="14"/>
        <v>1.2562814070358187E-4</v>
      </c>
    </row>
    <row r="181" spans="1:5" x14ac:dyDescent="0.2">
      <c r="A181" s="7">
        <v>40207</v>
      </c>
      <c r="B181" s="8">
        <v>79.599999999999994</v>
      </c>
      <c r="C181" s="11">
        <f t="shared" si="14"/>
        <v>1.2851507825422966E-2</v>
      </c>
    </row>
    <row r="182" spans="1:5" x14ac:dyDescent="0.2">
      <c r="A182" s="7">
        <v>40178</v>
      </c>
      <c r="B182" s="8">
        <v>78.59</v>
      </c>
      <c r="C182" s="11">
        <f t="shared" si="14"/>
        <v>-2.0685358255451671E-2</v>
      </c>
      <c r="D182" s="13" cm="1">
        <f t="array" ref="D182">PRODUCT((1+C182:C193)^(12/12))-1</f>
        <v>-4.811953906546873E-3</v>
      </c>
      <c r="E182" s="21">
        <f t="shared" ref="E182" si="19">_xlfn.STDEV.P(C182:C193)</f>
        <v>1.0416451326338552E-2</v>
      </c>
    </row>
    <row r="183" spans="1:5" x14ac:dyDescent="0.2">
      <c r="A183" s="7">
        <v>40147</v>
      </c>
      <c r="B183" s="8">
        <v>80.25</v>
      </c>
      <c r="C183" s="11">
        <f t="shared" si="14"/>
        <v>9.8150245375613586E-3</v>
      </c>
    </row>
    <row r="184" spans="1:5" x14ac:dyDescent="0.2">
      <c r="A184" s="7">
        <v>40116</v>
      </c>
      <c r="B184" s="8">
        <v>79.47</v>
      </c>
      <c r="C184" s="11">
        <f t="shared" si="14"/>
        <v>-3.7735849056605203E-4</v>
      </c>
    </row>
    <row r="185" spans="1:5" x14ac:dyDescent="0.2">
      <c r="A185" s="7">
        <v>40086</v>
      </c>
      <c r="B185" s="8">
        <v>79.5</v>
      </c>
      <c r="C185" s="11">
        <f t="shared" si="14"/>
        <v>6.711409395973169E-3</v>
      </c>
    </row>
    <row r="186" spans="1:5" x14ac:dyDescent="0.2">
      <c r="A186" s="7">
        <v>40056</v>
      </c>
      <c r="B186" s="8">
        <v>78.97</v>
      </c>
      <c r="C186" s="11">
        <f t="shared" si="14"/>
        <v>6.7567567567567719E-3</v>
      </c>
    </row>
    <row r="187" spans="1:5" x14ac:dyDescent="0.2">
      <c r="A187" s="7">
        <v>40025</v>
      </c>
      <c r="B187" s="8">
        <v>78.44</v>
      </c>
      <c r="C187" s="11">
        <f t="shared" si="14"/>
        <v>9.6537520916462876E-3</v>
      </c>
    </row>
    <row r="188" spans="1:5" x14ac:dyDescent="0.2">
      <c r="A188" s="7">
        <v>39994</v>
      </c>
      <c r="B188" s="8">
        <v>77.69</v>
      </c>
      <c r="C188" s="11">
        <f t="shared" ref="C188:C212" si="20">(B188-B189)/B189</f>
        <v>2.7103768714506161E-3</v>
      </c>
    </row>
    <row r="189" spans="1:5" x14ac:dyDescent="0.2">
      <c r="A189" s="7">
        <v>39962</v>
      </c>
      <c r="B189" s="8">
        <v>77.48</v>
      </c>
      <c r="C189" s="11">
        <f t="shared" si="20"/>
        <v>3.238383061482707E-3</v>
      </c>
    </row>
    <row r="190" spans="1:5" x14ac:dyDescent="0.2">
      <c r="A190" s="7">
        <v>39933</v>
      </c>
      <c r="B190" s="8">
        <v>77.229900000000001</v>
      </c>
      <c r="C190" s="11">
        <f t="shared" si="20"/>
        <v>1.0356448476992219E-3</v>
      </c>
    </row>
    <row r="191" spans="1:5" x14ac:dyDescent="0.2">
      <c r="A191" s="7">
        <v>39903</v>
      </c>
      <c r="B191" s="8">
        <v>77.150000000000006</v>
      </c>
      <c r="C191" s="11">
        <f t="shared" si="20"/>
        <v>7.3116594855725586E-3</v>
      </c>
    </row>
    <row r="192" spans="1:5" x14ac:dyDescent="0.2">
      <c r="A192" s="7">
        <v>39871</v>
      </c>
      <c r="B192" s="8">
        <v>76.59</v>
      </c>
      <c r="C192" s="11">
        <f t="shared" si="20"/>
        <v>-9.5693779904305557E-3</v>
      </c>
    </row>
    <row r="193" spans="1:5" x14ac:dyDescent="0.2">
      <c r="A193" s="7">
        <v>39843</v>
      </c>
      <c r="B193" s="8">
        <v>77.33</v>
      </c>
      <c r="C193" s="11">
        <f t="shared" si="20"/>
        <v>-2.0767380017728258E-2</v>
      </c>
    </row>
    <row r="194" spans="1:5" x14ac:dyDescent="0.2">
      <c r="A194" s="7">
        <v>39813</v>
      </c>
      <c r="B194" s="8">
        <v>78.97</v>
      </c>
      <c r="C194" s="11">
        <f t="shared" si="20"/>
        <v>4.3334654511824562E-2</v>
      </c>
      <c r="D194" s="13" cm="1">
        <f t="array" ref="D194">PRODUCT((1+C194:C205)^(12/12))-1</f>
        <v>2.054794520547909E-2</v>
      </c>
      <c r="E194" s="21">
        <f t="shared" ref="E194" si="21">_xlfn.STDEV.P(C194:C205)</f>
        <v>1.9752794109687079E-2</v>
      </c>
    </row>
    <row r="195" spans="1:5" x14ac:dyDescent="0.2">
      <c r="A195" s="7">
        <v>39780</v>
      </c>
      <c r="B195" s="8">
        <v>75.69</v>
      </c>
      <c r="C195" s="11">
        <f t="shared" si="20"/>
        <v>3.5048614055000239E-2</v>
      </c>
    </row>
    <row r="196" spans="1:5" x14ac:dyDescent="0.2">
      <c r="A196" s="7">
        <v>39752</v>
      </c>
      <c r="B196" s="8">
        <v>73.126999999999995</v>
      </c>
      <c r="C196" s="11">
        <f t="shared" si="20"/>
        <v>-3.2967468923565314E-2</v>
      </c>
    </row>
    <row r="197" spans="1:5" x14ac:dyDescent="0.2">
      <c r="A197" s="7">
        <v>39721</v>
      </c>
      <c r="B197" s="8">
        <v>75.62</v>
      </c>
      <c r="C197" s="11">
        <f t="shared" si="20"/>
        <v>-8.9121887287023933E-3</v>
      </c>
    </row>
    <row r="198" spans="1:5" x14ac:dyDescent="0.2">
      <c r="A198" s="7">
        <v>39689</v>
      </c>
      <c r="B198" s="8">
        <v>76.3</v>
      </c>
      <c r="C198" s="11">
        <f t="shared" si="20"/>
        <v>4.3438199289192875E-3</v>
      </c>
    </row>
    <row r="199" spans="1:5" x14ac:dyDescent="0.2">
      <c r="A199" s="7">
        <v>39660</v>
      </c>
      <c r="B199" s="8">
        <v>75.97</v>
      </c>
      <c r="C199" s="11">
        <f t="shared" si="20"/>
        <v>-3.6721311475409984E-3</v>
      </c>
    </row>
    <row r="200" spans="1:5" x14ac:dyDescent="0.2">
      <c r="A200" s="7">
        <v>39629</v>
      </c>
      <c r="B200" s="8">
        <v>76.25</v>
      </c>
      <c r="C200" s="11">
        <f t="shared" si="20"/>
        <v>-3.2679738562091504E-3</v>
      </c>
    </row>
    <row r="201" spans="1:5" x14ac:dyDescent="0.2">
      <c r="A201" s="7">
        <v>39598</v>
      </c>
      <c r="B201" s="8">
        <v>76.5</v>
      </c>
      <c r="C201" s="11">
        <f t="shared" si="20"/>
        <v>-1.3793992522882471E-2</v>
      </c>
    </row>
    <row r="202" spans="1:5" x14ac:dyDescent="0.2">
      <c r="A202" s="7">
        <v>39568</v>
      </c>
      <c r="B202" s="8">
        <v>77.569999999999993</v>
      </c>
      <c r="C202" s="11">
        <f t="shared" si="20"/>
        <v>-7.2945994369082081E-3</v>
      </c>
    </row>
    <row r="203" spans="1:5" x14ac:dyDescent="0.2">
      <c r="A203" s="7">
        <v>39538</v>
      </c>
      <c r="B203" s="8">
        <v>78.14</v>
      </c>
      <c r="C203" s="11">
        <f t="shared" si="20"/>
        <v>2.5601638504859216E-4</v>
      </c>
    </row>
    <row r="204" spans="1:5" x14ac:dyDescent="0.2">
      <c r="A204" s="7">
        <v>39507</v>
      </c>
      <c r="B204" s="8">
        <v>78.12</v>
      </c>
      <c r="C204" s="11">
        <f t="shared" si="20"/>
        <v>-2.9355456285895315E-3</v>
      </c>
    </row>
    <row r="205" spans="1:5" x14ac:dyDescent="0.2">
      <c r="A205" s="7">
        <v>39478</v>
      </c>
      <c r="B205" s="8">
        <v>78.349999999999994</v>
      </c>
      <c r="C205" s="11">
        <f t="shared" si="20"/>
        <v>1.253553889894028E-2</v>
      </c>
    </row>
    <row r="206" spans="1:5" x14ac:dyDescent="0.2">
      <c r="A206" s="7">
        <v>39447</v>
      </c>
      <c r="B206" s="8">
        <v>77.38</v>
      </c>
      <c r="C206" s="11">
        <f t="shared" si="20"/>
        <v>1.0090295205814693E-3</v>
      </c>
      <c r="D206" s="13" cm="1">
        <f t="array" ref="D206">PRODUCT((1+C206:C217)^(12/12))-1</f>
        <v>2.5036428666048716E-2</v>
      </c>
      <c r="E206" s="21">
        <f t="shared" ref="E206" si="22">_xlfn.STDEV.P(C206:C217)</f>
        <v>7.8370178081654737E-3</v>
      </c>
    </row>
    <row r="207" spans="1:5" x14ac:dyDescent="0.2">
      <c r="A207" s="7">
        <v>39416</v>
      </c>
      <c r="B207" s="8">
        <v>77.302000000000007</v>
      </c>
      <c r="C207" s="11">
        <f t="shared" si="20"/>
        <v>1.5795006570302399E-2</v>
      </c>
    </row>
    <row r="208" spans="1:5" x14ac:dyDescent="0.2">
      <c r="A208" s="7">
        <v>39386</v>
      </c>
      <c r="B208" s="8">
        <v>76.099999999999994</v>
      </c>
      <c r="C208" s="11">
        <f t="shared" si="20"/>
        <v>5.4168318139780234E-3</v>
      </c>
    </row>
    <row r="209" spans="1:4" x14ac:dyDescent="0.2">
      <c r="A209" s="7">
        <v>39353</v>
      </c>
      <c r="B209" s="8">
        <v>75.69</v>
      </c>
      <c r="C209" s="11">
        <f t="shared" si="20"/>
        <v>2.1183635641466515E-3</v>
      </c>
    </row>
    <row r="210" spans="1:4" x14ac:dyDescent="0.2">
      <c r="A210" s="7">
        <v>39325</v>
      </c>
      <c r="B210" s="8">
        <v>75.53</v>
      </c>
      <c r="C210" s="11">
        <f t="shared" si="20"/>
        <v>1.0705205406128692E-2</v>
      </c>
    </row>
    <row r="211" spans="1:4" x14ac:dyDescent="0.2">
      <c r="A211" s="7">
        <v>39294</v>
      </c>
      <c r="B211" s="8">
        <v>74.73</v>
      </c>
      <c r="C211" s="11">
        <f t="shared" si="20"/>
        <v>6.0581583198707975E-3</v>
      </c>
    </row>
    <row r="212" spans="1:4" x14ac:dyDescent="0.2">
      <c r="A212" s="7">
        <v>39262</v>
      </c>
      <c r="B212" s="8">
        <v>74.28</v>
      </c>
      <c r="C212" s="11">
        <f t="shared" si="20"/>
        <v>-6.5534305202620694E-3</v>
      </c>
    </row>
    <row r="213" spans="1:4" x14ac:dyDescent="0.2">
      <c r="A213" s="7">
        <v>39233</v>
      </c>
      <c r="B213" s="8">
        <v>74.77</v>
      </c>
      <c r="C213" s="11">
        <f>(B213-B214)/B214</f>
        <v>-9.5376871108755982E-3</v>
      </c>
    </row>
    <row r="214" spans="1:4" x14ac:dyDescent="0.2">
      <c r="A214" s="7">
        <v>39202</v>
      </c>
      <c r="B214" s="8">
        <v>75.489999999999995</v>
      </c>
      <c r="D214" s="13"/>
    </row>
    <row r="215" spans="1:4" x14ac:dyDescent="0.2">
      <c r="A215" s="66" t="s">
        <v>10</v>
      </c>
      <c r="B215" s="66"/>
    </row>
  </sheetData>
  <mergeCells count="2">
    <mergeCell ref="A215:B215"/>
    <mergeCell ref="N1:Q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4405C-077A-4ACD-B238-4DCF4E47AEE5}">
  <dimension ref="A1:Z616"/>
  <sheetViews>
    <sheetView workbookViewId="0">
      <selection activeCell="E294" sqref="E294"/>
    </sheetView>
  </sheetViews>
  <sheetFormatPr baseColWidth="10" defaultColWidth="8.83203125" defaultRowHeight="15" x14ac:dyDescent="0.2"/>
  <cols>
    <col min="1" max="1" width="11.5" bestFit="1" customWidth="1"/>
    <col min="2" max="2" width="35.5" bestFit="1" customWidth="1"/>
    <col min="3" max="3" width="21.5" style="13" customWidth="1"/>
    <col min="4" max="4" width="12.6640625" style="13" customWidth="1"/>
    <col min="5" max="5" width="14.33203125" customWidth="1"/>
    <col min="7" max="7" width="15.5" customWidth="1"/>
  </cols>
  <sheetData>
    <row r="1" spans="1:26" x14ac:dyDescent="0.2">
      <c r="A1" s="5" t="s">
        <v>0</v>
      </c>
      <c r="B1" s="6" t="s">
        <v>55</v>
      </c>
      <c r="C1" s="42" t="s">
        <v>2</v>
      </c>
      <c r="D1" s="42" t="s">
        <v>3</v>
      </c>
      <c r="E1" s="43" t="s">
        <v>36</v>
      </c>
      <c r="F1" s="44"/>
      <c r="G1" s="36" t="s">
        <v>5</v>
      </c>
      <c r="H1" s="37" t="s">
        <v>6</v>
      </c>
      <c r="I1" s="38" t="s">
        <v>7</v>
      </c>
      <c r="J1" s="39" t="s">
        <v>8</v>
      </c>
      <c r="O1" s="67"/>
      <c r="P1" s="67"/>
      <c r="Q1" s="67"/>
      <c r="R1" s="67"/>
    </row>
    <row r="2" spans="1:26" x14ac:dyDescent="0.2">
      <c r="A2" s="7">
        <v>45657</v>
      </c>
      <c r="B2" s="8">
        <v>7.53</v>
      </c>
      <c r="C2" s="13">
        <f t="shared" ref="C2:C60" si="0">(B2-B3)/B3</f>
        <v>-5.1637279596977344E-2</v>
      </c>
      <c r="D2" s="13" cm="1">
        <f t="array" ref="D2">PRODUCT((1+C2:C13)^(12/12))-1</f>
        <v>-7.380073800737974E-2</v>
      </c>
      <c r="E2" s="21">
        <f>_xlfn.STDEV.P(C2:C13)</f>
        <v>3.0496312380645905E-2</v>
      </c>
      <c r="G2" s="22">
        <f>A2</f>
        <v>45657</v>
      </c>
      <c r="H2" s="31">
        <v>2024</v>
      </c>
      <c r="I2" s="23">
        <f>VLOOKUP(G2,$A$2:$D$287,4,FALSE)</f>
        <v>-7.380073800737974E-2</v>
      </c>
      <c r="J2" s="40">
        <f>VLOOKUP(G2,$A$2:$E$292,5,FALSE)</f>
        <v>3.0496312380645905E-2</v>
      </c>
      <c r="O2" s="14"/>
      <c r="P2" s="14"/>
      <c r="Q2" s="14"/>
      <c r="R2" s="14"/>
    </row>
    <row r="3" spans="1:26" ht="19" x14ac:dyDescent="0.25">
      <c r="A3" s="7">
        <v>45625</v>
      </c>
      <c r="B3" s="8">
        <v>7.94</v>
      </c>
      <c r="C3" s="13">
        <f t="shared" si="0"/>
        <v>1.7948717948718024E-2</v>
      </c>
      <c r="G3" s="22">
        <f>A14</f>
        <v>45289</v>
      </c>
      <c r="H3" s="31">
        <v>2023</v>
      </c>
      <c r="I3" s="23">
        <f t="shared" ref="I3:I15" si="1">VLOOKUP(G3,$A$2:$D$287,4,FALSE)</f>
        <v>4.2307692307692601E-2</v>
      </c>
      <c r="J3" s="40">
        <f t="shared" ref="J3:J15" si="2">VLOOKUP(G3,$A$2:$E$292,5,FALSE)</f>
        <v>5.0002416501512791E-2</v>
      </c>
      <c r="O3" s="1" t="s">
        <v>56</v>
      </c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x14ac:dyDescent="0.2">
      <c r="A4" s="7">
        <v>45596</v>
      </c>
      <c r="B4" s="8">
        <v>7.8</v>
      </c>
      <c r="C4" s="13">
        <f t="shared" si="0"/>
        <v>-4.7619047619047582E-2</v>
      </c>
      <c r="G4" s="22">
        <f>A26</f>
        <v>44925</v>
      </c>
      <c r="H4" s="31">
        <v>2022</v>
      </c>
      <c r="I4" s="23">
        <f t="shared" si="1"/>
        <v>-0.2857142857142857</v>
      </c>
      <c r="J4" s="40">
        <f t="shared" si="2"/>
        <v>4.8998539275018904E-2</v>
      </c>
      <c r="O4" s="3" t="s">
        <v>10</v>
      </c>
    </row>
    <row r="5" spans="1:26" x14ac:dyDescent="0.2">
      <c r="A5" s="7">
        <v>45565</v>
      </c>
      <c r="B5" s="8">
        <v>8.19</v>
      </c>
      <c r="C5" s="13">
        <f t="shared" si="0"/>
        <v>2.1197007481296749E-2</v>
      </c>
      <c r="G5" s="22">
        <f>A38</f>
        <v>44561</v>
      </c>
      <c r="H5" s="31">
        <v>2021</v>
      </c>
      <c r="I5" s="23">
        <f t="shared" si="1"/>
        <v>-7.3791348600508844E-2</v>
      </c>
      <c r="J5" s="40">
        <f t="shared" si="2"/>
        <v>2.4557491550507737E-2</v>
      </c>
      <c r="O5" s="3" t="s">
        <v>57</v>
      </c>
    </row>
    <row r="6" spans="1:26" x14ac:dyDescent="0.2">
      <c r="A6" s="7">
        <v>45534</v>
      </c>
      <c r="B6" s="8">
        <v>8.02</v>
      </c>
      <c r="C6" s="13">
        <f t="shared" si="0"/>
        <v>1.7766497461928894E-2</v>
      </c>
      <c r="G6" s="22">
        <f>A50</f>
        <v>44196</v>
      </c>
      <c r="H6" s="31">
        <v>2020</v>
      </c>
      <c r="I6" s="23">
        <f t="shared" si="1"/>
        <v>7.6712328767123195E-2</v>
      </c>
      <c r="J6" s="40">
        <f t="shared" si="2"/>
        <v>4.0053343274028701E-2</v>
      </c>
      <c r="O6" s="3" t="s">
        <v>10</v>
      </c>
    </row>
    <row r="7" spans="1:26" x14ac:dyDescent="0.2">
      <c r="A7" s="7">
        <v>45504</v>
      </c>
      <c r="B7" s="8">
        <v>7.88</v>
      </c>
      <c r="C7" s="13">
        <f t="shared" si="0"/>
        <v>2.8720626631853752E-2</v>
      </c>
      <c r="G7" s="22">
        <f>A62</f>
        <v>43830</v>
      </c>
      <c r="H7" s="31">
        <v>2019</v>
      </c>
      <c r="I7" s="23">
        <f t="shared" si="1"/>
        <v>0.14420062695924818</v>
      </c>
      <c r="J7" s="40">
        <f t="shared" si="2"/>
        <v>2.5801063971429214E-2</v>
      </c>
      <c r="O7" s="4" t="s">
        <v>12</v>
      </c>
    </row>
    <row r="8" spans="1:26" x14ac:dyDescent="0.2">
      <c r="A8" s="7">
        <v>45471</v>
      </c>
      <c r="B8" s="8">
        <v>7.66</v>
      </c>
      <c r="C8" s="13">
        <f t="shared" si="0"/>
        <v>2.6178010471204793E-3</v>
      </c>
      <c r="G8" s="22">
        <f>A74</f>
        <v>43465</v>
      </c>
      <c r="H8" s="31">
        <v>2018</v>
      </c>
      <c r="I8" s="23">
        <f t="shared" si="1"/>
        <v>-0.10140845070422499</v>
      </c>
      <c r="J8" s="40">
        <f t="shared" si="2"/>
        <v>1.7958692998077484E-2</v>
      </c>
      <c r="O8" s="3" t="s">
        <v>10</v>
      </c>
    </row>
    <row r="9" spans="1:26" x14ac:dyDescent="0.2">
      <c r="A9" s="7">
        <v>45443</v>
      </c>
      <c r="B9" s="8">
        <v>7.64</v>
      </c>
      <c r="C9" s="13">
        <f t="shared" si="0"/>
        <v>2.2757697456492629E-2</v>
      </c>
      <c r="G9" s="22">
        <f>A86</f>
        <v>43098</v>
      </c>
      <c r="H9" s="31">
        <v>2017</v>
      </c>
      <c r="I9" s="23">
        <f t="shared" si="1"/>
        <v>5.8648111332008313E-2</v>
      </c>
      <c r="J9" s="40">
        <f t="shared" si="2"/>
        <v>8.4379619258621585E-3</v>
      </c>
      <c r="O9" s="3"/>
    </row>
    <row r="10" spans="1:26" x14ac:dyDescent="0.2">
      <c r="A10" s="7">
        <v>45412</v>
      </c>
      <c r="B10" s="8">
        <v>7.47</v>
      </c>
      <c r="C10" s="13">
        <f t="shared" si="0"/>
        <v>-5.4430379746835518E-2</v>
      </c>
      <c r="G10" s="22">
        <f>A98</f>
        <v>42734</v>
      </c>
      <c r="H10" s="31">
        <v>2016</v>
      </c>
      <c r="I10" s="23">
        <f t="shared" si="1"/>
        <v>1.616161616161671E-2</v>
      </c>
      <c r="J10" s="40">
        <f t="shared" si="2"/>
        <v>2.4947390842080308E-2</v>
      </c>
    </row>
    <row r="11" spans="1:26" x14ac:dyDescent="0.2">
      <c r="A11" s="7">
        <v>45379</v>
      </c>
      <c r="B11" s="8">
        <v>7.9</v>
      </c>
      <c r="C11" s="13">
        <f t="shared" si="0"/>
        <v>1.412066752246474E-2</v>
      </c>
      <c r="G11" s="22">
        <f>A110</f>
        <v>42369</v>
      </c>
      <c r="H11" s="31">
        <v>2015</v>
      </c>
      <c r="I11" s="23">
        <f t="shared" si="1"/>
        <v>-7.906976744186045E-2</v>
      </c>
      <c r="J11" s="40">
        <f t="shared" si="2"/>
        <v>2.5319021671336706E-2</v>
      </c>
    </row>
    <row r="12" spans="1:26" x14ac:dyDescent="0.2">
      <c r="A12" s="7">
        <v>45351</v>
      </c>
      <c r="B12" s="8">
        <v>7.79</v>
      </c>
      <c r="C12" s="13">
        <f t="shared" si="0"/>
        <v>-2.9887920298879121E-2</v>
      </c>
      <c r="G12" s="22">
        <f>A122</f>
        <v>42004</v>
      </c>
      <c r="H12" s="31">
        <v>2014</v>
      </c>
      <c r="I12" s="23">
        <f t="shared" si="1"/>
        <v>0.11398963730569966</v>
      </c>
      <c r="J12" s="40">
        <f t="shared" si="2"/>
        <v>1.6528597867303846E-2</v>
      </c>
    </row>
    <row r="13" spans="1:26" x14ac:dyDescent="0.2">
      <c r="A13" s="7">
        <v>45322</v>
      </c>
      <c r="B13" s="8">
        <v>8.0299999999999994</v>
      </c>
      <c r="C13" s="13">
        <f t="shared" si="0"/>
        <v>-1.2300123001230186E-2</v>
      </c>
      <c r="G13" s="22">
        <f>A134</f>
        <v>41639</v>
      </c>
      <c r="H13" s="31">
        <v>2013</v>
      </c>
      <c r="I13" s="23">
        <f t="shared" si="1"/>
        <v>-0.11059907834101368</v>
      </c>
      <c r="J13" s="40">
        <f t="shared" si="2"/>
        <v>2.3813175534025618E-2</v>
      </c>
    </row>
    <row r="14" spans="1:26" x14ac:dyDescent="0.2">
      <c r="A14" s="7">
        <v>45289</v>
      </c>
      <c r="B14" s="8">
        <v>8.1300000000000008</v>
      </c>
      <c r="C14" s="13">
        <f t="shared" si="0"/>
        <v>6.6929133858267806E-2</v>
      </c>
      <c r="D14" s="13" cm="1">
        <f t="array" ref="D14">PRODUCT((1+C14:C25)^(12/12))-1</f>
        <v>4.2307692307692601E-2</v>
      </c>
      <c r="E14" s="21">
        <f t="shared" ref="E14" si="3">_xlfn.STDEV.P(C14:C25)</f>
        <v>5.0002416501512791E-2</v>
      </c>
      <c r="G14" s="22">
        <f>A146</f>
        <v>41274</v>
      </c>
      <c r="H14" s="31">
        <v>2012</v>
      </c>
      <c r="I14" s="23">
        <f t="shared" si="1"/>
        <v>5.4421768707483054E-2</v>
      </c>
      <c r="J14" s="40">
        <f t="shared" si="2"/>
        <v>2.0845174955191479E-2</v>
      </c>
    </row>
    <row r="15" spans="1:26" x14ac:dyDescent="0.2">
      <c r="A15" s="7">
        <v>45260</v>
      </c>
      <c r="B15" s="8">
        <v>7.62</v>
      </c>
      <c r="C15" s="13">
        <f t="shared" si="0"/>
        <v>9.7982708933717536E-2</v>
      </c>
      <c r="G15" s="24">
        <f>A158</f>
        <v>40907</v>
      </c>
      <c r="H15" s="32">
        <v>2011</v>
      </c>
      <c r="I15" s="25">
        <f t="shared" si="1"/>
        <v>0.10171306209850073</v>
      </c>
      <c r="J15" s="41">
        <f t="shared" si="2"/>
        <v>2.462277735158299E-2</v>
      </c>
    </row>
    <row r="16" spans="1:26" x14ac:dyDescent="0.2">
      <c r="A16" s="7">
        <v>45230</v>
      </c>
      <c r="B16" s="8">
        <v>6.94</v>
      </c>
      <c r="C16" s="13">
        <f t="shared" si="0"/>
        <v>-4.6703296703296683E-2</v>
      </c>
    </row>
    <row r="17" spans="1:5" x14ac:dyDescent="0.2">
      <c r="A17" s="7">
        <v>45198</v>
      </c>
      <c r="B17" s="8">
        <v>7.28</v>
      </c>
      <c r="C17" s="13">
        <f t="shared" si="0"/>
        <v>-6.0645161290322547E-2</v>
      </c>
    </row>
    <row r="18" spans="1:5" x14ac:dyDescent="0.2">
      <c r="A18" s="7">
        <v>45169</v>
      </c>
      <c r="B18" s="8">
        <v>7.75</v>
      </c>
      <c r="C18" s="13">
        <f t="shared" si="0"/>
        <v>-2.2698612862547252E-2</v>
      </c>
    </row>
    <row r="19" spans="1:5" x14ac:dyDescent="0.2">
      <c r="A19" s="7">
        <v>45138</v>
      </c>
      <c r="B19" s="8">
        <v>7.93</v>
      </c>
      <c r="C19" s="13">
        <f t="shared" si="0"/>
        <v>-8.7500000000000355E-3</v>
      </c>
    </row>
    <row r="20" spans="1:5" x14ac:dyDescent="0.2">
      <c r="A20" s="7">
        <v>45107</v>
      </c>
      <c r="B20" s="9">
        <v>8</v>
      </c>
      <c r="C20" s="13">
        <f t="shared" si="0"/>
        <v>7.5566750629722425E-3</v>
      </c>
    </row>
    <row r="21" spans="1:5" x14ac:dyDescent="0.2">
      <c r="A21" s="7">
        <v>45077</v>
      </c>
      <c r="B21" s="8">
        <v>7.94</v>
      </c>
      <c r="C21" s="13">
        <f t="shared" si="0"/>
        <v>-3.17073170731706E-2</v>
      </c>
    </row>
    <row r="22" spans="1:5" x14ac:dyDescent="0.2">
      <c r="A22" s="7">
        <v>45044</v>
      </c>
      <c r="B22" s="8">
        <v>8.1999999999999993</v>
      </c>
      <c r="C22" s="13">
        <f t="shared" si="0"/>
        <v>6.1349693251532434E-3</v>
      </c>
    </row>
    <row r="23" spans="1:5" x14ac:dyDescent="0.2">
      <c r="A23" s="7">
        <v>45016</v>
      </c>
      <c r="B23" s="8">
        <v>8.15</v>
      </c>
      <c r="C23" s="13">
        <f t="shared" si="0"/>
        <v>3.5578144853875511E-2</v>
      </c>
    </row>
    <row r="24" spans="1:5" x14ac:dyDescent="0.2">
      <c r="A24" s="7">
        <v>44985</v>
      </c>
      <c r="B24" s="8">
        <v>7.87</v>
      </c>
      <c r="C24" s="13">
        <f t="shared" si="0"/>
        <v>-5.4086538461538484E-2</v>
      </c>
    </row>
    <row r="25" spans="1:5" x14ac:dyDescent="0.2">
      <c r="A25" s="7">
        <v>44957</v>
      </c>
      <c r="B25" s="8">
        <v>8.32</v>
      </c>
      <c r="C25" s="13">
        <f t="shared" si="0"/>
        <v>6.6666666666666721E-2</v>
      </c>
    </row>
    <row r="26" spans="1:5" x14ac:dyDescent="0.2">
      <c r="A26" s="7">
        <v>44925</v>
      </c>
      <c r="B26" s="8">
        <v>7.8</v>
      </c>
      <c r="C26" s="13">
        <f t="shared" si="0"/>
        <v>-1.8867924528301931E-2</v>
      </c>
      <c r="D26" s="13" cm="1">
        <f t="array" ref="D26">PRODUCT((1+C26:C37)^(12/12))-1</f>
        <v>-0.2857142857142857</v>
      </c>
      <c r="E26" s="21">
        <f t="shared" ref="E26" si="4">_xlfn.STDEV.P(C26:C37)</f>
        <v>4.8998539275018904E-2</v>
      </c>
    </row>
    <row r="27" spans="1:5" x14ac:dyDescent="0.2">
      <c r="A27" s="7">
        <v>44895</v>
      </c>
      <c r="B27" s="8">
        <v>7.95</v>
      </c>
      <c r="C27" s="13">
        <f t="shared" si="0"/>
        <v>8.4583901773533435E-2</v>
      </c>
    </row>
    <row r="28" spans="1:5" x14ac:dyDescent="0.2">
      <c r="A28" s="7">
        <v>44865</v>
      </c>
      <c r="B28" s="8">
        <v>7.33</v>
      </c>
      <c r="C28" s="13">
        <f t="shared" si="0"/>
        <v>-3.4255599472990748E-2</v>
      </c>
    </row>
    <row r="29" spans="1:5" x14ac:dyDescent="0.2">
      <c r="A29" s="7">
        <v>44834</v>
      </c>
      <c r="B29" s="8">
        <v>7.59</v>
      </c>
      <c r="C29" s="13">
        <f t="shared" si="0"/>
        <v>-8.9928057553956831E-2</v>
      </c>
    </row>
    <row r="30" spans="1:5" x14ac:dyDescent="0.2">
      <c r="A30" s="7">
        <v>44804</v>
      </c>
      <c r="B30" s="8">
        <v>8.34</v>
      </c>
      <c r="C30" s="13">
        <f t="shared" si="0"/>
        <v>-5.0113895216400861E-2</v>
      </c>
    </row>
    <row r="31" spans="1:5" x14ac:dyDescent="0.2">
      <c r="A31" s="7">
        <v>44771</v>
      </c>
      <c r="B31" s="8">
        <v>8.7799999999999994</v>
      </c>
      <c r="C31" s="13">
        <f t="shared" si="0"/>
        <v>4.2755344418052191E-2</v>
      </c>
    </row>
    <row r="32" spans="1:5" x14ac:dyDescent="0.2">
      <c r="A32" s="7">
        <v>44742</v>
      </c>
      <c r="B32" s="8">
        <v>8.42</v>
      </c>
      <c r="C32" s="13">
        <f t="shared" si="0"/>
        <v>-3.9908779931584912E-2</v>
      </c>
    </row>
    <row r="33" spans="1:5" x14ac:dyDescent="0.2">
      <c r="A33" s="7">
        <v>44712</v>
      </c>
      <c r="B33" s="8">
        <v>8.77</v>
      </c>
      <c r="C33" s="13">
        <f t="shared" si="0"/>
        <v>4.5819014891178862E-3</v>
      </c>
    </row>
    <row r="34" spans="1:5" x14ac:dyDescent="0.2">
      <c r="A34" s="7">
        <v>44680</v>
      </c>
      <c r="B34" s="8">
        <v>8.73</v>
      </c>
      <c r="C34" s="13">
        <f t="shared" si="0"/>
        <v>-9.7207859358841728E-2</v>
      </c>
    </row>
    <row r="35" spans="1:5" x14ac:dyDescent="0.2">
      <c r="A35" s="7">
        <v>44651</v>
      </c>
      <c r="B35" s="8">
        <v>9.67</v>
      </c>
      <c r="C35" s="13">
        <f t="shared" si="0"/>
        <v>-3.3000000000000008E-2</v>
      </c>
    </row>
    <row r="36" spans="1:5" x14ac:dyDescent="0.2">
      <c r="A36" s="7">
        <v>44620</v>
      </c>
      <c r="B36" s="9">
        <v>10</v>
      </c>
      <c r="C36" s="13">
        <f t="shared" si="0"/>
        <v>-3.1945788964182001E-2</v>
      </c>
    </row>
    <row r="37" spans="1:5" x14ac:dyDescent="0.2">
      <c r="A37" s="7">
        <v>44592</v>
      </c>
      <c r="B37" s="8">
        <v>10.33</v>
      </c>
      <c r="C37" s="13">
        <f t="shared" si="0"/>
        <v>-5.4029304029304018E-2</v>
      </c>
    </row>
    <row r="38" spans="1:5" x14ac:dyDescent="0.2">
      <c r="A38" s="7">
        <v>44561</v>
      </c>
      <c r="B38" s="8">
        <v>10.92</v>
      </c>
      <c r="C38" s="13">
        <f t="shared" si="0"/>
        <v>-2.933333333333334E-2</v>
      </c>
      <c r="D38" s="13" cm="1">
        <f t="array" ref="D38">PRODUCT((1+C38:C49)^(12/12))-1</f>
        <v>-7.3791348600508844E-2</v>
      </c>
      <c r="E38" s="21">
        <f t="shared" ref="E38" si="5">_xlfn.STDEV.P(C38:C49)</f>
        <v>2.4557491550507737E-2</v>
      </c>
    </row>
    <row r="39" spans="1:5" x14ac:dyDescent="0.2">
      <c r="A39" s="7">
        <v>44530</v>
      </c>
      <c r="B39" s="8">
        <v>11.25</v>
      </c>
      <c r="C39" s="13">
        <f t="shared" si="0"/>
        <v>5.3619302949062106E-3</v>
      </c>
    </row>
    <row r="40" spans="1:5" x14ac:dyDescent="0.2">
      <c r="A40" s="7">
        <v>44498</v>
      </c>
      <c r="B40" s="8">
        <v>11.19</v>
      </c>
      <c r="C40" s="13">
        <f t="shared" si="0"/>
        <v>1.1754068716093942E-2</v>
      </c>
    </row>
    <row r="41" spans="1:5" x14ac:dyDescent="0.2">
      <c r="A41" s="7">
        <v>44469</v>
      </c>
      <c r="B41" s="8">
        <v>11.06</v>
      </c>
      <c r="C41" s="13">
        <f t="shared" si="0"/>
        <v>-2.2968197879858637E-2</v>
      </c>
    </row>
    <row r="42" spans="1:5" x14ac:dyDescent="0.2">
      <c r="A42" s="7">
        <v>44439</v>
      </c>
      <c r="B42" s="8">
        <v>11.32</v>
      </c>
      <c r="C42" s="13">
        <f t="shared" si="0"/>
        <v>-6.1457418788411133E-3</v>
      </c>
    </row>
    <row r="43" spans="1:5" x14ac:dyDescent="0.2">
      <c r="A43" s="7">
        <v>44407</v>
      </c>
      <c r="B43" s="8">
        <v>11.39</v>
      </c>
      <c r="C43" s="13">
        <f t="shared" si="0"/>
        <v>2.0609318996415809E-2</v>
      </c>
    </row>
    <row r="44" spans="1:5" x14ac:dyDescent="0.2">
      <c r="A44" s="7">
        <v>44377</v>
      </c>
      <c r="B44" s="8">
        <v>11.16</v>
      </c>
      <c r="C44" s="13">
        <f t="shared" si="0"/>
        <v>3.4291010194624751E-2</v>
      </c>
    </row>
    <row r="45" spans="1:5" x14ac:dyDescent="0.2">
      <c r="A45" s="7">
        <v>44344</v>
      </c>
      <c r="B45" s="8">
        <v>10.79</v>
      </c>
      <c r="C45" s="13">
        <f t="shared" si="0"/>
        <v>3.7209302325580604E-3</v>
      </c>
    </row>
    <row r="46" spans="1:5" x14ac:dyDescent="0.2">
      <c r="A46" s="7">
        <v>44316</v>
      </c>
      <c r="B46" s="8">
        <v>10.75</v>
      </c>
      <c r="C46" s="13">
        <f t="shared" si="0"/>
        <v>1.9924098671726839E-2</v>
      </c>
    </row>
    <row r="47" spans="1:5" x14ac:dyDescent="0.2">
      <c r="A47" s="7">
        <v>44286</v>
      </c>
      <c r="B47" s="8">
        <v>10.54</v>
      </c>
      <c r="C47" s="13">
        <f t="shared" si="0"/>
        <v>-3.9197812215132313E-2</v>
      </c>
    </row>
    <row r="48" spans="1:5" x14ac:dyDescent="0.2">
      <c r="A48" s="7">
        <v>44253</v>
      </c>
      <c r="B48" s="8">
        <v>10.97</v>
      </c>
      <c r="C48" s="13">
        <f t="shared" si="0"/>
        <v>-3.9404553415061237E-2</v>
      </c>
    </row>
    <row r="49" spans="1:5" x14ac:dyDescent="0.2">
      <c r="A49" s="7">
        <v>44225</v>
      </c>
      <c r="B49" s="8">
        <v>11.42</v>
      </c>
      <c r="C49" s="13">
        <f t="shared" si="0"/>
        <v>-3.1382527565733606E-2</v>
      </c>
    </row>
    <row r="50" spans="1:5" x14ac:dyDescent="0.2">
      <c r="A50" s="7">
        <v>44196</v>
      </c>
      <c r="B50" s="8">
        <v>11.79</v>
      </c>
      <c r="C50" s="13">
        <f t="shared" si="0"/>
        <v>-3.4398034398034537E-2</v>
      </c>
      <c r="D50" s="13" cm="1">
        <f t="array" ref="D50">PRODUCT((1+C50:C61)^(12/12))-1</f>
        <v>7.6712328767123195E-2</v>
      </c>
      <c r="E50" s="21">
        <f t="shared" ref="E50" si="6">_xlfn.STDEV.P(C50:C61)</f>
        <v>4.0053343274028701E-2</v>
      </c>
    </row>
    <row r="51" spans="1:5" x14ac:dyDescent="0.2">
      <c r="A51" s="7">
        <v>44165</v>
      </c>
      <c r="B51" s="8">
        <v>12.21</v>
      </c>
      <c r="C51" s="13">
        <f t="shared" si="0"/>
        <v>4.5376712328767221E-2</v>
      </c>
    </row>
    <row r="52" spans="1:5" x14ac:dyDescent="0.2">
      <c r="A52" s="7">
        <v>44134</v>
      </c>
      <c r="B52" s="8">
        <v>11.68</v>
      </c>
      <c r="C52" s="13">
        <f t="shared" si="0"/>
        <v>-1.6835016835016925E-2</v>
      </c>
    </row>
    <row r="53" spans="1:5" x14ac:dyDescent="0.2">
      <c r="A53" s="7">
        <v>44104</v>
      </c>
      <c r="B53" s="8">
        <v>11.88</v>
      </c>
      <c r="C53" s="13">
        <f t="shared" si="0"/>
        <v>-4.1911148365464321E-3</v>
      </c>
    </row>
    <row r="54" spans="1:5" x14ac:dyDescent="0.2">
      <c r="A54" s="7">
        <v>44074</v>
      </c>
      <c r="B54" s="8">
        <v>11.93</v>
      </c>
      <c r="C54" s="13">
        <f t="shared" si="0"/>
        <v>-4.6362909672262198E-2</v>
      </c>
    </row>
    <row r="55" spans="1:5" x14ac:dyDescent="0.2">
      <c r="A55" s="7">
        <v>44043</v>
      </c>
      <c r="B55" s="8">
        <v>12.51</v>
      </c>
      <c r="C55" s="13">
        <f t="shared" si="0"/>
        <v>5.7480980557903613E-2</v>
      </c>
    </row>
    <row r="56" spans="1:5" x14ac:dyDescent="0.2">
      <c r="A56" s="7">
        <v>44012</v>
      </c>
      <c r="B56" s="8">
        <v>11.83</v>
      </c>
      <c r="C56" s="13">
        <f t="shared" si="0"/>
        <v>2.0707506471095791E-2</v>
      </c>
    </row>
    <row r="57" spans="1:5" x14ac:dyDescent="0.2">
      <c r="A57" s="7">
        <v>43980</v>
      </c>
      <c r="B57" s="8">
        <v>11.59</v>
      </c>
      <c r="C57" s="13">
        <f t="shared" si="0"/>
        <v>-5.1502145922747208E-3</v>
      </c>
    </row>
    <row r="58" spans="1:5" x14ac:dyDescent="0.2">
      <c r="A58" s="7">
        <v>43950</v>
      </c>
      <c r="B58" s="8">
        <v>11.65</v>
      </c>
      <c r="C58" s="13">
        <f t="shared" si="0"/>
        <v>5.8128973660308864E-2</v>
      </c>
    </row>
    <row r="59" spans="1:5" x14ac:dyDescent="0.2">
      <c r="A59" s="7">
        <v>43921</v>
      </c>
      <c r="B59" s="8">
        <v>11.01</v>
      </c>
      <c r="C59" s="13">
        <f t="shared" si="0"/>
        <v>-6.3775510204081634E-2</v>
      </c>
    </row>
    <row r="60" spans="1:5" x14ac:dyDescent="0.2">
      <c r="A60" s="7">
        <v>43889</v>
      </c>
      <c r="B60" s="8">
        <v>11.76</v>
      </c>
      <c r="C60" s="13">
        <f t="shared" si="0"/>
        <v>2.4390243902438966E-2</v>
      </c>
    </row>
    <row r="61" spans="1:5" x14ac:dyDescent="0.2">
      <c r="A61" s="7">
        <v>43861</v>
      </c>
      <c r="B61" s="8">
        <v>11.48</v>
      </c>
      <c r="C61" s="13">
        <f t="shared" ref="C61:C124" si="7">(B61-B62)/B62</f>
        <v>4.8401826484018369E-2</v>
      </c>
    </row>
    <row r="62" spans="1:5" x14ac:dyDescent="0.2">
      <c r="A62" s="7">
        <v>43830</v>
      </c>
      <c r="B62" s="8">
        <v>10.95</v>
      </c>
      <c r="C62" s="13">
        <f t="shared" si="7"/>
        <v>-2.4064171122994773E-2</v>
      </c>
      <c r="D62" s="13" cm="1">
        <f t="array" ref="D62">PRODUCT((1+C62:C73)^(12/12))-1</f>
        <v>0.14420062695924818</v>
      </c>
      <c r="E62" s="21">
        <f t="shared" ref="E62" si="8">_xlfn.STDEV.P(C62:C73)</f>
        <v>2.5801063971429214E-2</v>
      </c>
    </row>
    <row r="63" spans="1:5" x14ac:dyDescent="0.2">
      <c r="A63" s="7">
        <v>43798</v>
      </c>
      <c r="B63" s="8">
        <v>11.22</v>
      </c>
      <c r="C63" s="13">
        <f t="shared" si="7"/>
        <v>8.9206066012486945E-4</v>
      </c>
    </row>
    <row r="64" spans="1:5" x14ac:dyDescent="0.2">
      <c r="A64" s="7">
        <v>43769</v>
      </c>
      <c r="B64" s="8">
        <v>11.21</v>
      </c>
      <c r="C64" s="13">
        <f t="shared" si="7"/>
        <v>-1.7809439002671036E-3</v>
      </c>
    </row>
    <row r="65" spans="1:5" x14ac:dyDescent="0.2">
      <c r="A65" s="7">
        <v>43738</v>
      </c>
      <c r="B65" s="8">
        <v>11.23</v>
      </c>
      <c r="C65" s="13">
        <f t="shared" si="7"/>
        <v>-2.2628372497824175E-2</v>
      </c>
    </row>
    <row r="66" spans="1:5" x14ac:dyDescent="0.2">
      <c r="A66" s="7">
        <v>43707</v>
      </c>
      <c r="B66" s="8">
        <v>11.49</v>
      </c>
      <c r="C66" s="13">
        <f t="shared" si="7"/>
        <v>6.6852367688022343E-2</v>
      </c>
    </row>
    <row r="67" spans="1:5" x14ac:dyDescent="0.2">
      <c r="A67" s="7">
        <v>43677</v>
      </c>
      <c r="B67" s="8">
        <v>10.77</v>
      </c>
      <c r="C67" s="13">
        <f t="shared" si="7"/>
        <v>7.4836295603367704E-3</v>
      </c>
    </row>
    <row r="68" spans="1:5" x14ac:dyDescent="0.2">
      <c r="A68" s="7">
        <v>43644</v>
      </c>
      <c r="B68" s="8">
        <v>10.69</v>
      </c>
      <c r="C68" s="13">
        <f t="shared" si="7"/>
        <v>2.7884615384615303E-2</v>
      </c>
    </row>
    <row r="69" spans="1:5" x14ac:dyDescent="0.2">
      <c r="A69" s="7">
        <v>43616</v>
      </c>
      <c r="B69" s="8">
        <v>10.4</v>
      </c>
      <c r="C69" s="13">
        <f t="shared" si="7"/>
        <v>3.072348860257686E-2</v>
      </c>
    </row>
    <row r="70" spans="1:5" x14ac:dyDescent="0.2">
      <c r="A70" s="7">
        <v>43585</v>
      </c>
      <c r="B70" s="8">
        <v>10.09</v>
      </c>
      <c r="C70" s="13">
        <f t="shared" si="7"/>
        <v>-4.9309664694280773E-3</v>
      </c>
    </row>
    <row r="71" spans="1:5" x14ac:dyDescent="0.2">
      <c r="A71" s="7">
        <v>43553</v>
      </c>
      <c r="B71" s="8">
        <v>10.14</v>
      </c>
      <c r="C71" s="13">
        <f t="shared" si="7"/>
        <v>4.1067761806981552E-2</v>
      </c>
    </row>
    <row r="72" spans="1:5" x14ac:dyDescent="0.2">
      <c r="A72" s="7">
        <v>43524</v>
      </c>
      <c r="B72" s="8">
        <v>9.74</v>
      </c>
      <c r="C72" s="13">
        <f t="shared" si="7"/>
        <v>-5.1072522982634257E-3</v>
      </c>
    </row>
    <row r="73" spans="1:5" x14ac:dyDescent="0.2">
      <c r="A73" s="7">
        <v>43496</v>
      </c>
      <c r="B73" s="8">
        <v>9.7899999999999991</v>
      </c>
      <c r="C73" s="13">
        <f t="shared" si="7"/>
        <v>2.2988505747126319E-2</v>
      </c>
    </row>
    <row r="74" spans="1:5" x14ac:dyDescent="0.2">
      <c r="A74" s="7">
        <v>43465</v>
      </c>
      <c r="B74" s="8">
        <v>9.57</v>
      </c>
      <c r="C74" s="13">
        <f t="shared" si="7"/>
        <v>2.7926960257787303E-2</v>
      </c>
      <c r="D74" s="13" cm="1">
        <f t="array" ref="D74">PRODUCT((1+C74:C85)^(12/12))-1</f>
        <v>-0.10140845070422499</v>
      </c>
      <c r="E74" s="21">
        <f t="shared" ref="E74" si="9">_xlfn.STDEV.P(C74:C85)</f>
        <v>1.7958692998077484E-2</v>
      </c>
    </row>
    <row r="75" spans="1:5" x14ac:dyDescent="0.2">
      <c r="A75" s="7">
        <v>43434</v>
      </c>
      <c r="B75" s="8">
        <v>9.31</v>
      </c>
      <c r="C75" s="13">
        <f t="shared" si="7"/>
        <v>-3.2119914346894389E-3</v>
      </c>
    </row>
    <row r="76" spans="1:5" x14ac:dyDescent="0.2">
      <c r="A76" s="7">
        <v>43404</v>
      </c>
      <c r="B76" s="8">
        <v>9.34</v>
      </c>
      <c r="C76" s="13">
        <f t="shared" si="7"/>
        <v>-3.5123966942148747E-2</v>
      </c>
    </row>
    <row r="77" spans="1:5" x14ac:dyDescent="0.2">
      <c r="A77" s="7">
        <v>43371</v>
      </c>
      <c r="B77" s="8">
        <v>9.68</v>
      </c>
      <c r="C77" s="13">
        <f t="shared" si="7"/>
        <v>-1.2244897959183773E-2</v>
      </c>
    </row>
    <row r="78" spans="1:5" x14ac:dyDescent="0.2">
      <c r="A78" s="7">
        <v>43343</v>
      </c>
      <c r="B78" s="8">
        <v>9.8000000000000007</v>
      </c>
      <c r="C78" s="13">
        <f t="shared" si="7"/>
        <v>-1.0193679918450342E-3</v>
      </c>
    </row>
    <row r="79" spans="1:5" x14ac:dyDescent="0.2">
      <c r="A79" s="7">
        <v>43312</v>
      </c>
      <c r="B79" s="8">
        <v>9.81</v>
      </c>
      <c r="C79" s="13">
        <f t="shared" si="7"/>
        <v>9.2592592592592449E-3</v>
      </c>
    </row>
    <row r="80" spans="1:5" x14ac:dyDescent="0.2">
      <c r="A80" s="7">
        <v>43280</v>
      </c>
      <c r="B80" s="8">
        <v>9.7200000000000006</v>
      </c>
      <c r="C80" s="13">
        <f t="shared" si="7"/>
        <v>-1.0183299389002001E-2</v>
      </c>
    </row>
    <row r="81" spans="1:5" x14ac:dyDescent="0.2">
      <c r="A81" s="7">
        <v>43251</v>
      </c>
      <c r="B81" s="8">
        <v>9.82</v>
      </c>
      <c r="C81" s="13">
        <f t="shared" si="7"/>
        <v>1.0193679918450342E-3</v>
      </c>
    </row>
    <row r="82" spans="1:5" x14ac:dyDescent="0.2">
      <c r="A82" s="7">
        <v>43220</v>
      </c>
      <c r="B82" s="8">
        <v>9.81</v>
      </c>
      <c r="C82" s="13">
        <f t="shared" si="7"/>
        <v>-2.290836653386441E-2</v>
      </c>
    </row>
    <row r="83" spans="1:5" x14ac:dyDescent="0.2">
      <c r="A83" s="7">
        <v>43188</v>
      </c>
      <c r="B83" s="8">
        <v>10.039999999999999</v>
      </c>
      <c r="C83" s="13">
        <f t="shared" si="7"/>
        <v>1.9960079840318935E-3</v>
      </c>
    </row>
    <row r="84" spans="1:5" x14ac:dyDescent="0.2">
      <c r="A84" s="7">
        <v>43159</v>
      </c>
      <c r="B84" s="8">
        <v>10.02</v>
      </c>
      <c r="C84" s="13">
        <f t="shared" si="7"/>
        <v>-3.653846153846161E-2</v>
      </c>
    </row>
    <row r="85" spans="1:5" x14ac:dyDescent="0.2">
      <c r="A85" s="7">
        <v>43131</v>
      </c>
      <c r="B85" s="8">
        <v>10.4</v>
      </c>
      <c r="C85" s="13">
        <f t="shared" si="7"/>
        <v>-2.3474178403755867E-2</v>
      </c>
    </row>
    <row r="86" spans="1:5" x14ac:dyDescent="0.2">
      <c r="A86" s="7">
        <v>43098</v>
      </c>
      <c r="B86" s="8">
        <v>10.65</v>
      </c>
      <c r="C86" s="13">
        <f t="shared" si="7"/>
        <v>2.824858757062254E-3</v>
      </c>
      <c r="D86" s="13" cm="1">
        <f t="array" ref="D86">PRODUCT((1+C86:C97)^(12/12))-1</f>
        <v>5.8648111332008313E-2</v>
      </c>
      <c r="E86" s="21">
        <f t="shared" ref="E86" si="10">_xlfn.STDEV.P(C86:C97)</f>
        <v>8.4379619258621585E-3</v>
      </c>
    </row>
    <row r="87" spans="1:5" x14ac:dyDescent="0.2">
      <c r="A87" s="7">
        <v>43069</v>
      </c>
      <c r="B87" s="8">
        <v>10.62</v>
      </c>
      <c r="C87" s="13">
        <f t="shared" si="7"/>
        <v>9.4250706880299594E-4</v>
      </c>
    </row>
    <row r="88" spans="1:5" x14ac:dyDescent="0.2">
      <c r="A88" s="7">
        <v>43039</v>
      </c>
      <c r="B88" s="8">
        <v>10.61</v>
      </c>
      <c r="C88" s="13">
        <f t="shared" si="7"/>
        <v>3.7842951750235712E-3</v>
      </c>
    </row>
    <row r="89" spans="1:5" x14ac:dyDescent="0.2">
      <c r="A89" s="7">
        <v>43007</v>
      </c>
      <c r="B89" s="8">
        <v>10.57</v>
      </c>
      <c r="C89" s="13">
        <f t="shared" si="7"/>
        <v>-7.5117370892018847E-3</v>
      </c>
    </row>
    <row r="90" spans="1:5" x14ac:dyDescent="0.2">
      <c r="A90" s="7">
        <v>42978</v>
      </c>
      <c r="B90" s="8">
        <v>10.65</v>
      </c>
      <c r="C90" s="13">
        <f t="shared" si="7"/>
        <v>1.2357414448669276E-2</v>
      </c>
    </row>
    <row r="91" spans="1:5" x14ac:dyDescent="0.2">
      <c r="A91" s="7">
        <v>42947</v>
      </c>
      <c r="B91" s="8">
        <v>10.52</v>
      </c>
      <c r="C91" s="13">
        <f t="shared" si="7"/>
        <v>3.8167938931296893E-3</v>
      </c>
    </row>
    <row r="92" spans="1:5" x14ac:dyDescent="0.2">
      <c r="A92" s="7">
        <v>42916</v>
      </c>
      <c r="B92" s="8">
        <v>10.48</v>
      </c>
      <c r="C92" s="13">
        <f t="shared" si="7"/>
        <v>9.6339113680153788E-3</v>
      </c>
    </row>
    <row r="93" spans="1:5" x14ac:dyDescent="0.2">
      <c r="A93" s="7">
        <v>42886</v>
      </c>
      <c r="B93" s="8">
        <v>10.38</v>
      </c>
      <c r="C93" s="13">
        <f t="shared" si="7"/>
        <v>1.7647058823529561E-2</v>
      </c>
    </row>
    <row r="94" spans="1:5" x14ac:dyDescent="0.2">
      <c r="A94" s="7">
        <v>42853</v>
      </c>
      <c r="B94" s="8">
        <v>10.199999999999999</v>
      </c>
      <c r="C94" s="13">
        <f t="shared" si="7"/>
        <v>1.0901883052527199E-2</v>
      </c>
    </row>
    <row r="95" spans="1:5" x14ac:dyDescent="0.2">
      <c r="A95" s="7">
        <v>42825</v>
      </c>
      <c r="B95" s="8">
        <v>10.09</v>
      </c>
      <c r="C95" s="13">
        <f t="shared" si="7"/>
        <v>-1.175318315377091E-2</v>
      </c>
    </row>
    <row r="96" spans="1:5" x14ac:dyDescent="0.2">
      <c r="A96" s="7">
        <v>42794</v>
      </c>
      <c r="B96" s="8">
        <v>10.210000000000001</v>
      </c>
      <c r="C96" s="13">
        <f t="shared" si="7"/>
        <v>1.491053677932409E-2</v>
      </c>
    </row>
    <row r="97" spans="1:5" x14ac:dyDescent="0.2">
      <c r="A97" s="7">
        <v>42766</v>
      </c>
      <c r="B97" s="8">
        <v>10.06</v>
      </c>
      <c r="C97" s="13">
        <f t="shared" si="7"/>
        <v>0</v>
      </c>
    </row>
    <row r="98" spans="1:5" x14ac:dyDescent="0.2">
      <c r="A98" s="7">
        <v>42734</v>
      </c>
      <c r="B98" s="8">
        <v>10.06</v>
      </c>
      <c r="C98" s="13">
        <f t="shared" si="7"/>
        <v>-7.88954635108482E-3</v>
      </c>
      <c r="D98" s="13" cm="1">
        <f t="array" ref="D98">PRODUCT((1+C98:C109)^(12/12))-1</f>
        <v>1.616161616161671E-2</v>
      </c>
      <c r="E98" s="21">
        <f t="shared" ref="E98" si="11">_xlfn.STDEV.P(C98:C109)</f>
        <v>2.4947390842080308E-2</v>
      </c>
    </row>
    <row r="99" spans="1:5" x14ac:dyDescent="0.2">
      <c r="A99" s="7">
        <v>42704</v>
      </c>
      <c r="B99" s="8">
        <v>10.14</v>
      </c>
      <c r="C99" s="13">
        <f t="shared" si="7"/>
        <v>-5.4986020503261866E-2</v>
      </c>
    </row>
    <row r="100" spans="1:5" x14ac:dyDescent="0.2">
      <c r="A100" s="7">
        <v>42674</v>
      </c>
      <c r="B100" s="8">
        <v>10.73</v>
      </c>
      <c r="C100" s="13">
        <f t="shared" si="7"/>
        <v>-2.8079710144927422E-2</v>
      </c>
    </row>
    <row r="101" spans="1:5" x14ac:dyDescent="0.2">
      <c r="A101" s="7">
        <v>42643</v>
      </c>
      <c r="B101" s="8">
        <v>11.04</v>
      </c>
      <c r="C101" s="13">
        <f t="shared" si="7"/>
        <v>-1.3404825737265447E-2</v>
      </c>
    </row>
    <row r="102" spans="1:5" x14ac:dyDescent="0.2">
      <c r="A102" s="7">
        <v>42613</v>
      </c>
      <c r="B102" s="8">
        <v>11.19</v>
      </c>
      <c r="C102" s="13">
        <f t="shared" si="7"/>
        <v>-2.6737967914439516E-3</v>
      </c>
    </row>
    <row r="103" spans="1:5" x14ac:dyDescent="0.2">
      <c r="A103" s="7">
        <v>42580</v>
      </c>
      <c r="B103" s="8">
        <v>11.22</v>
      </c>
      <c r="C103" s="13">
        <f t="shared" si="7"/>
        <v>2.4657534246575467E-2</v>
      </c>
    </row>
    <row r="104" spans="1:5" x14ac:dyDescent="0.2">
      <c r="A104" s="7">
        <v>42551</v>
      </c>
      <c r="B104" s="8">
        <v>10.95</v>
      </c>
      <c r="C104" s="13">
        <f t="shared" si="7"/>
        <v>3.6931818181818066E-2</v>
      </c>
    </row>
    <row r="105" spans="1:5" x14ac:dyDescent="0.2">
      <c r="A105" s="7">
        <v>42521</v>
      </c>
      <c r="B105" s="8">
        <v>10.56</v>
      </c>
      <c r="C105" s="13">
        <f t="shared" si="7"/>
        <v>-2.8328611898016396E-3</v>
      </c>
    </row>
    <row r="106" spans="1:5" x14ac:dyDescent="0.2">
      <c r="A106" s="7">
        <v>42489</v>
      </c>
      <c r="B106" s="8">
        <v>10.59</v>
      </c>
      <c r="C106" s="13">
        <f t="shared" si="7"/>
        <v>1.5340364333652939E-2</v>
      </c>
    </row>
    <row r="107" spans="1:5" x14ac:dyDescent="0.2">
      <c r="A107" s="7">
        <v>42460</v>
      </c>
      <c r="B107" s="8">
        <v>10.43</v>
      </c>
      <c r="C107" s="13">
        <f t="shared" si="7"/>
        <v>3.1651829871414468E-2</v>
      </c>
    </row>
    <row r="108" spans="1:5" x14ac:dyDescent="0.2">
      <c r="A108" s="7">
        <v>42429</v>
      </c>
      <c r="B108" s="8">
        <v>10.11</v>
      </c>
      <c r="C108" s="13">
        <f t="shared" si="7"/>
        <v>1.0999999999999944E-2</v>
      </c>
    </row>
    <row r="109" spans="1:5" x14ac:dyDescent="0.2">
      <c r="A109" s="7">
        <v>42398</v>
      </c>
      <c r="B109" s="9">
        <v>10</v>
      </c>
      <c r="C109" s="13">
        <f t="shared" si="7"/>
        <v>1.0101010101010065E-2</v>
      </c>
    </row>
    <row r="110" spans="1:5" x14ac:dyDescent="0.2">
      <c r="A110" s="7">
        <v>42369</v>
      </c>
      <c r="B110" s="8">
        <v>9.9</v>
      </c>
      <c r="C110" s="13">
        <f t="shared" si="7"/>
        <v>-2.1739130434782497E-2</v>
      </c>
      <c r="D110" s="13" cm="1">
        <f t="array" ref="D110">PRODUCT((1+C110:C121)^(12/12))-1</f>
        <v>-7.906976744186045E-2</v>
      </c>
      <c r="E110" s="21">
        <f t="shared" ref="E110" si="12">_xlfn.STDEV.P(C110:C121)</f>
        <v>2.5319021671336706E-2</v>
      </c>
    </row>
    <row r="111" spans="1:5" x14ac:dyDescent="0.2">
      <c r="A111" s="7">
        <v>42338</v>
      </c>
      <c r="B111" s="8">
        <v>10.119999999999999</v>
      </c>
      <c r="C111" s="13">
        <f t="shared" si="7"/>
        <v>-4.9164208456244553E-3</v>
      </c>
    </row>
    <row r="112" spans="1:5" x14ac:dyDescent="0.2">
      <c r="A112" s="7">
        <v>42307</v>
      </c>
      <c r="B112" s="8">
        <v>10.17</v>
      </c>
      <c r="C112" s="13">
        <f t="shared" si="7"/>
        <v>5.9347181008902574E-3</v>
      </c>
    </row>
    <row r="113" spans="1:5" x14ac:dyDescent="0.2">
      <c r="A113" s="7">
        <v>42277</v>
      </c>
      <c r="B113" s="8">
        <v>10.11</v>
      </c>
      <c r="C113" s="13">
        <f t="shared" si="7"/>
        <v>9.9900099900099553E-3</v>
      </c>
    </row>
    <row r="114" spans="1:5" x14ac:dyDescent="0.2">
      <c r="A114" s="7">
        <v>42247</v>
      </c>
      <c r="B114" s="8">
        <v>10.01</v>
      </c>
      <c r="C114" s="13">
        <f t="shared" si="7"/>
        <v>-1.6699410609037322E-2</v>
      </c>
    </row>
    <row r="115" spans="1:5" x14ac:dyDescent="0.2">
      <c r="A115" s="7">
        <v>42216</v>
      </c>
      <c r="B115" s="8">
        <v>10.18</v>
      </c>
      <c r="C115" s="13">
        <f t="shared" si="7"/>
        <v>2.2088353413654501E-2</v>
      </c>
    </row>
    <row r="116" spans="1:5" x14ac:dyDescent="0.2">
      <c r="A116" s="7">
        <v>42185</v>
      </c>
      <c r="B116" s="8">
        <v>9.9600000000000009</v>
      </c>
      <c r="C116" s="13">
        <f t="shared" si="7"/>
        <v>-3.5818005808325191E-2</v>
      </c>
    </row>
    <row r="117" spans="1:5" x14ac:dyDescent="0.2">
      <c r="A117" s="7">
        <v>42153</v>
      </c>
      <c r="B117" s="8">
        <v>10.33</v>
      </c>
      <c r="C117" s="13">
        <f t="shared" si="7"/>
        <v>-2.639019792648439E-2</v>
      </c>
    </row>
    <row r="118" spans="1:5" x14ac:dyDescent="0.2">
      <c r="A118" s="7">
        <v>42124</v>
      </c>
      <c r="B118" s="8">
        <v>10.61</v>
      </c>
      <c r="C118" s="13">
        <f t="shared" si="7"/>
        <v>-2.6605504587156048E-2</v>
      </c>
    </row>
    <row r="119" spans="1:5" x14ac:dyDescent="0.2">
      <c r="A119" s="7">
        <v>42094</v>
      </c>
      <c r="B119" s="8">
        <v>10.9</v>
      </c>
      <c r="C119" s="13">
        <f t="shared" si="7"/>
        <v>-6.3810391978122404E-3</v>
      </c>
    </row>
    <row r="120" spans="1:5" x14ac:dyDescent="0.2">
      <c r="A120" s="7">
        <v>42062</v>
      </c>
      <c r="B120" s="8">
        <v>10.97</v>
      </c>
      <c r="C120" s="13">
        <f t="shared" si="7"/>
        <v>-3.2627865961199223E-2</v>
      </c>
    </row>
    <row r="121" spans="1:5" x14ac:dyDescent="0.2">
      <c r="A121" s="7">
        <v>42034</v>
      </c>
      <c r="B121" s="8">
        <v>11.34</v>
      </c>
      <c r="C121" s="13">
        <f t="shared" si="7"/>
        <v>5.4883720930232548E-2</v>
      </c>
    </row>
    <row r="122" spans="1:5" x14ac:dyDescent="0.2">
      <c r="A122" s="7">
        <v>42004</v>
      </c>
      <c r="B122" s="8">
        <v>10.75</v>
      </c>
      <c r="C122" s="13">
        <f t="shared" si="7"/>
        <v>-9.2936802973975718E-4</v>
      </c>
      <c r="D122" s="13" cm="1">
        <f t="array" ref="D122">PRODUCT((1+C122:C133)^(12/12))-1</f>
        <v>0.11398963730569966</v>
      </c>
      <c r="E122" s="21">
        <f t="shared" ref="E122" si="13">_xlfn.STDEV.P(C122:C133)</f>
        <v>1.6528597867303846E-2</v>
      </c>
    </row>
    <row r="123" spans="1:5" x14ac:dyDescent="0.2">
      <c r="A123" s="7">
        <v>41971</v>
      </c>
      <c r="B123" s="8">
        <v>10.76</v>
      </c>
      <c r="C123" s="13">
        <f t="shared" si="7"/>
        <v>1.2229539040451457E-2</v>
      </c>
    </row>
    <row r="124" spans="1:5" x14ac:dyDescent="0.2">
      <c r="A124" s="7">
        <v>41943</v>
      </c>
      <c r="B124" s="8">
        <v>10.63</v>
      </c>
      <c r="C124" s="13">
        <f t="shared" si="7"/>
        <v>1.7224880382775264E-2</v>
      </c>
    </row>
    <row r="125" spans="1:5" x14ac:dyDescent="0.2">
      <c r="A125" s="7">
        <v>41912</v>
      </c>
      <c r="B125" s="8">
        <v>10.45</v>
      </c>
      <c r="C125" s="13">
        <f t="shared" ref="C125:C188" si="14">(B125-B126)/B126</f>
        <v>-2.8810408921933133E-2</v>
      </c>
    </row>
    <row r="126" spans="1:5" x14ac:dyDescent="0.2">
      <c r="A126" s="7">
        <v>41880</v>
      </c>
      <c r="B126" s="8">
        <v>10.76</v>
      </c>
      <c r="C126" s="13">
        <f t="shared" si="14"/>
        <v>2.7698185291308419E-2</v>
      </c>
    </row>
    <row r="127" spans="1:5" x14ac:dyDescent="0.2">
      <c r="A127" s="7">
        <v>41851</v>
      </c>
      <c r="B127" s="8">
        <v>10.47</v>
      </c>
      <c r="C127" s="13">
        <f t="shared" si="14"/>
        <v>-9.5419847328242233E-4</v>
      </c>
    </row>
    <row r="128" spans="1:5" x14ac:dyDescent="0.2">
      <c r="A128" s="7">
        <v>41820</v>
      </c>
      <c r="B128" s="8">
        <v>10.48</v>
      </c>
      <c r="C128" s="13">
        <f t="shared" si="14"/>
        <v>-9.5328884652047541E-4</v>
      </c>
    </row>
    <row r="129" spans="1:5" x14ac:dyDescent="0.2">
      <c r="A129" s="7">
        <v>41789</v>
      </c>
      <c r="B129" s="8">
        <v>10.49</v>
      </c>
      <c r="C129" s="13">
        <f t="shared" si="14"/>
        <v>1.9436345966958316E-2</v>
      </c>
    </row>
    <row r="130" spans="1:5" x14ac:dyDescent="0.2">
      <c r="A130" s="7">
        <v>41759</v>
      </c>
      <c r="B130" s="8">
        <v>10.29</v>
      </c>
      <c r="C130" s="13">
        <f t="shared" si="14"/>
        <v>1.5794669299111386E-2</v>
      </c>
    </row>
    <row r="131" spans="1:5" x14ac:dyDescent="0.2">
      <c r="A131" s="7">
        <v>41729</v>
      </c>
      <c r="B131" s="8">
        <v>10.130000000000001</v>
      </c>
      <c r="C131" s="13">
        <f t="shared" si="14"/>
        <v>-9.8619329388558059E-4</v>
      </c>
    </row>
    <row r="132" spans="1:5" x14ac:dyDescent="0.2">
      <c r="A132" s="7">
        <v>41698</v>
      </c>
      <c r="B132" s="8">
        <v>10.14</v>
      </c>
      <c r="C132" s="13">
        <f t="shared" si="14"/>
        <v>1.1976047904191716E-2</v>
      </c>
    </row>
    <row r="133" spans="1:5" x14ac:dyDescent="0.2">
      <c r="A133" s="7">
        <v>41670</v>
      </c>
      <c r="B133" s="8">
        <v>10.02</v>
      </c>
      <c r="C133" s="13">
        <f t="shared" si="14"/>
        <v>3.8341968911917018E-2</v>
      </c>
    </row>
    <row r="134" spans="1:5" x14ac:dyDescent="0.2">
      <c r="A134" s="7">
        <v>41639</v>
      </c>
      <c r="B134" s="8">
        <v>9.65</v>
      </c>
      <c r="C134" s="13">
        <f t="shared" si="14"/>
        <v>-1.127049180327863E-2</v>
      </c>
      <c r="D134" s="13" cm="1">
        <f t="array" ref="D134">PRODUCT((1+C134:C145)^(12/12))-1</f>
        <v>-0.11059907834101368</v>
      </c>
      <c r="E134" s="21">
        <f t="shared" ref="E134" si="15">_xlfn.STDEV.P(C134:C145)</f>
        <v>2.3813175534025618E-2</v>
      </c>
    </row>
    <row r="135" spans="1:5" x14ac:dyDescent="0.2">
      <c r="A135" s="7">
        <v>41607</v>
      </c>
      <c r="B135" s="8">
        <v>9.76</v>
      </c>
      <c r="C135" s="13">
        <f t="shared" si="14"/>
        <v>-1.1144883485308961E-2</v>
      </c>
    </row>
    <row r="136" spans="1:5" x14ac:dyDescent="0.2">
      <c r="A136" s="7">
        <v>41578</v>
      </c>
      <c r="B136" s="8">
        <v>9.8699999999999992</v>
      </c>
      <c r="C136" s="13">
        <f t="shared" si="14"/>
        <v>1.7525773195876282E-2</v>
      </c>
    </row>
    <row r="137" spans="1:5" x14ac:dyDescent="0.2">
      <c r="A137" s="7">
        <v>41547</v>
      </c>
      <c r="B137" s="8">
        <v>9.6999999999999993</v>
      </c>
      <c r="C137" s="13">
        <f t="shared" si="14"/>
        <v>1.0319917440660255E-3</v>
      </c>
    </row>
    <row r="138" spans="1:5" x14ac:dyDescent="0.2">
      <c r="A138" s="7">
        <v>41516</v>
      </c>
      <c r="B138" s="8">
        <v>9.69</v>
      </c>
      <c r="C138" s="13">
        <f t="shared" si="14"/>
        <v>-1.923076923076936E-2</v>
      </c>
    </row>
    <row r="139" spans="1:5" x14ac:dyDescent="0.2">
      <c r="A139" s="7">
        <v>41486</v>
      </c>
      <c r="B139" s="8">
        <v>9.8800000000000008</v>
      </c>
      <c r="C139" s="13">
        <f t="shared" si="14"/>
        <v>3.045685279187933E-3</v>
      </c>
    </row>
    <row r="140" spans="1:5" x14ac:dyDescent="0.2">
      <c r="A140" s="7">
        <v>41453</v>
      </c>
      <c r="B140" s="8">
        <v>9.85</v>
      </c>
      <c r="C140" s="13">
        <f t="shared" si="14"/>
        <v>-5.2884615384615453E-2</v>
      </c>
    </row>
    <row r="141" spans="1:5" x14ac:dyDescent="0.2">
      <c r="A141" s="7">
        <v>41425</v>
      </c>
      <c r="B141" s="8">
        <v>10.4</v>
      </c>
      <c r="C141" s="13">
        <f t="shared" si="14"/>
        <v>-5.1094890510948947E-2</v>
      </c>
    </row>
    <row r="142" spans="1:5" x14ac:dyDescent="0.2">
      <c r="A142" s="7">
        <v>41394</v>
      </c>
      <c r="B142" s="8">
        <v>10.96</v>
      </c>
      <c r="C142" s="13">
        <f t="shared" si="14"/>
        <v>3.2015065913371152E-2</v>
      </c>
    </row>
    <row r="143" spans="1:5" x14ac:dyDescent="0.2">
      <c r="A143" s="7">
        <v>41361</v>
      </c>
      <c r="B143" s="8">
        <v>10.62</v>
      </c>
      <c r="C143" s="13">
        <f t="shared" si="14"/>
        <v>-1.0251630941286225E-2</v>
      </c>
    </row>
    <row r="144" spans="1:5" x14ac:dyDescent="0.2">
      <c r="A144" s="7">
        <v>41333</v>
      </c>
      <c r="B144" s="8">
        <v>10.73</v>
      </c>
      <c r="C144" s="13">
        <f t="shared" si="14"/>
        <v>7.5117370892018847E-3</v>
      </c>
    </row>
    <row r="145" spans="1:5" x14ac:dyDescent="0.2">
      <c r="A145" s="7">
        <v>41305</v>
      </c>
      <c r="B145" s="8">
        <v>10.65</v>
      </c>
      <c r="C145" s="13">
        <f t="shared" si="14"/>
        <v>-1.8433179723502238E-2</v>
      </c>
    </row>
    <row r="146" spans="1:5" x14ac:dyDescent="0.2">
      <c r="A146" s="7">
        <v>41274</v>
      </c>
      <c r="B146" s="8">
        <v>10.85</v>
      </c>
      <c r="C146" s="13">
        <f t="shared" si="14"/>
        <v>-1.8099547511312312E-2</v>
      </c>
      <c r="D146" s="13" cm="1">
        <f t="array" ref="D146">PRODUCT((1+C146:C157)^(12/12))-1</f>
        <v>5.4421768707483054E-2</v>
      </c>
      <c r="E146" s="21">
        <f t="shared" ref="E146" si="16">_xlfn.STDEV.P(C146:C157)</f>
        <v>2.0845174955191479E-2</v>
      </c>
    </row>
    <row r="147" spans="1:5" x14ac:dyDescent="0.2">
      <c r="A147" s="7">
        <v>41243</v>
      </c>
      <c r="B147" s="8">
        <v>11.05</v>
      </c>
      <c r="C147" s="13">
        <f t="shared" si="14"/>
        <v>-8.0789946140035779E-3</v>
      </c>
    </row>
    <row r="148" spans="1:5" x14ac:dyDescent="0.2">
      <c r="A148" s="7">
        <v>41213</v>
      </c>
      <c r="B148" s="8">
        <v>11.14</v>
      </c>
      <c r="C148" s="13">
        <f t="shared" si="14"/>
        <v>1.3648771610555083E-2</v>
      </c>
    </row>
    <row r="149" spans="1:5" x14ac:dyDescent="0.2">
      <c r="A149" s="7">
        <v>41180</v>
      </c>
      <c r="B149" s="8">
        <v>10.99</v>
      </c>
      <c r="C149" s="13">
        <f t="shared" si="14"/>
        <v>-4.5289855072462807E-3</v>
      </c>
    </row>
    <row r="150" spans="1:5" x14ac:dyDescent="0.2">
      <c r="A150" s="7">
        <v>41152</v>
      </c>
      <c r="B150" s="8">
        <v>11.04</v>
      </c>
      <c r="C150" s="13">
        <f t="shared" si="14"/>
        <v>-8.0862533692723833E-3</v>
      </c>
    </row>
    <row r="151" spans="1:5" x14ac:dyDescent="0.2">
      <c r="A151" s="7">
        <v>41121</v>
      </c>
      <c r="B151" s="8">
        <v>11.13</v>
      </c>
      <c r="C151" s="13">
        <f t="shared" si="14"/>
        <v>4.8022598870056644E-2</v>
      </c>
    </row>
    <row r="152" spans="1:5" x14ac:dyDescent="0.2">
      <c r="A152" s="7">
        <v>41089</v>
      </c>
      <c r="B152" s="8">
        <v>10.62</v>
      </c>
      <c r="C152" s="13">
        <f t="shared" si="14"/>
        <v>-4.6860356138707319E-3</v>
      </c>
    </row>
    <row r="153" spans="1:5" x14ac:dyDescent="0.2">
      <c r="A153" s="7">
        <v>41060</v>
      </c>
      <c r="B153" s="8">
        <v>10.67</v>
      </c>
      <c r="C153" s="13">
        <f t="shared" si="14"/>
        <v>2.4975984630163282E-2</v>
      </c>
    </row>
    <row r="154" spans="1:5" x14ac:dyDescent="0.2">
      <c r="A154" s="7">
        <v>41029</v>
      </c>
      <c r="B154" s="8">
        <v>10.41</v>
      </c>
      <c r="C154" s="13">
        <f t="shared" si="14"/>
        <v>2.2593320235756428E-2</v>
      </c>
    </row>
    <row r="155" spans="1:5" x14ac:dyDescent="0.2">
      <c r="A155" s="7">
        <v>40998</v>
      </c>
      <c r="B155" s="8">
        <v>10.18</v>
      </c>
      <c r="C155" s="13">
        <f t="shared" si="14"/>
        <v>-3.0476190476190504E-2</v>
      </c>
    </row>
    <row r="156" spans="1:5" x14ac:dyDescent="0.2">
      <c r="A156" s="7">
        <v>40968</v>
      </c>
      <c r="B156" s="8">
        <v>10.5</v>
      </c>
      <c r="C156" s="13">
        <f t="shared" si="14"/>
        <v>0</v>
      </c>
    </row>
    <row r="157" spans="1:5" x14ac:dyDescent="0.2">
      <c r="A157" s="7">
        <v>40939</v>
      </c>
      <c r="B157" s="8">
        <v>10.5</v>
      </c>
      <c r="C157" s="13">
        <f t="shared" si="14"/>
        <v>2.0408163265306208E-2</v>
      </c>
    </row>
    <row r="158" spans="1:5" x14ac:dyDescent="0.2">
      <c r="A158" s="7">
        <v>40907</v>
      </c>
      <c r="B158" s="8">
        <v>10.29</v>
      </c>
      <c r="C158" s="13">
        <f t="shared" si="14"/>
        <v>2.3880597014925217E-2</v>
      </c>
      <c r="D158" s="13" cm="1">
        <f t="array" ref="D158">PRODUCT((1+C158:C169)^(12/12))-1</f>
        <v>0.10171306209850073</v>
      </c>
      <c r="E158" s="21">
        <f t="shared" ref="E158" si="17">_xlfn.STDEV.P(C158:C169)</f>
        <v>2.462277735158299E-2</v>
      </c>
    </row>
    <row r="159" spans="1:5" x14ac:dyDescent="0.2">
      <c r="A159" s="7">
        <v>40877</v>
      </c>
      <c r="B159" s="8">
        <v>10.050000000000001</v>
      </c>
      <c r="C159" s="13">
        <f t="shared" si="14"/>
        <v>-3.5508637236084377E-2</v>
      </c>
    </row>
    <row r="160" spans="1:5" x14ac:dyDescent="0.2">
      <c r="A160" s="7">
        <v>40847</v>
      </c>
      <c r="B160" s="8">
        <v>10.42</v>
      </c>
      <c r="C160" s="13">
        <f t="shared" si="14"/>
        <v>1.3618677042801612E-2</v>
      </c>
    </row>
    <row r="161" spans="1:5" x14ac:dyDescent="0.2">
      <c r="A161" s="7">
        <v>40816</v>
      </c>
      <c r="B161" s="8">
        <v>10.28</v>
      </c>
      <c r="C161" s="13">
        <f t="shared" si="14"/>
        <v>4.4715447154471497E-2</v>
      </c>
    </row>
    <row r="162" spans="1:5" x14ac:dyDescent="0.2">
      <c r="A162" s="7">
        <v>40786</v>
      </c>
      <c r="B162" s="8">
        <v>9.84</v>
      </c>
      <c r="C162" s="13">
        <f t="shared" si="14"/>
        <v>8.1967213114754172E-3</v>
      </c>
    </row>
    <row r="163" spans="1:5" x14ac:dyDescent="0.2">
      <c r="A163" s="7">
        <v>40753</v>
      </c>
      <c r="B163" s="8">
        <v>9.76</v>
      </c>
      <c r="C163" s="13">
        <f t="shared" si="14"/>
        <v>4.0511727078891148E-2</v>
      </c>
    </row>
    <row r="164" spans="1:5" x14ac:dyDescent="0.2">
      <c r="A164" s="7">
        <v>40724</v>
      </c>
      <c r="B164" s="8">
        <v>9.3800000000000008</v>
      </c>
      <c r="C164" s="13">
        <f t="shared" si="14"/>
        <v>-2.5960539979231565E-2</v>
      </c>
    </row>
    <row r="165" spans="1:5" x14ac:dyDescent="0.2">
      <c r="A165" s="7">
        <v>40694</v>
      </c>
      <c r="B165" s="8">
        <v>9.6300000000000008</v>
      </c>
      <c r="C165" s="13">
        <f t="shared" si="14"/>
        <v>2.1208907741251438E-2</v>
      </c>
    </row>
    <row r="166" spans="1:5" x14ac:dyDescent="0.2">
      <c r="A166" s="7">
        <v>40662</v>
      </c>
      <c r="B166" s="8">
        <v>9.43</v>
      </c>
      <c r="C166" s="13">
        <f t="shared" si="14"/>
        <v>2.2776572668112696E-2</v>
      </c>
    </row>
    <row r="167" spans="1:5" x14ac:dyDescent="0.2">
      <c r="A167" s="7">
        <v>40633</v>
      </c>
      <c r="B167" s="8">
        <v>9.2200000000000006</v>
      </c>
      <c r="C167" s="13">
        <f t="shared" si="14"/>
        <v>-8.6021505376344155E-3</v>
      </c>
    </row>
    <row r="168" spans="1:5" x14ac:dyDescent="0.2">
      <c r="A168" s="7">
        <v>40602</v>
      </c>
      <c r="B168" s="8">
        <v>9.3000000000000007</v>
      </c>
      <c r="C168" s="13">
        <f t="shared" si="14"/>
        <v>1.6393442622950859E-2</v>
      </c>
    </row>
    <row r="169" spans="1:5" x14ac:dyDescent="0.2">
      <c r="A169" s="7">
        <v>40574</v>
      </c>
      <c r="B169" s="8">
        <v>9.15</v>
      </c>
      <c r="C169" s="13">
        <f t="shared" si="14"/>
        <v>-2.034261241970016E-2</v>
      </c>
    </row>
    <row r="170" spans="1:5" x14ac:dyDescent="0.2">
      <c r="A170" s="7">
        <v>40543</v>
      </c>
      <c r="B170" s="8">
        <v>9.34</v>
      </c>
      <c r="C170" s="13">
        <f t="shared" si="14"/>
        <v>-1.2684989429175579E-2</v>
      </c>
      <c r="D170" s="13" cm="1">
        <f t="array" ref="D170">PRODUCT((1+C170:C181)^(12/12))-1</f>
        <v>4.7085201793721998E-2</v>
      </c>
      <c r="E170" s="21">
        <f t="shared" ref="E170" si="18">_xlfn.STDEV.P(C170:C181)</f>
        <v>2.2006492945060716E-2</v>
      </c>
    </row>
    <row r="171" spans="1:5" x14ac:dyDescent="0.2">
      <c r="A171" s="7">
        <v>40512</v>
      </c>
      <c r="B171" s="8">
        <v>9.4600000000000009</v>
      </c>
      <c r="C171" s="13">
        <f t="shared" si="14"/>
        <v>-1.4583333333333209E-2</v>
      </c>
    </row>
    <row r="172" spans="1:5" x14ac:dyDescent="0.2">
      <c r="A172" s="7">
        <v>40480</v>
      </c>
      <c r="B172" s="8">
        <v>9.6</v>
      </c>
      <c r="C172" s="13">
        <f t="shared" si="14"/>
        <v>-2.636916835699795E-2</v>
      </c>
    </row>
    <row r="173" spans="1:5" x14ac:dyDescent="0.2">
      <c r="A173" s="7">
        <v>40451</v>
      </c>
      <c r="B173" s="8">
        <v>9.86</v>
      </c>
      <c r="C173" s="13">
        <f t="shared" si="14"/>
        <v>-1.4985014985015021E-2</v>
      </c>
    </row>
    <row r="174" spans="1:5" x14ac:dyDescent="0.2">
      <c r="A174" s="7">
        <v>40421</v>
      </c>
      <c r="B174" s="8">
        <v>10.01</v>
      </c>
      <c r="C174" s="13">
        <f t="shared" si="14"/>
        <v>4.7071129707112892E-2</v>
      </c>
    </row>
    <row r="175" spans="1:5" x14ac:dyDescent="0.2">
      <c r="A175" s="7">
        <v>40389</v>
      </c>
      <c r="B175" s="8">
        <v>9.56</v>
      </c>
      <c r="C175" s="13">
        <f t="shared" si="14"/>
        <v>1.0570824524312858E-2</v>
      </c>
    </row>
    <row r="176" spans="1:5" x14ac:dyDescent="0.2">
      <c r="A176" s="7">
        <v>40359</v>
      </c>
      <c r="B176" s="8">
        <v>9.4600000000000009</v>
      </c>
      <c r="C176" s="13">
        <f t="shared" si="14"/>
        <v>3.6144578313253017E-2</v>
      </c>
    </row>
    <row r="177" spans="1:5" x14ac:dyDescent="0.2">
      <c r="A177" s="7">
        <v>40326</v>
      </c>
      <c r="B177" s="8">
        <v>9.1300000000000008</v>
      </c>
      <c r="C177" s="13">
        <f t="shared" si="14"/>
        <v>-5.4466230936818013E-3</v>
      </c>
    </row>
    <row r="178" spans="1:5" x14ac:dyDescent="0.2">
      <c r="A178" s="7">
        <v>40298</v>
      </c>
      <c r="B178" s="8">
        <v>9.18</v>
      </c>
      <c r="C178" s="13">
        <f t="shared" si="14"/>
        <v>2.7995520716685332E-2</v>
      </c>
    </row>
    <row r="179" spans="1:5" x14ac:dyDescent="0.2">
      <c r="A179" s="7">
        <v>40268</v>
      </c>
      <c r="B179" s="8">
        <v>8.93</v>
      </c>
      <c r="C179" s="13">
        <f t="shared" si="14"/>
        <v>-3.3482142857144122E-3</v>
      </c>
    </row>
    <row r="180" spans="1:5" x14ac:dyDescent="0.2">
      <c r="A180" s="7">
        <v>40235</v>
      </c>
      <c r="B180" s="8">
        <v>8.9600000000000009</v>
      </c>
      <c r="C180" s="13">
        <f t="shared" si="14"/>
        <v>-8.8495575221237063E-3</v>
      </c>
    </row>
    <row r="181" spans="1:5" x14ac:dyDescent="0.2">
      <c r="A181" s="7">
        <v>40207</v>
      </c>
      <c r="B181" s="8">
        <v>9.0399999999999991</v>
      </c>
      <c r="C181" s="13">
        <f t="shared" si="14"/>
        <v>1.345291479820619E-2</v>
      </c>
    </row>
    <row r="182" spans="1:5" x14ac:dyDescent="0.2">
      <c r="A182" s="7">
        <v>40178</v>
      </c>
      <c r="B182" s="8">
        <v>8.92</v>
      </c>
      <c r="C182" s="13">
        <f t="shared" si="14"/>
        <v>-2.9379760609357954E-2</v>
      </c>
      <c r="D182" s="13" cm="1">
        <f t="array" ref="D182">PRODUCT((1+C182:C193)^(12/12))-1</f>
        <v>2.2935779816513513E-2</v>
      </c>
      <c r="E182" s="21">
        <f t="shared" ref="E182" si="19">_xlfn.STDEV.P(C182:C193)</f>
        <v>3.1241109598017472E-2</v>
      </c>
    </row>
    <row r="183" spans="1:5" x14ac:dyDescent="0.2">
      <c r="A183" s="7">
        <v>40147</v>
      </c>
      <c r="B183" s="8">
        <v>9.19</v>
      </c>
      <c r="C183" s="13">
        <f t="shared" si="14"/>
        <v>5.4704595185994451E-3</v>
      </c>
    </row>
    <row r="184" spans="1:5" x14ac:dyDescent="0.2">
      <c r="A184" s="7">
        <v>40116</v>
      </c>
      <c r="B184" s="8">
        <v>9.14</v>
      </c>
      <c r="C184" s="13">
        <f t="shared" si="14"/>
        <v>-1.1891891891891831E-2</v>
      </c>
    </row>
    <row r="185" spans="1:5" x14ac:dyDescent="0.2">
      <c r="A185" s="7">
        <v>40086</v>
      </c>
      <c r="B185" s="8">
        <v>9.25</v>
      </c>
      <c r="C185" s="13">
        <f t="shared" si="14"/>
        <v>2.6637069922308569E-2</v>
      </c>
    </row>
    <row r="186" spans="1:5" x14ac:dyDescent="0.2">
      <c r="A186" s="7">
        <v>40056</v>
      </c>
      <c r="B186" s="8">
        <v>9.01</v>
      </c>
      <c r="C186" s="13">
        <f t="shared" si="14"/>
        <v>1.9230769230769221E-2</v>
      </c>
    </row>
    <row r="187" spans="1:5" x14ac:dyDescent="0.2">
      <c r="A187" s="7">
        <v>40025</v>
      </c>
      <c r="B187" s="8">
        <v>8.84</v>
      </c>
      <c r="C187" s="13">
        <f t="shared" si="14"/>
        <v>4.8635824436536197E-2</v>
      </c>
    </row>
    <row r="188" spans="1:5" x14ac:dyDescent="0.2">
      <c r="A188" s="7">
        <v>39994</v>
      </c>
      <c r="B188" s="8">
        <v>8.43</v>
      </c>
      <c r="C188" s="13">
        <f t="shared" si="14"/>
        <v>3.3088235294117592E-2</v>
      </c>
    </row>
    <row r="189" spans="1:5" x14ac:dyDescent="0.2">
      <c r="A189" s="7">
        <v>39962</v>
      </c>
      <c r="B189" s="8">
        <v>8.16</v>
      </c>
      <c r="C189" s="13">
        <f t="shared" ref="C189:C252" si="20">(B189-B190)/B190</f>
        <v>3.8167938931297683E-2</v>
      </c>
    </row>
    <row r="190" spans="1:5" x14ac:dyDescent="0.2">
      <c r="A190" s="7">
        <v>39933</v>
      </c>
      <c r="B190" s="8">
        <v>7.86</v>
      </c>
      <c r="C190" s="13">
        <f t="shared" si="20"/>
        <v>-1.2706480304955257E-3</v>
      </c>
    </row>
    <row r="191" spans="1:5" x14ac:dyDescent="0.2">
      <c r="A191" s="7">
        <v>39903</v>
      </c>
      <c r="B191" s="8">
        <v>7.87</v>
      </c>
      <c r="C191" s="13">
        <f t="shared" si="20"/>
        <v>-7.8164397377710887E-3</v>
      </c>
    </row>
    <row r="192" spans="1:5" x14ac:dyDescent="0.2">
      <c r="A192" s="7">
        <v>39871</v>
      </c>
      <c r="B192" s="8">
        <v>7.9320000000000004</v>
      </c>
      <c r="C192" s="13">
        <f t="shared" si="20"/>
        <v>-3.1501831501831397E-2</v>
      </c>
    </row>
    <row r="193" spans="1:5" x14ac:dyDescent="0.2">
      <c r="A193" s="7">
        <v>39843</v>
      </c>
      <c r="B193" s="8">
        <v>8.19</v>
      </c>
      <c r="C193" s="13">
        <f t="shared" si="20"/>
        <v>-6.0779816513761596E-2</v>
      </c>
    </row>
    <row r="194" spans="1:5" x14ac:dyDescent="0.2">
      <c r="A194" s="7">
        <v>39813</v>
      </c>
      <c r="B194" s="8">
        <v>8.7200000000000006</v>
      </c>
      <c r="C194" s="13">
        <f t="shared" si="20"/>
        <v>0.12516129032258072</v>
      </c>
      <c r="D194" s="13" cm="1">
        <f t="array" ref="D194">PRODUCT((1+C194:C205)^(12/12))-1</f>
        <v>-3.7527593818984628E-2</v>
      </c>
      <c r="E194" s="21">
        <f t="shared" ref="E194" si="21">_xlfn.STDEV.P(C194:C205)</f>
        <v>5.4968228265777221E-2</v>
      </c>
    </row>
    <row r="195" spans="1:5" x14ac:dyDescent="0.2">
      <c r="A195" s="7">
        <v>39780</v>
      </c>
      <c r="B195" s="8">
        <v>7.75</v>
      </c>
      <c r="C195" s="13">
        <f t="shared" si="20"/>
        <v>7.6388888888888867E-2</v>
      </c>
    </row>
    <row r="196" spans="1:5" x14ac:dyDescent="0.2">
      <c r="A196" s="7">
        <v>39752</v>
      </c>
      <c r="B196" s="8">
        <v>7.2</v>
      </c>
      <c r="C196" s="13">
        <f t="shared" si="20"/>
        <v>-9.7744360902255661E-2</v>
      </c>
    </row>
    <row r="197" spans="1:5" x14ac:dyDescent="0.2">
      <c r="A197" s="7">
        <v>39721</v>
      </c>
      <c r="B197" s="8">
        <v>7.98</v>
      </c>
      <c r="C197" s="13">
        <f t="shared" si="20"/>
        <v>-6.2279670975323075E-2</v>
      </c>
    </row>
    <row r="198" spans="1:5" x14ac:dyDescent="0.2">
      <c r="A198" s="7">
        <v>39689</v>
      </c>
      <c r="B198" s="8">
        <v>8.51</v>
      </c>
      <c r="C198" s="13">
        <f t="shared" si="20"/>
        <v>8.2938388625592753E-3</v>
      </c>
    </row>
    <row r="199" spans="1:5" x14ac:dyDescent="0.2">
      <c r="A199" s="7">
        <v>39660</v>
      </c>
      <c r="B199" s="8">
        <v>8.44</v>
      </c>
      <c r="C199" s="13">
        <f t="shared" si="20"/>
        <v>-2.2016222479722045E-2</v>
      </c>
    </row>
    <row r="200" spans="1:5" x14ac:dyDescent="0.2">
      <c r="A200" s="7">
        <v>39629</v>
      </c>
      <c r="B200" s="8">
        <v>8.6300000000000008</v>
      </c>
      <c r="C200" s="13">
        <f t="shared" si="20"/>
        <v>1.1600928074247754E-3</v>
      </c>
    </row>
    <row r="201" spans="1:5" x14ac:dyDescent="0.2">
      <c r="A201" s="7">
        <v>39598</v>
      </c>
      <c r="B201" s="8">
        <v>8.6199999999999992</v>
      </c>
      <c r="C201" s="13">
        <f t="shared" si="20"/>
        <v>-2.488687782805437E-2</v>
      </c>
    </row>
    <row r="202" spans="1:5" x14ac:dyDescent="0.2">
      <c r="A202" s="7">
        <v>39568</v>
      </c>
      <c r="B202" s="8">
        <v>8.84</v>
      </c>
      <c r="C202" s="13">
        <f t="shared" si="20"/>
        <v>-3.3821871476887671E-3</v>
      </c>
    </row>
    <row r="203" spans="1:5" x14ac:dyDescent="0.2">
      <c r="A203" s="7">
        <v>39538</v>
      </c>
      <c r="B203" s="8">
        <v>8.8699999999999992</v>
      </c>
      <c r="C203" s="13">
        <f t="shared" si="20"/>
        <v>-5.605381165919362E-3</v>
      </c>
    </row>
    <row r="204" spans="1:5" x14ac:dyDescent="0.2">
      <c r="A204" s="7">
        <v>39507</v>
      </c>
      <c r="B204" s="8">
        <v>8.92</v>
      </c>
      <c r="C204" s="13">
        <f t="shared" si="20"/>
        <v>-1.1086474501108608E-2</v>
      </c>
    </row>
    <row r="205" spans="1:5" x14ac:dyDescent="0.2">
      <c r="A205" s="7">
        <v>39478</v>
      </c>
      <c r="B205" s="8">
        <v>9.02</v>
      </c>
      <c r="C205" s="13">
        <f t="shared" si="20"/>
        <v>-4.4150110375276953E-3</v>
      </c>
    </row>
    <row r="206" spans="1:5" x14ac:dyDescent="0.2">
      <c r="A206" s="7">
        <v>39447</v>
      </c>
      <c r="B206" s="8">
        <v>9.06</v>
      </c>
      <c r="C206" s="13">
        <f t="shared" si="20"/>
        <v>-9.8360655737704753E-3</v>
      </c>
      <c r="D206" s="13" cm="1">
        <f t="array" ref="D206">PRODUCT((1+C206:C217)^(12/12))-1</f>
        <v>-2.0540540540540331E-2</v>
      </c>
      <c r="E206" s="21">
        <f t="shared" ref="E206" si="22">_xlfn.STDEV.P(C206:C217)</f>
        <v>1.5030822333959141E-2</v>
      </c>
    </row>
    <row r="207" spans="1:5" x14ac:dyDescent="0.2">
      <c r="A207" s="7">
        <v>39416</v>
      </c>
      <c r="B207" s="8">
        <v>9.15</v>
      </c>
      <c r="C207" s="13">
        <f t="shared" si="20"/>
        <v>1.1049723756906037E-2</v>
      </c>
    </row>
    <row r="208" spans="1:5" x14ac:dyDescent="0.2">
      <c r="A208" s="7">
        <v>39386</v>
      </c>
      <c r="B208" s="8">
        <v>9.0500000000000007</v>
      </c>
      <c r="C208" s="13">
        <f t="shared" si="20"/>
        <v>1.2304250559284252E-2</v>
      </c>
    </row>
    <row r="209" spans="1:3" x14ac:dyDescent="0.2">
      <c r="A209" s="7">
        <v>39353</v>
      </c>
      <c r="B209" s="8">
        <v>8.94</v>
      </c>
      <c r="C209" s="13">
        <f t="shared" si="20"/>
        <v>2.2421524663676653E-3</v>
      </c>
    </row>
    <row r="210" spans="1:3" x14ac:dyDescent="0.2">
      <c r="A210" s="7">
        <v>39325</v>
      </c>
      <c r="B210" s="8">
        <v>8.92</v>
      </c>
      <c r="C210" s="13">
        <f t="shared" si="20"/>
        <v>4.5045045045044082E-3</v>
      </c>
    </row>
    <row r="211" spans="1:3" x14ac:dyDescent="0.2">
      <c r="A211" s="7">
        <v>39294</v>
      </c>
      <c r="B211" s="8">
        <v>8.8800000000000008</v>
      </c>
      <c r="C211" s="13">
        <f t="shared" si="20"/>
        <v>1.1273957158964558E-3</v>
      </c>
    </row>
    <row r="212" spans="1:3" x14ac:dyDescent="0.2">
      <c r="A212" s="7">
        <v>39262</v>
      </c>
      <c r="B212" s="8">
        <v>8.8699999999999992</v>
      </c>
      <c r="C212" s="13">
        <f t="shared" si="20"/>
        <v>-1.6629711751663011E-2</v>
      </c>
    </row>
    <row r="213" spans="1:3" x14ac:dyDescent="0.2">
      <c r="A213" s="7">
        <v>39233</v>
      </c>
      <c r="B213" s="8">
        <v>9.02</v>
      </c>
      <c r="C213" s="13">
        <f t="shared" si="20"/>
        <v>-2.2751895991332701E-2</v>
      </c>
    </row>
    <row r="214" spans="1:3" x14ac:dyDescent="0.2">
      <c r="A214" s="7">
        <v>39202</v>
      </c>
      <c r="B214" s="8">
        <v>9.23</v>
      </c>
      <c r="C214" s="13">
        <f t="shared" si="20"/>
        <v>5.4466230936819947E-3</v>
      </c>
    </row>
    <row r="215" spans="1:3" x14ac:dyDescent="0.2">
      <c r="A215" s="7">
        <v>39171</v>
      </c>
      <c r="B215" s="8">
        <v>9.18</v>
      </c>
      <c r="C215" s="13">
        <f t="shared" si="20"/>
        <v>-2.4442082890542022E-2</v>
      </c>
    </row>
    <row r="216" spans="1:3" x14ac:dyDescent="0.2">
      <c r="A216" s="7">
        <v>39141</v>
      </c>
      <c r="B216" s="8">
        <v>9.41</v>
      </c>
      <c r="C216" s="13">
        <f t="shared" si="20"/>
        <v>2.8415300546448061E-2</v>
      </c>
    </row>
    <row r="217" spans="1:3" x14ac:dyDescent="0.2">
      <c r="A217" s="7">
        <v>39113</v>
      </c>
      <c r="B217" s="8">
        <v>9.15</v>
      </c>
      <c r="C217" s="13">
        <f t="shared" si="20"/>
        <v>-1.0810810810810773E-2</v>
      </c>
    </row>
    <row r="218" spans="1:3" x14ac:dyDescent="0.2">
      <c r="A218" s="7">
        <v>39080</v>
      </c>
      <c r="B218" s="8">
        <v>9.25</v>
      </c>
      <c r="C218" s="13">
        <f t="shared" si="20"/>
        <v>-2.7339642481598297E-2</v>
      </c>
    </row>
    <row r="219" spans="1:3" x14ac:dyDescent="0.2">
      <c r="A219" s="7">
        <v>39051</v>
      </c>
      <c r="B219" s="8">
        <v>9.51</v>
      </c>
      <c r="C219" s="13">
        <f t="shared" si="20"/>
        <v>1.9292604501607687E-2</v>
      </c>
    </row>
    <row r="220" spans="1:3" x14ac:dyDescent="0.2">
      <c r="A220" s="7">
        <v>39021</v>
      </c>
      <c r="B220" s="8">
        <v>9.33</v>
      </c>
      <c r="C220" s="13">
        <f t="shared" si="20"/>
        <v>8.6486486486486557E-3</v>
      </c>
    </row>
    <row r="221" spans="1:3" x14ac:dyDescent="0.2">
      <c r="A221" s="7">
        <v>38989</v>
      </c>
      <c r="B221" s="8">
        <v>9.25</v>
      </c>
      <c r="C221" s="13">
        <f t="shared" si="20"/>
        <v>1.4254385964912368E-2</v>
      </c>
    </row>
    <row r="222" spans="1:3" x14ac:dyDescent="0.2">
      <c r="A222" s="7">
        <v>38960</v>
      </c>
      <c r="B222" s="8">
        <v>9.1199999999999992</v>
      </c>
      <c r="C222" s="13">
        <f t="shared" si="20"/>
        <v>2.7027027027026848E-2</v>
      </c>
    </row>
    <row r="223" spans="1:3" x14ac:dyDescent="0.2">
      <c r="A223" s="7">
        <v>38929</v>
      </c>
      <c r="B223" s="8">
        <v>8.8800000000000008</v>
      </c>
      <c r="C223" s="13">
        <f t="shared" si="20"/>
        <v>1.4857142857142947E-2</v>
      </c>
    </row>
    <row r="224" spans="1:3" x14ac:dyDescent="0.2">
      <c r="A224" s="7">
        <v>38898</v>
      </c>
      <c r="B224" s="8">
        <v>8.75</v>
      </c>
      <c r="C224" s="13">
        <f t="shared" si="20"/>
        <v>-2.2805017103762343E-3</v>
      </c>
    </row>
    <row r="225" spans="1:3" x14ac:dyDescent="0.2">
      <c r="A225" s="7">
        <v>38868</v>
      </c>
      <c r="B225" s="8">
        <v>8.77</v>
      </c>
      <c r="C225" s="13">
        <f t="shared" si="20"/>
        <v>-6.7950169875425253E-3</v>
      </c>
    </row>
    <row r="226" spans="1:3" x14ac:dyDescent="0.2">
      <c r="A226" s="7">
        <v>38835</v>
      </c>
      <c r="B226" s="8">
        <v>8.83</v>
      </c>
      <c r="C226" s="13">
        <f t="shared" si="20"/>
        <v>-2.4309392265193439E-2</v>
      </c>
    </row>
    <row r="227" spans="1:3" x14ac:dyDescent="0.2">
      <c r="A227" s="7">
        <v>38807</v>
      </c>
      <c r="B227" s="8">
        <v>9.0500000000000007</v>
      </c>
      <c r="C227" s="13">
        <f t="shared" si="20"/>
        <v>-4.232804232804218E-2</v>
      </c>
    </row>
    <row r="228" spans="1:3" x14ac:dyDescent="0.2">
      <c r="A228" s="7">
        <v>38776</v>
      </c>
      <c r="B228" s="8">
        <v>9.4499999999999993</v>
      </c>
      <c r="C228" s="13">
        <f t="shared" si="20"/>
        <v>8.5378868729989402E-3</v>
      </c>
    </row>
    <row r="229" spans="1:3" x14ac:dyDescent="0.2">
      <c r="A229" s="7">
        <v>38748</v>
      </c>
      <c r="B229" s="8">
        <v>9.3699999999999992</v>
      </c>
      <c r="C229" s="13">
        <f t="shared" si="20"/>
        <v>-1.5756302521008441E-2</v>
      </c>
    </row>
    <row r="230" spans="1:3" x14ac:dyDescent="0.2">
      <c r="A230" s="7">
        <v>38716</v>
      </c>
      <c r="B230" s="8">
        <v>9.52</v>
      </c>
      <c r="C230" s="13">
        <f t="shared" si="20"/>
        <v>1.709401709401711E-2</v>
      </c>
    </row>
    <row r="231" spans="1:3" x14ac:dyDescent="0.2">
      <c r="A231" s="7">
        <v>38686</v>
      </c>
      <c r="B231" s="8">
        <v>9.36</v>
      </c>
      <c r="C231" s="13">
        <f t="shared" si="20"/>
        <v>3.2154340836012176E-3</v>
      </c>
    </row>
    <row r="232" spans="1:3" x14ac:dyDescent="0.2">
      <c r="A232" s="7">
        <v>38656</v>
      </c>
      <c r="B232" s="8">
        <v>9.33</v>
      </c>
      <c r="C232" s="13">
        <f t="shared" si="20"/>
        <v>-2.5078369905956133E-2</v>
      </c>
    </row>
    <row r="233" spans="1:3" x14ac:dyDescent="0.2">
      <c r="A233" s="7">
        <v>38625</v>
      </c>
      <c r="B233" s="8">
        <v>9.57</v>
      </c>
      <c r="C233" s="13">
        <f t="shared" si="20"/>
        <v>-3.8190954773869253E-2</v>
      </c>
    </row>
    <row r="234" spans="1:3" x14ac:dyDescent="0.2">
      <c r="A234" s="7">
        <v>38595</v>
      </c>
      <c r="B234" s="8">
        <v>9.9499999999999993</v>
      </c>
      <c r="C234" s="13">
        <f t="shared" si="20"/>
        <v>2.26104830421376E-2</v>
      </c>
    </row>
    <row r="235" spans="1:3" x14ac:dyDescent="0.2">
      <c r="A235" s="7">
        <v>38562</v>
      </c>
      <c r="B235" s="8">
        <v>9.73</v>
      </c>
      <c r="C235" s="13">
        <f t="shared" si="20"/>
        <v>-2.8942115768462989E-2</v>
      </c>
    </row>
    <row r="236" spans="1:3" x14ac:dyDescent="0.2">
      <c r="A236" s="7">
        <v>38533</v>
      </c>
      <c r="B236" s="8">
        <v>10.02</v>
      </c>
      <c r="C236" s="13">
        <f t="shared" si="20"/>
        <v>1.3144590495449849E-2</v>
      </c>
    </row>
    <row r="237" spans="1:3" x14ac:dyDescent="0.2">
      <c r="A237" s="7">
        <v>38503</v>
      </c>
      <c r="B237" s="8">
        <v>9.89</v>
      </c>
      <c r="C237" s="13">
        <f t="shared" si="20"/>
        <v>1.8537590113285242E-2</v>
      </c>
    </row>
    <row r="238" spans="1:3" x14ac:dyDescent="0.2">
      <c r="A238" s="7">
        <v>38471</v>
      </c>
      <c r="B238" s="8">
        <v>9.7100000000000009</v>
      </c>
      <c r="C238" s="13">
        <f t="shared" si="20"/>
        <v>2.3182297154899962E-2</v>
      </c>
    </row>
    <row r="239" spans="1:3" x14ac:dyDescent="0.2">
      <c r="A239" s="7">
        <v>38442</v>
      </c>
      <c r="B239" s="8">
        <v>9.49</v>
      </c>
      <c r="C239" s="13">
        <f t="shared" si="20"/>
        <v>-1.4537902388369736E-2</v>
      </c>
    </row>
    <row r="240" spans="1:3" x14ac:dyDescent="0.2">
      <c r="A240" s="7">
        <v>38411</v>
      </c>
      <c r="B240" s="8">
        <v>9.6300000000000008</v>
      </c>
      <c r="C240" s="13">
        <f t="shared" si="20"/>
        <v>-1.331967213114744E-2</v>
      </c>
    </row>
    <row r="241" spans="1:3" x14ac:dyDescent="0.2">
      <c r="A241" s="7">
        <v>38383</v>
      </c>
      <c r="B241" s="8">
        <v>9.76</v>
      </c>
      <c r="C241" s="13">
        <f t="shared" si="20"/>
        <v>2.1989528795811421E-2</v>
      </c>
    </row>
    <row r="242" spans="1:3" x14ac:dyDescent="0.2">
      <c r="A242" s="7">
        <v>38352</v>
      </c>
      <c r="B242" s="8">
        <v>9.5500000000000007</v>
      </c>
      <c r="C242" s="13">
        <f t="shared" si="20"/>
        <v>2.2483940042826642E-2</v>
      </c>
    </row>
    <row r="243" spans="1:3" x14ac:dyDescent="0.2">
      <c r="A243" s="7">
        <v>38321</v>
      </c>
      <c r="B243" s="8">
        <v>9.34</v>
      </c>
      <c r="C243" s="13">
        <f t="shared" si="20"/>
        <v>-1.9937040923399738E-2</v>
      </c>
    </row>
    <row r="244" spans="1:3" x14ac:dyDescent="0.2">
      <c r="A244" s="7">
        <v>38289</v>
      </c>
      <c r="B244" s="8">
        <v>9.5299999999999994</v>
      </c>
      <c r="C244" s="13">
        <f t="shared" si="20"/>
        <v>1.0604453870625625E-2</v>
      </c>
    </row>
    <row r="245" spans="1:3" x14ac:dyDescent="0.2">
      <c r="A245" s="7">
        <v>38260</v>
      </c>
      <c r="B245" s="8">
        <v>9.43</v>
      </c>
      <c r="C245" s="13">
        <f t="shared" si="20"/>
        <v>5.3304904051171571E-3</v>
      </c>
    </row>
    <row r="246" spans="1:3" x14ac:dyDescent="0.2">
      <c r="A246" s="7">
        <v>38230</v>
      </c>
      <c r="B246" s="8">
        <v>9.3800000000000008</v>
      </c>
      <c r="C246" s="13">
        <f t="shared" si="20"/>
        <v>3.1903190319032007E-2</v>
      </c>
    </row>
    <row r="247" spans="1:3" x14ac:dyDescent="0.2">
      <c r="A247" s="7">
        <v>38198</v>
      </c>
      <c r="B247" s="8">
        <v>9.09</v>
      </c>
      <c r="C247" s="13">
        <f t="shared" si="20"/>
        <v>1.2249443207126886E-2</v>
      </c>
    </row>
    <row r="248" spans="1:3" x14ac:dyDescent="0.2">
      <c r="A248" s="7">
        <v>38168</v>
      </c>
      <c r="B248" s="8">
        <v>8.98</v>
      </c>
      <c r="C248" s="13">
        <f t="shared" si="20"/>
        <v>3.3519553072626973E-3</v>
      </c>
    </row>
    <row r="249" spans="1:3" x14ac:dyDescent="0.2">
      <c r="A249" s="7">
        <v>38138</v>
      </c>
      <c r="B249" s="8">
        <v>8.9499999999999993</v>
      </c>
      <c r="C249" s="13">
        <f t="shared" si="20"/>
        <v>-1.1049723756906233E-2</v>
      </c>
    </row>
    <row r="250" spans="1:3" x14ac:dyDescent="0.2">
      <c r="A250" s="7">
        <v>38107</v>
      </c>
      <c r="B250" s="8">
        <v>9.0500000000000007</v>
      </c>
      <c r="C250" s="13">
        <f t="shared" si="20"/>
        <v>-5.6308654848800745E-2</v>
      </c>
    </row>
    <row r="251" spans="1:3" x14ac:dyDescent="0.2">
      <c r="A251" s="7">
        <v>38077</v>
      </c>
      <c r="B251" s="8">
        <v>9.59</v>
      </c>
      <c r="C251" s="13">
        <f t="shared" si="20"/>
        <v>8.4121976866456446E-3</v>
      </c>
    </row>
    <row r="252" spans="1:3" x14ac:dyDescent="0.2">
      <c r="A252" s="7">
        <v>38044</v>
      </c>
      <c r="B252" s="8">
        <v>9.51</v>
      </c>
      <c r="C252" s="13">
        <f t="shared" si="20"/>
        <v>1.1702127659574407E-2</v>
      </c>
    </row>
    <row r="253" spans="1:3" x14ac:dyDescent="0.2">
      <c r="A253" s="7">
        <v>38016</v>
      </c>
      <c r="B253" s="8">
        <v>9.4</v>
      </c>
      <c r="C253" s="13">
        <f t="shared" ref="C253:C316" si="23">(B253-B254)/B254</f>
        <v>1.4023732470334498E-2</v>
      </c>
    </row>
    <row r="254" spans="1:3" x14ac:dyDescent="0.2">
      <c r="A254" s="7">
        <v>37986</v>
      </c>
      <c r="B254" s="8">
        <v>9.27</v>
      </c>
      <c r="C254" s="13">
        <f t="shared" si="23"/>
        <v>8.7051142546246008E-3</v>
      </c>
    </row>
    <row r="255" spans="1:3" x14ac:dyDescent="0.2">
      <c r="A255" s="7">
        <v>37953</v>
      </c>
      <c r="B255" s="8">
        <v>9.19</v>
      </c>
      <c r="C255" s="13">
        <f t="shared" si="23"/>
        <v>0</v>
      </c>
    </row>
    <row r="256" spans="1:3" x14ac:dyDescent="0.2">
      <c r="A256" s="7">
        <v>37925</v>
      </c>
      <c r="B256" s="8">
        <v>9.19</v>
      </c>
      <c r="C256" s="13">
        <f t="shared" si="23"/>
        <v>-2.2340425531914985E-2</v>
      </c>
    </row>
    <row r="257" spans="1:3" x14ac:dyDescent="0.2">
      <c r="A257" s="7">
        <v>37894</v>
      </c>
      <c r="B257" s="8">
        <v>9.4</v>
      </c>
      <c r="C257" s="13">
        <f t="shared" si="23"/>
        <v>4.5606229143492785E-2</v>
      </c>
    </row>
    <row r="258" spans="1:3" x14ac:dyDescent="0.2">
      <c r="A258" s="7">
        <v>37862</v>
      </c>
      <c r="B258" s="8">
        <v>8.99</v>
      </c>
      <c r="C258" s="13">
        <f t="shared" si="23"/>
        <v>1.3528748590755469E-2</v>
      </c>
    </row>
    <row r="259" spans="1:3" x14ac:dyDescent="0.2">
      <c r="A259" s="7">
        <v>37833</v>
      </c>
      <c r="B259" s="8">
        <v>8.8699999999999992</v>
      </c>
      <c r="C259" s="13">
        <f t="shared" si="23"/>
        <v>-9.0256410256410333E-2</v>
      </c>
    </row>
    <row r="260" spans="1:3" x14ac:dyDescent="0.2">
      <c r="A260" s="7">
        <v>37802</v>
      </c>
      <c r="B260" s="8">
        <v>9.75</v>
      </c>
      <c r="C260" s="13">
        <f t="shared" si="23"/>
        <v>-1.713709677419354E-2</v>
      </c>
    </row>
    <row r="261" spans="1:3" x14ac:dyDescent="0.2">
      <c r="A261" s="7">
        <v>37771</v>
      </c>
      <c r="B261" s="8">
        <v>9.92</v>
      </c>
      <c r="C261" s="13">
        <f t="shared" si="23"/>
        <v>4.8625792811839222E-2</v>
      </c>
    </row>
    <row r="262" spans="1:3" x14ac:dyDescent="0.2">
      <c r="A262" s="7">
        <v>37741</v>
      </c>
      <c r="B262" s="8">
        <v>9.4600000000000009</v>
      </c>
      <c r="C262" s="13">
        <f t="shared" si="23"/>
        <v>1.9396551724138095E-2</v>
      </c>
    </row>
    <row r="263" spans="1:3" x14ac:dyDescent="0.2">
      <c r="A263" s="7">
        <v>37711</v>
      </c>
      <c r="B263" s="8">
        <v>9.2799999999999994</v>
      </c>
      <c r="C263" s="13">
        <f t="shared" si="23"/>
        <v>-1.5906680805938531E-2</v>
      </c>
    </row>
    <row r="264" spans="1:3" x14ac:dyDescent="0.2">
      <c r="A264" s="7">
        <v>37680</v>
      </c>
      <c r="B264" s="8">
        <v>9.43</v>
      </c>
      <c r="C264" s="13">
        <f t="shared" si="23"/>
        <v>2.500000000000005E-2</v>
      </c>
    </row>
    <row r="265" spans="1:3" x14ac:dyDescent="0.2">
      <c r="A265" s="7">
        <v>37652</v>
      </c>
      <c r="B265" s="8">
        <v>9.1999999999999993</v>
      </c>
      <c r="C265" s="13">
        <f t="shared" si="23"/>
        <v>-3.2502708559047819E-3</v>
      </c>
    </row>
    <row r="266" spans="1:3" x14ac:dyDescent="0.2">
      <c r="A266" s="7">
        <v>37621</v>
      </c>
      <c r="B266" s="8">
        <v>9.23</v>
      </c>
      <c r="C266" s="13">
        <f t="shared" si="23"/>
        <v>3.359462486002248E-2</v>
      </c>
    </row>
    <row r="267" spans="1:3" x14ac:dyDescent="0.2">
      <c r="A267" s="7">
        <v>37589</v>
      </c>
      <c r="B267" s="8">
        <v>8.93</v>
      </c>
      <c r="C267" s="13">
        <f t="shared" si="23"/>
        <v>7.9006772009029679E-3</v>
      </c>
    </row>
    <row r="268" spans="1:3" x14ac:dyDescent="0.2">
      <c r="A268" s="7">
        <v>37560</v>
      </c>
      <c r="B268" s="8">
        <v>8.86</v>
      </c>
      <c r="C268" s="13">
        <f t="shared" si="23"/>
        <v>-4.3196544276457922E-2</v>
      </c>
    </row>
    <row r="269" spans="1:3" x14ac:dyDescent="0.2">
      <c r="A269" s="7">
        <v>37529</v>
      </c>
      <c r="B269" s="8">
        <v>9.26</v>
      </c>
      <c r="C269" s="13">
        <f t="shared" si="23"/>
        <v>2.094818081587646E-2</v>
      </c>
    </row>
    <row r="270" spans="1:3" x14ac:dyDescent="0.2">
      <c r="A270" s="7">
        <v>37498</v>
      </c>
      <c r="B270" s="8">
        <v>9.07</v>
      </c>
      <c r="C270" s="13">
        <f t="shared" si="23"/>
        <v>4.2528735632184025E-2</v>
      </c>
    </row>
    <row r="271" spans="1:3" x14ac:dyDescent="0.2">
      <c r="A271" s="7">
        <v>37468</v>
      </c>
      <c r="B271" s="8">
        <v>8.6999999999999993</v>
      </c>
      <c r="C271" s="13">
        <f t="shared" si="23"/>
        <v>-1.1481056257177454E-3</v>
      </c>
    </row>
    <row r="272" spans="1:3" x14ac:dyDescent="0.2">
      <c r="A272" s="7">
        <v>37435</v>
      </c>
      <c r="B272" s="8">
        <v>8.7100000000000009</v>
      </c>
      <c r="C272" s="13">
        <f t="shared" si="23"/>
        <v>-1.1467889908256636E-3</v>
      </c>
    </row>
    <row r="273" spans="1:3" x14ac:dyDescent="0.2">
      <c r="A273" s="7">
        <v>37407</v>
      </c>
      <c r="B273" s="8">
        <v>8.7200000000000006</v>
      </c>
      <c r="C273" s="13">
        <f t="shared" si="23"/>
        <v>5.767012687427994E-3</v>
      </c>
    </row>
    <row r="274" spans="1:3" x14ac:dyDescent="0.2">
      <c r="A274" s="7">
        <v>37376</v>
      </c>
      <c r="B274" s="8">
        <v>8.67</v>
      </c>
      <c r="C274" s="13">
        <f t="shared" si="23"/>
        <v>2.1201413427561804E-2</v>
      </c>
    </row>
    <row r="275" spans="1:3" x14ac:dyDescent="0.2">
      <c r="A275" s="7">
        <v>37344</v>
      </c>
      <c r="B275" s="8">
        <v>8.49</v>
      </c>
      <c r="C275" s="13">
        <f t="shared" si="23"/>
        <v>-3.7414965986394565E-2</v>
      </c>
    </row>
    <row r="276" spans="1:3" x14ac:dyDescent="0.2">
      <c r="A276" s="7">
        <v>37315</v>
      </c>
      <c r="B276" s="8">
        <v>8.82</v>
      </c>
      <c r="C276" s="13">
        <f t="shared" si="23"/>
        <v>6.8493150684932076E-3</v>
      </c>
    </row>
    <row r="277" spans="1:3" x14ac:dyDescent="0.2">
      <c r="A277" s="7">
        <v>37287</v>
      </c>
      <c r="B277" s="8">
        <v>8.76</v>
      </c>
      <c r="C277" s="13">
        <f t="shared" si="23"/>
        <v>9.2165898617511607E-3</v>
      </c>
    </row>
    <row r="278" spans="1:3" x14ac:dyDescent="0.2">
      <c r="A278" s="7">
        <v>37256</v>
      </c>
      <c r="B278" s="8">
        <v>8.68</v>
      </c>
      <c r="C278" s="13">
        <f t="shared" si="23"/>
        <v>-1.8099547511312233E-2</v>
      </c>
    </row>
    <row r="279" spans="1:3" x14ac:dyDescent="0.2">
      <c r="A279" s="7">
        <v>37225</v>
      </c>
      <c r="B279" s="8">
        <v>8.84</v>
      </c>
      <c r="C279" s="13">
        <f t="shared" si="23"/>
        <v>-2.7502750275027504E-2</v>
      </c>
    </row>
    <row r="280" spans="1:3" x14ac:dyDescent="0.2">
      <c r="A280" s="7">
        <v>37195</v>
      </c>
      <c r="B280" s="8">
        <v>9.09</v>
      </c>
      <c r="C280" s="13">
        <f t="shared" si="23"/>
        <v>4.0045766590388977E-2</v>
      </c>
    </row>
    <row r="281" spans="1:3" x14ac:dyDescent="0.2">
      <c r="A281" s="7">
        <v>37162</v>
      </c>
      <c r="B281" s="8">
        <v>8.74</v>
      </c>
      <c r="C281" s="13">
        <f t="shared" si="23"/>
        <v>-1.4656144306651523E-2</v>
      </c>
    </row>
    <row r="282" spans="1:3" x14ac:dyDescent="0.2">
      <c r="A282" s="7">
        <v>37134</v>
      </c>
      <c r="B282" s="8">
        <v>8.8699999999999992</v>
      </c>
      <c r="C282" s="13">
        <f t="shared" si="23"/>
        <v>1.2557077625570711E-2</v>
      </c>
    </row>
    <row r="283" spans="1:3" x14ac:dyDescent="0.2">
      <c r="A283" s="7">
        <v>37103</v>
      </c>
      <c r="B283" s="8">
        <v>8.76</v>
      </c>
      <c r="C283" s="13">
        <f t="shared" si="23"/>
        <v>3.3018867924528225E-2</v>
      </c>
    </row>
    <row r="284" spans="1:3" x14ac:dyDescent="0.2">
      <c r="A284" s="7">
        <v>37071</v>
      </c>
      <c r="B284" s="8">
        <v>8.48</v>
      </c>
      <c r="C284" s="13">
        <f t="shared" si="23"/>
        <v>0</v>
      </c>
    </row>
    <row r="285" spans="1:3" x14ac:dyDescent="0.2">
      <c r="A285" s="7">
        <v>37042</v>
      </c>
      <c r="B285" s="8">
        <v>8.48</v>
      </c>
      <c r="C285" s="13">
        <f t="shared" si="23"/>
        <v>2.3640661938533771E-3</v>
      </c>
    </row>
    <row r="286" spans="1:3" x14ac:dyDescent="0.2">
      <c r="A286" s="7">
        <v>37011</v>
      </c>
      <c r="B286" s="8">
        <v>8.4600000000000009</v>
      </c>
      <c r="C286" s="13">
        <f t="shared" si="23"/>
        <v>-1.9698725376593271E-2</v>
      </c>
    </row>
    <row r="287" spans="1:3" x14ac:dyDescent="0.2">
      <c r="A287" s="7">
        <v>36980</v>
      </c>
      <c r="B287" s="8">
        <v>8.6300000000000008</v>
      </c>
      <c r="C287" s="13">
        <f t="shared" si="23"/>
        <v>-6.904487917145998E-3</v>
      </c>
    </row>
    <row r="288" spans="1:3" x14ac:dyDescent="0.2">
      <c r="A288" s="7">
        <v>36950</v>
      </c>
      <c r="B288" s="8">
        <v>8.69</v>
      </c>
      <c r="C288" s="13">
        <f t="shared" si="23"/>
        <v>6.9524913093857148E-3</v>
      </c>
    </row>
    <row r="289" spans="1:3" x14ac:dyDescent="0.2">
      <c r="A289" s="7">
        <v>36922</v>
      </c>
      <c r="B289" s="8">
        <v>8.6300000000000008</v>
      </c>
      <c r="C289" s="13">
        <f t="shared" si="23"/>
        <v>2.1301775147929171E-2</v>
      </c>
    </row>
    <row r="290" spans="1:3" x14ac:dyDescent="0.2">
      <c r="A290" s="7">
        <v>36889</v>
      </c>
      <c r="B290" s="8">
        <v>8.4499999999999993</v>
      </c>
      <c r="C290" s="13">
        <f t="shared" si="23"/>
        <v>2.0531400966183569E-2</v>
      </c>
    </row>
    <row r="291" spans="1:3" x14ac:dyDescent="0.2">
      <c r="A291" s="7">
        <v>36860</v>
      </c>
      <c r="B291" s="8">
        <v>8.2799999999999994</v>
      </c>
      <c r="C291" s="13">
        <f t="shared" si="23"/>
        <v>9.7560975609756184E-3</v>
      </c>
    </row>
    <row r="292" spans="1:3" x14ac:dyDescent="0.2">
      <c r="A292" s="7">
        <v>36830</v>
      </c>
      <c r="B292" s="8">
        <v>8.1999999999999993</v>
      </c>
      <c r="C292" s="13">
        <f t="shared" si="23"/>
        <v>1.221001221001195E-3</v>
      </c>
    </row>
    <row r="293" spans="1:3" x14ac:dyDescent="0.2">
      <c r="A293" s="7">
        <v>36798</v>
      </c>
      <c r="B293" s="8">
        <v>8.19</v>
      </c>
      <c r="C293" s="13">
        <f t="shared" si="23"/>
        <v>-2.4360535931792142E-3</v>
      </c>
    </row>
    <row r="294" spans="1:3" x14ac:dyDescent="0.2">
      <c r="A294" s="7">
        <v>36769</v>
      </c>
      <c r="B294" s="8">
        <v>8.2100000000000009</v>
      </c>
      <c r="C294" s="13">
        <f t="shared" si="23"/>
        <v>8.5995085995086342E-3</v>
      </c>
    </row>
    <row r="295" spans="1:3" x14ac:dyDescent="0.2">
      <c r="A295" s="7">
        <v>36738</v>
      </c>
      <c r="B295" s="8">
        <v>8.14</v>
      </c>
      <c r="C295" s="13">
        <f t="shared" si="23"/>
        <v>9.9255583126550955E-3</v>
      </c>
    </row>
    <row r="296" spans="1:3" x14ac:dyDescent="0.2">
      <c r="A296" s="7">
        <v>36707</v>
      </c>
      <c r="B296" s="8">
        <v>8.06</v>
      </c>
      <c r="C296" s="13">
        <f t="shared" si="23"/>
        <v>2.4142312579415553E-2</v>
      </c>
    </row>
    <row r="297" spans="1:3" x14ac:dyDescent="0.2">
      <c r="A297" s="7">
        <v>36677</v>
      </c>
      <c r="B297" s="8">
        <v>7.87</v>
      </c>
      <c r="C297" s="13">
        <f t="shared" si="23"/>
        <v>-1.9925280199252712E-2</v>
      </c>
    </row>
    <row r="298" spans="1:3" x14ac:dyDescent="0.2">
      <c r="A298" s="7">
        <v>36644</v>
      </c>
      <c r="B298" s="8">
        <v>8.0299999999999994</v>
      </c>
      <c r="C298" s="13">
        <f t="shared" si="23"/>
        <v>-1.8337408312958478E-2</v>
      </c>
    </row>
    <row r="299" spans="1:3" x14ac:dyDescent="0.2">
      <c r="A299" s="7">
        <v>36616</v>
      </c>
      <c r="B299" s="8">
        <v>8.18</v>
      </c>
      <c r="C299" s="13">
        <f t="shared" si="23"/>
        <v>9.8765432098765517E-3</v>
      </c>
    </row>
    <row r="300" spans="1:3" x14ac:dyDescent="0.2">
      <c r="A300" s="7">
        <v>36585</v>
      </c>
      <c r="B300" s="8">
        <v>8.1</v>
      </c>
      <c r="C300" s="13">
        <f t="shared" si="23"/>
        <v>2.4752475247524224E-3</v>
      </c>
    </row>
    <row r="301" spans="1:3" x14ac:dyDescent="0.2">
      <c r="A301" s="7">
        <v>36556</v>
      </c>
      <c r="B301" s="8">
        <v>8.08</v>
      </c>
      <c r="C301" s="13">
        <f t="shared" si="23"/>
        <v>-3.6991368680640399E-3</v>
      </c>
    </row>
    <row r="302" spans="1:3" x14ac:dyDescent="0.2">
      <c r="A302" s="7">
        <v>36525</v>
      </c>
      <c r="B302" s="8">
        <v>8.11</v>
      </c>
      <c r="C302" s="13">
        <f t="shared" si="23"/>
        <v>-1.4580801944107045E-2</v>
      </c>
    </row>
    <row r="303" spans="1:3" x14ac:dyDescent="0.2">
      <c r="A303" s="7">
        <v>36494</v>
      </c>
      <c r="B303" s="8">
        <v>8.23</v>
      </c>
      <c r="C303" s="13">
        <f t="shared" si="23"/>
        <v>-7.2376357056693277E-3</v>
      </c>
    </row>
    <row r="304" spans="1:3" x14ac:dyDescent="0.2">
      <c r="A304" s="7">
        <v>36462</v>
      </c>
      <c r="B304" s="8">
        <v>8.2899999999999991</v>
      </c>
      <c r="C304" s="13">
        <f t="shared" si="23"/>
        <v>-3.6057692307693671E-3</v>
      </c>
    </row>
    <row r="305" spans="1:3" x14ac:dyDescent="0.2">
      <c r="A305" s="7">
        <v>36433</v>
      </c>
      <c r="B305" s="8">
        <v>8.32</v>
      </c>
      <c r="C305" s="13">
        <f t="shared" si="23"/>
        <v>3.6188178528348781E-3</v>
      </c>
    </row>
    <row r="306" spans="1:3" x14ac:dyDescent="0.2">
      <c r="A306" s="7">
        <v>36403</v>
      </c>
      <c r="B306" s="8">
        <v>8.2899999999999991</v>
      </c>
      <c r="C306" s="13">
        <f t="shared" si="23"/>
        <v>-9.5579450418160194E-3</v>
      </c>
    </row>
    <row r="307" spans="1:3" x14ac:dyDescent="0.2">
      <c r="A307" s="7">
        <v>36371</v>
      </c>
      <c r="B307" s="8">
        <v>8.3699999999999992</v>
      </c>
      <c r="C307" s="13">
        <f t="shared" si="23"/>
        <v>-1.5294117647058916E-2</v>
      </c>
    </row>
    <row r="308" spans="1:3" x14ac:dyDescent="0.2">
      <c r="A308" s="7">
        <v>36341</v>
      </c>
      <c r="B308" s="8">
        <v>8.5</v>
      </c>
      <c r="C308" s="13">
        <f t="shared" si="23"/>
        <v>-1.7341040462427786E-2</v>
      </c>
    </row>
    <row r="309" spans="1:3" x14ac:dyDescent="0.2">
      <c r="A309" s="7">
        <v>36311</v>
      </c>
      <c r="B309" s="8">
        <v>8.65</v>
      </c>
      <c r="C309" s="13">
        <f t="shared" si="23"/>
        <v>-2.1493212669683202E-2</v>
      </c>
    </row>
    <row r="310" spans="1:3" x14ac:dyDescent="0.2">
      <c r="A310" s="7">
        <v>36280</v>
      </c>
      <c r="B310" s="8">
        <v>8.84</v>
      </c>
      <c r="C310" s="13">
        <f t="shared" si="23"/>
        <v>-6.7415730337079208E-3</v>
      </c>
    </row>
    <row r="311" spans="1:3" x14ac:dyDescent="0.2">
      <c r="A311" s="7">
        <v>36250</v>
      </c>
      <c r="B311" s="8">
        <v>8.9</v>
      </c>
      <c r="C311" s="13">
        <f t="shared" si="23"/>
        <v>-1.0011123470522788E-2</v>
      </c>
    </row>
    <row r="312" spans="1:3" x14ac:dyDescent="0.2">
      <c r="A312" s="7">
        <v>36217</v>
      </c>
      <c r="B312" s="8">
        <v>8.99</v>
      </c>
      <c r="C312" s="13">
        <f t="shared" si="23"/>
        <v>-4.1577825159914768E-2</v>
      </c>
    </row>
    <row r="313" spans="1:3" x14ac:dyDescent="0.2">
      <c r="A313" s="7">
        <v>36189</v>
      </c>
      <c r="B313" s="8">
        <v>9.3800000000000008</v>
      </c>
      <c r="C313" s="13">
        <f t="shared" si="23"/>
        <v>9.6878363832079272E-3</v>
      </c>
    </row>
    <row r="314" spans="1:3" x14ac:dyDescent="0.2">
      <c r="A314" s="7">
        <v>36160</v>
      </c>
      <c r="B314" s="8">
        <v>9.2899999999999991</v>
      </c>
      <c r="C314" s="13">
        <f t="shared" si="23"/>
        <v>-1.4846235418875989E-2</v>
      </c>
    </row>
    <row r="315" spans="1:3" x14ac:dyDescent="0.2">
      <c r="A315" s="7">
        <v>36129</v>
      </c>
      <c r="B315" s="8">
        <v>9.43</v>
      </c>
      <c r="C315" s="13">
        <f t="shared" si="23"/>
        <v>1.8358531317494594E-2</v>
      </c>
    </row>
    <row r="316" spans="1:3" x14ac:dyDescent="0.2">
      <c r="A316" s="7">
        <v>36098</v>
      </c>
      <c r="B316" s="8">
        <v>9.26</v>
      </c>
      <c r="C316" s="13">
        <f t="shared" si="23"/>
        <v>-3.0366492146596952E-2</v>
      </c>
    </row>
    <row r="317" spans="1:3" x14ac:dyDescent="0.2">
      <c r="A317" s="7">
        <v>36068</v>
      </c>
      <c r="B317" s="8">
        <v>9.5500000000000007</v>
      </c>
      <c r="C317" s="13">
        <f t="shared" ref="C317:C380" si="24">(B317-B318)/B318</f>
        <v>2.9094827586207045E-2</v>
      </c>
    </row>
    <row r="318" spans="1:3" x14ac:dyDescent="0.2">
      <c r="A318" s="7">
        <v>36038</v>
      </c>
      <c r="B318" s="8">
        <v>9.2799999999999994</v>
      </c>
      <c r="C318" s="13">
        <f t="shared" si="24"/>
        <v>4.3290043290042362E-3</v>
      </c>
    </row>
    <row r="319" spans="1:3" x14ac:dyDescent="0.2">
      <c r="A319" s="7">
        <v>36007</v>
      </c>
      <c r="B319" s="8">
        <v>9.24</v>
      </c>
      <c r="C319" s="13">
        <f t="shared" si="24"/>
        <v>-1.2820512820512739E-2</v>
      </c>
    </row>
    <row r="320" spans="1:3" x14ac:dyDescent="0.2">
      <c r="A320" s="7">
        <v>35976</v>
      </c>
      <c r="B320" s="8">
        <v>9.36</v>
      </c>
      <c r="C320" s="13">
        <f t="shared" si="24"/>
        <v>8.6206896551724223E-3</v>
      </c>
    </row>
    <row r="321" spans="1:3" x14ac:dyDescent="0.2">
      <c r="A321" s="7">
        <v>35944</v>
      </c>
      <c r="B321" s="8">
        <v>9.2799999999999994</v>
      </c>
      <c r="C321" s="13">
        <f t="shared" si="24"/>
        <v>1.3100436681222622E-2</v>
      </c>
    </row>
    <row r="322" spans="1:3" x14ac:dyDescent="0.2">
      <c r="A322" s="7">
        <v>35915</v>
      </c>
      <c r="B322" s="8">
        <v>9.16</v>
      </c>
      <c r="C322" s="13">
        <f t="shared" si="24"/>
        <v>1.0928961748633646E-3</v>
      </c>
    </row>
    <row r="323" spans="1:3" x14ac:dyDescent="0.2">
      <c r="A323" s="7">
        <v>35885</v>
      </c>
      <c r="B323" s="8">
        <v>9.15</v>
      </c>
      <c r="C323" s="13">
        <f t="shared" si="24"/>
        <v>-1.0810810810810773E-2</v>
      </c>
    </row>
    <row r="324" spans="1:3" x14ac:dyDescent="0.2">
      <c r="A324" s="7">
        <v>35853</v>
      </c>
      <c r="B324" s="8">
        <v>9.25</v>
      </c>
      <c r="C324" s="13">
        <f t="shared" si="24"/>
        <v>-7.5107296137339359E-3</v>
      </c>
    </row>
    <row r="325" spans="1:3" x14ac:dyDescent="0.2">
      <c r="A325" s="7">
        <v>35825</v>
      </c>
      <c r="B325" s="8">
        <v>9.32</v>
      </c>
      <c r="C325" s="13">
        <f t="shared" si="24"/>
        <v>6.4794816414687362E-3</v>
      </c>
    </row>
    <row r="326" spans="1:3" x14ac:dyDescent="0.2">
      <c r="A326" s="7">
        <v>35795</v>
      </c>
      <c r="B326" s="8">
        <v>9.26</v>
      </c>
      <c r="C326" s="13">
        <f t="shared" si="24"/>
        <v>3.2502708559045894E-3</v>
      </c>
    </row>
    <row r="327" spans="1:3" x14ac:dyDescent="0.2">
      <c r="A327" s="7">
        <v>35762</v>
      </c>
      <c r="B327" s="8">
        <v>9.23</v>
      </c>
      <c r="C327" s="13">
        <f t="shared" si="24"/>
        <v>1.0845986984815387E-3</v>
      </c>
    </row>
    <row r="328" spans="1:3" x14ac:dyDescent="0.2">
      <c r="A328" s="7">
        <v>35734</v>
      </c>
      <c r="B328" s="8">
        <v>9.2200000000000006</v>
      </c>
      <c r="C328" s="13">
        <f t="shared" si="24"/>
        <v>1.7660044150110389E-2</v>
      </c>
    </row>
    <row r="329" spans="1:3" x14ac:dyDescent="0.2">
      <c r="A329" s="7">
        <v>35703</v>
      </c>
      <c r="B329" s="8">
        <v>9.06</v>
      </c>
      <c r="C329" s="13">
        <f t="shared" si="24"/>
        <v>1.9122609673790768E-2</v>
      </c>
    </row>
    <row r="330" spans="1:3" x14ac:dyDescent="0.2">
      <c r="A330" s="7">
        <v>35671</v>
      </c>
      <c r="B330" s="8">
        <v>8.89</v>
      </c>
      <c r="C330" s="13">
        <f t="shared" si="24"/>
        <v>-3.0534351145038097E-2</v>
      </c>
    </row>
    <row r="331" spans="1:3" x14ac:dyDescent="0.2">
      <c r="A331" s="7">
        <v>35642</v>
      </c>
      <c r="B331" s="8">
        <v>9.17</v>
      </c>
      <c r="C331" s="13">
        <f t="shared" si="24"/>
        <v>5.0400916380297762E-2</v>
      </c>
    </row>
    <row r="332" spans="1:3" x14ac:dyDescent="0.2">
      <c r="A332" s="7">
        <v>35611</v>
      </c>
      <c r="B332" s="8">
        <v>8.73</v>
      </c>
      <c r="C332" s="13">
        <f t="shared" si="24"/>
        <v>1.6298020954598438E-2</v>
      </c>
    </row>
    <row r="333" spans="1:3" x14ac:dyDescent="0.2">
      <c r="A333" s="7">
        <v>35580</v>
      </c>
      <c r="B333" s="8">
        <v>8.59</v>
      </c>
      <c r="C333" s="13">
        <f t="shared" si="24"/>
        <v>3.5046728971961866E-3</v>
      </c>
    </row>
    <row r="334" spans="1:3" x14ac:dyDescent="0.2">
      <c r="A334" s="7">
        <v>35550</v>
      </c>
      <c r="B334" s="8">
        <v>8.56</v>
      </c>
      <c r="C334" s="13">
        <f t="shared" si="24"/>
        <v>1.4218009478673105E-2</v>
      </c>
    </row>
    <row r="335" spans="1:3" x14ac:dyDescent="0.2">
      <c r="A335" s="7">
        <v>35520</v>
      </c>
      <c r="B335" s="8">
        <v>8.44</v>
      </c>
      <c r="C335" s="13">
        <f t="shared" si="24"/>
        <v>-2.7649769585253482E-2</v>
      </c>
    </row>
    <row r="336" spans="1:3" x14ac:dyDescent="0.2">
      <c r="A336" s="7">
        <v>35489</v>
      </c>
      <c r="B336" s="8">
        <v>8.68</v>
      </c>
      <c r="C336" s="13">
        <f t="shared" si="24"/>
        <v>-3.444316877152828E-3</v>
      </c>
    </row>
    <row r="337" spans="1:3" x14ac:dyDescent="0.2">
      <c r="A337" s="7">
        <v>35461</v>
      </c>
      <c r="B337" s="8">
        <v>8.7100000000000009</v>
      </c>
      <c r="C337" s="13">
        <f t="shared" si="24"/>
        <v>-9.1012514220703417E-3</v>
      </c>
    </row>
    <row r="338" spans="1:3" x14ac:dyDescent="0.2">
      <c r="A338" s="7">
        <v>35430</v>
      </c>
      <c r="B338" s="8">
        <v>8.7899999999999991</v>
      </c>
      <c r="C338" s="13">
        <f t="shared" si="24"/>
        <v>-3.5126234906695974E-2</v>
      </c>
    </row>
    <row r="339" spans="1:3" x14ac:dyDescent="0.2">
      <c r="A339" s="7">
        <v>35398</v>
      </c>
      <c r="B339" s="8">
        <v>9.11</v>
      </c>
      <c r="C339" s="13">
        <f t="shared" si="24"/>
        <v>2.4746906636670285E-2</v>
      </c>
    </row>
    <row r="340" spans="1:3" x14ac:dyDescent="0.2">
      <c r="A340" s="7">
        <v>35369</v>
      </c>
      <c r="B340" s="8">
        <v>8.89</v>
      </c>
      <c r="C340" s="13">
        <f t="shared" si="24"/>
        <v>2.7745664739884417E-2</v>
      </c>
    </row>
    <row r="341" spans="1:3" x14ac:dyDescent="0.2">
      <c r="A341" s="7">
        <v>35338</v>
      </c>
      <c r="B341" s="8">
        <v>8.65</v>
      </c>
      <c r="C341" s="13">
        <f t="shared" si="24"/>
        <v>1.8845700824499427E-2</v>
      </c>
    </row>
    <row r="342" spans="1:3" x14ac:dyDescent="0.2">
      <c r="A342" s="7">
        <v>35307</v>
      </c>
      <c r="B342" s="8">
        <v>8.49</v>
      </c>
      <c r="C342" s="13">
        <f t="shared" si="24"/>
        <v>-1.3937282229965067E-2</v>
      </c>
    </row>
    <row r="343" spans="1:3" x14ac:dyDescent="0.2">
      <c r="A343" s="7">
        <v>35277</v>
      </c>
      <c r="B343" s="8">
        <v>8.61</v>
      </c>
      <c r="C343" s="13">
        <f t="shared" si="24"/>
        <v>-5.7736720554273334E-3</v>
      </c>
    </row>
    <row r="344" spans="1:3" x14ac:dyDescent="0.2">
      <c r="A344" s="7">
        <v>35244</v>
      </c>
      <c r="B344" s="8">
        <v>8.66</v>
      </c>
      <c r="C344" s="13">
        <f t="shared" si="24"/>
        <v>1.0501750291715269E-2</v>
      </c>
    </row>
    <row r="345" spans="1:3" x14ac:dyDescent="0.2">
      <c r="A345" s="7">
        <v>35216</v>
      </c>
      <c r="B345" s="8">
        <v>8.57</v>
      </c>
      <c r="C345" s="13">
        <f t="shared" si="24"/>
        <v>-8.1018518518518844E-3</v>
      </c>
    </row>
    <row r="346" spans="1:3" x14ac:dyDescent="0.2">
      <c r="A346" s="7">
        <v>35185</v>
      </c>
      <c r="B346" s="8">
        <v>8.64</v>
      </c>
      <c r="C346" s="13">
        <f t="shared" si="24"/>
        <v>-1.9296254256526667E-2</v>
      </c>
    </row>
    <row r="347" spans="1:3" x14ac:dyDescent="0.2">
      <c r="A347" s="7">
        <v>35153</v>
      </c>
      <c r="B347" s="8">
        <v>8.81</v>
      </c>
      <c r="C347" s="13">
        <f t="shared" si="24"/>
        <v>-2.3281596452328059E-2</v>
      </c>
    </row>
    <row r="348" spans="1:3" x14ac:dyDescent="0.2">
      <c r="A348" s="7">
        <v>35124</v>
      </c>
      <c r="B348" s="8">
        <v>9.02</v>
      </c>
      <c r="C348" s="13">
        <f t="shared" si="24"/>
        <v>-4.3478260869565237E-2</v>
      </c>
    </row>
    <row r="349" spans="1:3" x14ac:dyDescent="0.2">
      <c r="A349" s="7">
        <v>35095</v>
      </c>
      <c r="B349" s="8">
        <v>9.43</v>
      </c>
      <c r="C349" s="13">
        <f t="shared" si="24"/>
        <v>-5.2742616033756018E-3</v>
      </c>
    </row>
    <row r="350" spans="1:3" x14ac:dyDescent="0.2">
      <c r="A350" s="7">
        <v>35062</v>
      </c>
      <c r="B350" s="8">
        <v>9.48</v>
      </c>
      <c r="C350" s="13">
        <f t="shared" si="24"/>
        <v>1.7167381974248941E-2</v>
      </c>
    </row>
    <row r="351" spans="1:3" x14ac:dyDescent="0.2">
      <c r="A351" s="7">
        <v>35033</v>
      </c>
      <c r="B351" s="8">
        <v>9.32</v>
      </c>
      <c r="C351" s="13">
        <f t="shared" si="24"/>
        <v>1.6357688113413343E-2</v>
      </c>
    </row>
    <row r="352" spans="1:3" x14ac:dyDescent="0.2">
      <c r="A352" s="7">
        <v>35003</v>
      </c>
      <c r="B352" s="8">
        <v>9.17</v>
      </c>
      <c r="C352" s="13">
        <f t="shared" si="24"/>
        <v>1.4380530973451416E-2</v>
      </c>
    </row>
    <row r="353" spans="1:3" x14ac:dyDescent="0.2">
      <c r="A353" s="7">
        <v>34971</v>
      </c>
      <c r="B353" s="8">
        <v>9.0399999999999991</v>
      </c>
      <c r="C353" s="13">
        <f t="shared" si="24"/>
        <v>1.1185682326621885E-2</v>
      </c>
    </row>
    <row r="354" spans="1:3" x14ac:dyDescent="0.2">
      <c r="A354" s="7">
        <v>34942</v>
      </c>
      <c r="B354" s="8">
        <v>8.94</v>
      </c>
      <c r="C354" s="13">
        <f t="shared" si="24"/>
        <v>1.3605442176870659E-2</v>
      </c>
    </row>
    <row r="355" spans="1:3" x14ac:dyDescent="0.2">
      <c r="A355" s="7">
        <v>34911</v>
      </c>
      <c r="B355" s="8">
        <v>8.82</v>
      </c>
      <c r="C355" s="13">
        <f t="shared" si="24"/>
        <v>-1.5625000000000062E-2</v>
      </c>
    </row>
    <row r="356" spans="1:3" x14ac:dyDescent="0.2">
      <c r="A356" s="7">
        <v>34880</v>
      </c>
      <c r="B356" s="8">
        <v>8.9600000000000009</v>
      </c>
      <c r="C356" s="13">
        <f t="shared" si="24"/>
        <v>2.2371364653245361E-3</v>
      </c>
    </row>
    <row r="357" spans="1:3" x14ac:dyDescent="0.2">
      <c r="A357" s="7">
        <v>34850</v>
      </c>
      <c r="B357" s="8">
        <v>8.94</v>
      </c>
      <c r="C357" s="13">
        <f t="shared" si="24"/>
        <v>5.4245283018867815E-2</v>
      </c>
    </row>
    <row r="358" spans="1:3" x14ac:dyDescent="0.2">
      <c r="A358" s="7">
        <v>34817</v>
      </c>
      <c r="B358" s="8">
        <v>8.48</v>
      </c>
      <c r="C358" s="13">
        <f t="shared" si="24"/>
        <v>9.5238095238095316E-3</v>
      </c>
    </row>
    <row r="359" spans="1:3" x14ac:dyDescent="0.2">
      <c r="A359" s="7">
        <v>34789</v>
      </c>
      <c r="B359" s="8">
        <v>8.4</v>
      </c>
      <c r="C359" s="13">
        <f t="shared" si="24"/>
        <v>5.9880239520958937E-3</v>
      </c>
    </row>
    <row r="360" spans="1:3" x14ac:dyDescent="0.2">
      <c r="A360" s="7">
        <v>34758</v>
      </c>
      <c r="B360" s="8">
        <v>8.35</v>
      </c>
      <c r="C360" s="13">
        <f t="shared" si="24"/>
        <v>2.0782396088019552E-2</v>
      </c>
    </row>
    <row r="361" spans="1:3" x14ac:dyDescent="0.2">
      <c r="A361" s="7">
        <v>34730</v>
      </c>
      <c r="B361" s="8">
        <v>8.18</v>
      </c>
      <c r="C361" s="13">
        <f t="shared" si="24"/>
        <v>1.6149068322981242E-2</v>
      </c>
    </row>
    <row r="362" spans="1:3" x14ac:dyDescent="0.2">
      <c r="A362" s="7">
        <v>34698</v>
      </c>
      <c r="B362" s="8">
        <v>8.0500000000000007</v>
      </c>
      <c r="C362" s="13">
        <f t="shared" si="24"/>
        <v>7.5093867334168332E-3</v>
      </c>
    </row>
    <row r="363" spans="1:3" x14ac:dyDescent="0.2">
      <c r="A363" s="7">
        <v>34668</v>
      </c>
      <c r="B363" s="8">
        <v>7.99</v>
      </c>
      <c r="C363" s="13">
        <f t="shared" si="24"/>
        <v>-3.7406483790522896E-3</v>
      </c>
    </row>
    <row r="364" spans="1:3" x14ac:dyDescent="0.2">
      <c r="A364" s="7">
        <v>34638</v>
      </c>
      <c r="B364" s="8">
        <v>8.02</v>
      </c>
      <c r="C364" s="13">
        <f t="shared" si="24"/>
        <v>-1.1097410604192339E-2</v>
      </c>
    </row>
    <row r="365" spans="1:3" x14ac:dyDescent="0.2">
      <c r="A365" s="7">
        <v>34607</v>
      </c>
      <c r="B365" s="8">
        <v>8.11</v>
      </c>
      <c r="C365" s="13">
        <f t="shared" si="24"/>
        <v>-2.9904306220095697E-2</v>
      </c>
    </row>
    <row r="366" spans="1:3" x14ac:dyDescent="0.2">
      <c r="A366" s="7">
        <v>34577</v>
      </c>
      <c r="B366" s="8">
        <v>8.36</v>
      </c>
      <c r="C366" s="13">
        <f t="shared" si="24"/>
        <v>-9.4786729857819999E-3</v>
      </c>
    </row>
    <row r="367" spans="1:3" x14ac:dyDescent="0.2">
      <c r="A367" s="7">
        <v>34544</v>
      </c>
      <c r="B367" s="8">
        <v>8.44</v>
      </c>
      <c r="C367" s="13">
        <f t="shared" si="24"/>
        <v>1.9323671497584561E-2</v>
      </c>
    </row>
    <row r="368" spans="1:3" x14ac:dyDescent="0.2">
      <c r="A368" s="7">
        <v>34515</v>
      </c>
      <c r="B368" s="8">
        <v>8.2799999999999994</v>
      </c>
      <c r="C368" s="13">
        <f t="shared" si="24"/>
        <v>-1.1933174224343843E-2</v>
      </c>
    </row>
    <row r="369" spans="1:3" x14ac:dyDescent="0.2">
      <c r="A369" s="7">
        <v>34485</v>
      </c>
      <c r="B369" s="8">
        <v>8.3800000000000008</v>
      </c>
      <c r="C369" s="13">
        <f t="shared" si="24"/>
        <v>-1.1792452830188637E-2</v>
      </c>
    </row>
    <row r="370" spans="1:3" x14ac:dyDescent="0.2">
      <c r="A370" s="7">
        <v>34453</v>
      </c>
      <c r="B370" s="8">
        <v>8.48</v>
      </c>
      <c r="C370" s="13">
        <f t="shared" si="24"/>
        <v>-1.7381228273464697E-2</v>
      </c>
    </row>
    <row r="371" spans="1:3" x14ac:dyDescent="0.2">
      <c r="A371" s="7">
        <v>34424</v>
      </c>
      <c r="B371" s="8">
        <v>8.6300000000000008</v>
      </c>
      <c r="C371" s="13">
        <f t="shared" si="24"/>
        <v>-4.5353982300884776E-2</v>
      </c>
    </row>
    <row r="372" spans="1:3" x14ac:dyDescent="0.2">
      <c r="A372" s="7">
        <v>34393</v>
      </c>
      <c r="B372" s="8">
        <v>9.0399999999999991</v>
      </c>
      <c r="C372" s="13">
        <f t="shared" si="24"/>
        <v>-3.4188034188034219E-2</v>
      </c>
    </row>
    <row r="373" spans="1:3" x14ac:dyDescent="0.2">
      <c r="A373" s="7">
        <v>34365</v>
      </c>
      <c r="B373" s="8">
        <v>9.36</v>
      </c>
      <c r="C373" s="13">
        <f t="shared" si="24"/>
        <v>1.5184381778741733E-2</v>
      </c>
    </row>
    <row r="374" spans="1:3" x14ac:dyDescent="0.2">
      <c r="A374" s="7">
        <v>34334</v>
      </c>
      <c r="B374" s="8">
        <v>9.2200000000000006</v>
      </c>
      <c r="C374" s="13">
        <f t="shared" si="24"/>
        <v>-2.5369978858350972E-2</v>
      </c>
    </row>
    <row r="375" spans="1:3" x14ac:dyDescent="0.2">
      <c r="A375" s="7">
        <v>34303</v>
      </c>
      <c r="B375" s="8">
        <v>9.4600000000000009</v>
      </c>
      <c r="C375" s="13">
        <f t="shared" si="24"/>
        <v>-2.272727272727261E-2</v>
      </c>
    </row>
    <row r="376" spans="1:3" x14ac:dyDescent="0.2">
      <c r="A376" s="7">
        <v>34271</v>
      </c>
      <c r="B376" s="8">
        <v>9.68</v>
      </c>
      <c r="C376" s="13">
        <f t="shared" si="24"/>
        <v>1.0341261633919118E-3</v>
      </c>
    </row>
    <row r="377" spans="1:3" x14ac:dyDescent="0.2">
      <c r="A377" s="7">
        <v>34242</v>
      </c>
      <c r="B377" s="8">
        <v>9.67</v>
      </c>
      <c r="C377" s="13">
        <f t="shared" si="24"/>
        <v>-2.063983488132051E-3</v>
      </c>
    </row>
    <row r="378" spans="1:3" x14ac:dyDescent="0.2">
      <c r="A378" s="7">
        <v>34212</v>
      </c>
      <c r="B378" s="8">
        <v>9.69</v>
      </c>
      <c r="C378" s="13">
        <f t="shared" si="24"/>
        <v>2.5396825396825421E-2</v>
      </c>
    </row>
    <row r="379" spans="1:3" x14ac:dyDescent="0.2">
      <c r="A379" s="7">
        <v>34180</v>
      </c>
      <c r="B379" s="8">
        <v>9.4499999999999993</v>
      </c>
      <c r="C379" s="13">
        <f t="shared" si="24"/>
        <v>4.2507970244419924E-3</v>
      </c>
    </row>
    <row r="380" spans="1:3" x14ac:dyDescent="0.2">
      <c r="A380" s="7">
        <v>34150</v>
      </c>
      <c r="B380" s="8">
        <v>9.41</v>
      </c>
      <c r="C380" s="13">
        <f t="shared" si="24"/>
        <v>2.39390642002177E-2</v>
      </c>
    </row>
    <row r="381" spans="1:3" x14ac:dyDescent="0.2">
      <c r="A381" s="7">
        <v>34120</v>
      </c>
      <c r="B381" s="8">
        <v>9.19</v>
      </c>
      <c r="C381" s="13">
        <f t="shared" ref="C381:C444" si="25">(B381-B382)/B382</f>
        <v>-5.4112554112554882E-3</v>
      </c>
    </row>
    <row r="382" spans="1:3" x14ac:dyDescent="0.2">
      <c r="A382" s="7">
        <v>34089</v>
      </c>
      <c r="B382" s="8">
        <v>9.24</v>
      </c>
      <c r="C382" s="13">
        <f t="shared" si="25"/>
        <v>2.1691973969630773E-3</v>
      </c>
    </row>
    <row r="383" spans="1:3" x14ac:dyDescent="0.2">
      <c r="A383" s="7">
        <v>34059</v>
      </c>
      <c r="B383" s="8">
        <v>9.2200000000000006</v>
      </c>
      <c r="C383" s="13">
        <f t="shared" si="25"/>
        <v>-2.1645021645021181E-3</v>
      </c>
    </row>
    <row r="384" spans="1:3" x14ac:dyDescent="0.2">
      <c r="A384" s="7">
        <v>34026</v>
      </c>
      <c r="B384" s="8">
        <v>9.24</v>
      </c>
      <c r="C384" s="13">
        <f t="shared" si="25"/>
        <v>2.2123893805309856E-2</v>
      </c>
    </row>
    <row r="385" spans="1:3" x14ac:dyDescent="0.2">
      <c r="A385" s="7">
        <v>33998</v>
      </c>
      <c r="B385" s="8">
        <v>9.0399999999999991</v>
      </c>
      <c r="C385" s="13">
        <f t="shared" si="25"/>
        <v>2.0316027088036086E-2</v>
      </c>
    </row>
    <row r="386" spans="1:3" x14ac:dyDescent="0.2">
      <c r="A386" s="7">
        <v>33969</v>
      </c>
      <c r="B386" s="8">
        <v>8.86</v>
      </c>
      <c r="C386" s="13">
        <f t="shared" si="25"/>
        <v>1.6055045871559492E-2</v>
      </c>
    </row>
    <row r="387" spans="1:3" x14ac:dyDescent="0.2">
      <c r="A387" s="7">
        <v>33938</v>
      </c>
      <c r="B387" s="8">
        <v>8.7200000000000006</v>
      </c>
      <c r="C387" s="13">
        <f t="shared" si="25"/>
        <v>-1.8018018018018032E-2</v>
      </c>
    </row>
    <row r="388" spans="1:3" x14ac:dyDescent="0.2">
      <c r="A388" s="7">
        <v>33907</v>
      </c>
      <c r="B388" s="8">
        <v>8.8800000000000008</v>
      </c>
      <c r="C388" s="13">
        <f t="shared" si="25"/>
        <v>-2.7382256297918947E-2</v>
      </c>
    </row>
    <row r="389" spans="1:3" x14ac:dyDescent="0.2">
      <c r="A389" s="7">
        <v>33877</v>
      </c>
      <c r="B389" s="8">
        <v>9.1300000000000008</v>
      </c>
      <c r="C389" s="13">
        <f t="shared" si="25"/>
        <v>6.6152149944873756E-3</v>
      </c>
    </row>
    <row r="390" spans="1:3" x14ac:dyDescent="0.2">
      <c r="A390" s="7">
        <v>33847</v>
      </c>
      <c r="B390" s="8">
        <v>9.07</v>
      </c>
      <c r="C390" s="13">
        <f t="shared" si="25"/>
        <v>2.2099447513811684E-3</v>
      </c>
    </row>
    <row r="391" spans="1:3" x14ac:dyDescent="0.2">
      <c r="A391" s="7">
        <v>33816</v>
      </c>
      <c r="B391" s="8">
        <v>9.0500000000000007</v>
      </c>
      <c r="C391" s="13">
        <f t="shared" si="25"/>
        <v>2.9579067121729419E-2</v>
      </c>
    </row>
    <row r="392" spans="1:3" x14ac:dyDescent="0.2">
      <c r="A392" s="7">
        <v>33785</v>
      </c>
      <c r="B392" s="8">
        <v>8.7899999999999991</v>
      </c>
      <c r="C392" s="13">
        <f t="shared" si="25"/>
        <v>9.1848450057403306E-3</v>
      </c>
    </row>
    <row r="393" spans="1:3" x14ac:dyDescent="0.2">
      <c r="A393" s="7">
        <v>33753</v>
      </c>
      <c r="B393" s="8">
        <v>8.7100000000000009</v>
      </c>
      <c r="C393" s="13">
        <f t="shared" si="25"/>
        <v>2.1101992966002521E-2</v>
      </c>
    </row>
    <row r="394" spans="1:3" x14ac:dyDescent="0.2">
      <c r="A394" s="7">
        <v>33724</v>
      </c>
      <c r="B394" s="8">
        <v>8.5299999999999994</v>
      </c>
      <c r="C394" s="13">
        <f t="shared" si="25"/>
        <v>-3.5046728971963943E-3</v>
      </c>
    </row>
    <row r="395" spans="1:3" x14ac:dyDescent="0.2">
      <c r="A395" s="7">
        <v>33694</v>
      </c>
      <c r="B395" s="8">
        <v>8.56</v>
      </c>
      <c r="C395" s="13">
        <f t="shared" si="25"/>
        <v>-1.2687427912341342E-2</v>
      </c>
    </row>
    <row r="396" spans="1:3" x14ac:dyDescent="0.2">
      <c r="A396" s="7">
        <v>33662</v>
      </c>
      <c r="B396" s="8">
        <v>8.67</v>
      </c>
      <c r="C396" s="13">
        <f t="shared" si="25"/>
        <v>4.6349942062571432E-3</v>
      </c>
    </row>
    <row r="397" spans="1:3" x14ac:dyDescent="0.2">
      <c r="A397" s="7">
        <v>33634</v>
      </c>
      <c r="B397" s="8">
        <v>8.6300000000000008</v>
      </c>
      <c r="C397" s="13">
        <f t="shared" si="25"/>
        <v>-2.7057497181510536E-2</v>
      </c>
    </row>
    <row r="398" spans="1:3" x14ac:dyDescent="0.2">
      <c r="A398" s="7">
        <v>33603</v>
      </c>
      <c r="B398" s="8">
        <v>8.8699999999999992</v>
      </c>
      <c r="C398" s="13">
        <f t="shared" si="25"/>
        <v>4.4758539458185982E-2</v>
      </c>
    </row>
    <row r="399" spans="1:3" x14ac:dyDescent="0.2">
      <c r="A399" s="7">
        <v>33571</v>
      </c>
      <c r="B399" s="8">
        <v>8.49</v>
      </c>
      <c r="C399" s="13">
        <f t="shared" si="25"/>
        <v>0</v>
      </c>
    </row>
    <row r="400" spans="1:3" x14ac:dyDescent="0.2">
      <c r="A400" s="7">
        <v>33542</v>
      </c>
      <c r="B400" s="8">
        <v>8.49</v>
      </c>
      <c r="C400" s="13">
        <f t="shared" si="25"/>
        <v>1.1792452830188427E-3</v>
      </c>
    </row>
    <row r="401" spans="1:3" x14ac:dyDescent="0.2">
      <c r="A401" s="7">
        <v>33511</v>
      </c>
      <c r="B401" s="8">
        <v>8.48</v>
      </c>
      <c r="C401" s="13">
        <f t="shared" si="25"/>
        <v>2.045728038507821E-2</v>
      </c>
    </row>
    <row r="402" spans="1:3" x14ac:dyDescent="0.2">
      <c r="A402" s="7">
        <v>33480</v>
      </c>
      <c r="B402" s="8">
        <v>8.31</v>
      </c>
      <c r="C402" s="13">
        <f t="shared" si="25"/>
        <v>1.9631901840490813E-2</v>
      </c>
    </row>
    <row r="403" spans="1:3" x14ac:dyDescent="0.2">
      <c r="A403" s="7">
        <v>33450</v>
      </c>
      <c r="B403" s="8">
        <v>8.15</v>
      </c>
      <c r="C403" s="13">
        <f t="shared" si="25"/>
        <v>8.6633663366336988E-3</v>
      </c>
    </row>
    <row r="404" spans="1:3" x14ac:dyDescent="0.2">
      <c r="A404" s="7">
        <v>33417</v>
      </c>
      <c r="B404" s="8">
        <v>8.08</v>
      </c>
      <c r="C404" s="13">
        <f t="shared" si="25"/>
        <v>-1.1015911872705002E-2</v>
      </c>
    </row>
    <row r="405" spans="1:3" x14ac:dyDescent="0.2">
      <c r="A405" s="7">
        <v>33389</v>
      </c>
      <c r="B405" s="8">
        <v>8.17</v>
      </c>
      <c r="C405" s="13">
        <f t="shared" si="25"/>
        <v>-2.44200244200239E-3</v>
      </c>
    </row>
    <row r="406" spans="1:3" x14ac:dyDescent="0.2">
      <c r="A406" s="7">
        <v>33358</v>
      </c>
      <c r="B406" s="8">
        <v>8.19</v>
      </c>
      <c r="C406" s="13">
        <f t="shared" si="25"/>
        <v>6.1425061425060112E-3</v>
      </c>
    </row>
    <row r="407" spans="1:3" x14ac:dyDescent="0.2">
      <c r="A407" s="7">
        <v>33326</v>
      </c>
      <c r="B407" s="8">
        <v>8.14</v>
      </c>
      <c r="C407" s="13">
        <f t="shared" si="25"/>
        <v>4.938271604938386E-3</v>
      </c>
    </row>
    <row r="408" spans="1:3" x14ac:dyDescent="0.2">
      <c r="A408" s="7">
        <v>33297</v>
      </c>
      <c r="B408" s="8">
        <v>8.1</v>
      </c>
      <c r="C408" s="13">
        <f t="shared" si="25"/>
        <v>9.975062344139661E-3</v>
      </c>
    </row>
    <row r="409" spans="1:3" x14ac:dyDescent="0.2">
      <c r="A409" s="7">
        <v>33269</v>
      </c>
      <c r="B409" s="8">
        <v>8.02</v>
      </c>
      <c r="C409" s="13">
        <f t="shared" si="25"/>
        <v>3.7546933667083051E-3</v>
      </c>
    </row>
    <row r="410" spans="1:3" x14ac:dyDescent="0.2">
      <c r="A410" s="7">
        <v>33238</v>
      </c>
      <c r="B410" s="8">
        <v>7.99</v>
      </c>
      <c r="C410" s="13">
        <f t="shared" si="25"/>
        <v>1.5247776365946646E-2</v>
      </c>
    </row>
    <row r="411" spans="1:3" x14ac:dyDescent="0.2">
      <c r="A411" s="7">
        <v>33207</v>
      </c>
      <c r="B411" s="8">
        <v>7.87</v>
      </c>
      <c r="C411" s="13">
        <f t="shared" si="25"/>
        <v>2.6075619295958301E-2</v>
      </c>
    </row>
    <row r="412" spans="1:3" x14ac:dyDescent="0.2">
      <c r="A412" s="7">
        <v>33177</v>
      </c>
      <c r="B412" s="8">
        <v>7.67</v>
      </c>
      <c r="C412" s="13">
        <f t="shared" si="25"/>
        <v>-1.3020833333333057E-3</v>
      </c>
    </row>
    <row r="413" spans="1:3" x14ac:dyDescent="0.2">
      <c r="A413" s="7">
        <v>33144</v>
      </c>
      <c r="B413" s="8">
        <v>7.68</v>
      </c>
      <c r="C413" s="13">
        <f t="shared" si="25"/>
        <v>-3.8910505836576197E-3</v>
      </c>
    </row>
    <row r="414" spans="1:3" x14ac:dyDescent="0.2">
      <c r="A414" s="7">
        <v>33116</v>
      </c>
      <c r="B414" s="8">
        <v>7.71</v>
      </c>
      <c r="C414" s="13">
        <f t="shared" si="25"/>
        <v>-4.4609665427509333E-2</v>
      </c>
    </row>
    <row r="415" spans="1:3" x14ac:dyDescent="0.2">
      <c r="A415" s="7">
        <v>33085</v>
      </c>
      <c r="B415" s="8">
        <v>8.07</v>
      </c>
      <c r="C415" s="13">
        <f t="shared" si="25"/>
        <v>3.7313432835822313E-3</v>
      </c>
    </row>
    <row r="416" spans="1:3" x14ac:dyDescent="0.2">
      <c r="A416" s="7">
        <v>33053</v>
      </c>
      <c r="B416" s="8">
        <v>8.0399999999999991</v>
      </c>
      <c r="C416" s="13">
        <f t="shared" si="25"/>
        <v>1.2594458438286996E-2</v>
      </c>
    </row>
    <row r="417" spans="1:3" x14ac:dyDescent="0.2">
      <c r="A417" s="7">
        <v>33024</v>
      </c>
      <c r="B417" s="8">
        <v>7.94</v>
      </c>
      <c r="C417" s="13">
        <f t="shared" si="25"/>
        <v>3.6553524804177576E-2</v>
      </c>
    </row>
    <row r="418" spans="1:3" x14ac:dyDescent="0.2">
      <c r="A418" s="7">
        <v>32993</v>
      </c>
      <c r="B418" s="8">
        <v>7.66</v>
      </c>
      <c r="C418" s="13">
        <f t="shared" si="25"/>
        <v>-2.7918781725888294E-2</v>
      </c>
    </row>
    <row r="419" spans="1:3" x14ac:dyDescent="0.2">
      <c r="A419" s="7">
        <v>32962</v>
      </c>
      <c r="B419" s="8">
        <v>7.88</v>
      </c>
      <c r="C419" s="13">
        <f t="shared" si="25"/>
        <v>-1.2531328320802072E-2</v>
      </c>
    </row>
    <row r="420" spans="1:3" x14ac:dyDescent="0.2">
      <c r="A420" s="7">
        <v>32932</v>
      </c>
      <c r="B420" s="8">
        <v>7.98</v>
      </c>
      <c r="C420" s="13">
        <f t="shared" si="25"/>
        <v>-2.4999999999999467E-3</v>
      </c>
    </row>
    <row r="421" spans="1:3" x14ac:dyDescent="0.2">
      <c r="A421" s="7">
        <v>32904</v>
      </c>
      <c r="B421" s="9">
        <v>8</v>
      </c>
      <c r="C421" s="13">
        <f t="shared" si="25"/>
        <v>-2.9126213592233035E-2</v>
      </c>
    </row>
    <row r="422" spans="1:3" x14ac:dyDescent="0.2">
      <c r="A422" s="7">
        <v>32871</v>
      </c>
      <c r="B422" s="8">
        <v>8.24</v>
      </c>
      <c r="C422" s="13">
        <f t="shared" si="25"/>
        <v>-6.0313630880577734E-3</v>
      </c>
    </row>
    <row r="423" spans="1:3" x14ac:dyDescent="0.2">
      <c r="A423" s="7">
        <v>32842</v>
      </c>
      <c r="B423" s="8">
        <v>8.2899999999999991</v>
      </c>
      <c r="C423" s="13">
        <f t="shared" si="25"/>
        <v>-1.2048192771086221E-3</v>
      </c>
    </row>
    <row r="424" spans="1:3" x14ac:dyDescent="0.2">
      <c r="A424" s="7">
        <v>32812</v>
      </c>
      <c r="B424" s="8">
        <v>8.3000000000000007</v>
      </c>
      <c r="C424" s="13">
        <f t="shared" si="25"/>
        <v>1.5911872705018457E-2</v>
      </c>
    </row>
    <row r="425" spans="1:3" x14ac:dyDescent="0.2">
      <c r="A425" s="7">
        <v>32780</v>
      </c>
      <c r="B425" s="8">
        <v>8.17</v>
      </c>
      <c r="C425" s="13">
        <f t="shared" si="25"/>
        <v>-3.6585365853657758E-3</v>
      </c>
    </row>
    <row r="426" spans="1:3" x14ac:dyDescent="0.2">
      <c r="A426" s="7">
        <v>32751</v>
      </c>
      <c r="B426" s="8">
        <v>8.1999999999999993</v>
      </c>
      <c r="C426" s="13">
        <f t="shared" si="25"/>
        <v>-2.2646007151370832E-2</v>
      </c>
    </row>
    <row r="427" spans="1:3" x14ac:dyDescent="0.2">
      <c r="A427" s="7">
        <v>32720</v>
      </c>
      <c r="B427" s="8">
        <v>8.39</v>
      </c>
      <c r="C427" s="13">
        <f t="shared" si="25"/>
        <v>1.2062726176115975E-2</v>
      </c>
    </row>
    <row r="428" spans="1:3" x14ac:dyDescent="0.2">
      <c r="A428" s="7">
        <v>32689</v>
      </c>
      <c r="B428" s="8">
        <v>8.2899999999999991</v>
      </c>
      <c r="C428" s="13">
        <f t="shared" si="25"/>
        <v>2.9813664596273094E-2</v>
      </c>
    </row>
    <row r="429" spans="1:3" x14ac:dyDescent="0.2">
      <c r="A429" s="7">
        <v>32659</v>
      </c>
      <c r="B429" s="8">
        <v>8.0500000000000007</v>
      </c>
      <c r="C429" s="13">
        <f t="shared" si="25"/>
        <v>2.809706257982128E-2</v>
      </c>
    </row>
    <row r="430" spans="1:3" x14ac:dyDescent="0.2">
      <c r="A430" s="7">
        <v>32626</v>
      </c>
      <c r="B430" s="8">
        <v>7.83</v>
      </c>
      <c r="C430" s="13">
        <f t="shared" si="25"/>
        <v>1.1627906976744167E-2</v>
      </c>
    </row>
    <row r="431" spans="1:3" x14ac:dyDescent="0.2">
      <c r="A431" s="7">
        <v>32598</v>
      </c>
      <c r="B431" s="8">
        <v>7.74</v>
      </c>
      <c r="C431" s="13">
        <f t="shared" si="25"/>
        <v>-2.5773195876288113E-3</v>
      </c>
    </row>
    <row r="432" spans="1:3" x14ac:dyDescent="0.2">
      <c r="A432" s="7">
        <v>32567</v>
      </c>
      <c r="B432" s="8">
        <v>7.76</v>
      </c>
      <c r="C432" s="13">
        <f t="shared" si="25"/>
        <v>-1.896333754740839E-2</v>
      </c>
    </row>
    <row r="433" spans="1:3" x14ac:dyDescent="0.2">
      <c r="A433" s="7">
        <v>32539</v>
      </c>
      <c r="B433" s="8">
        <v>7.91</v>
      </c>
      <c r="C433" s="13">
        <f t="shared" si="25"/>
        <v>1.0217113665389537E-2</v>
      </c>
    </row>
    <row r="434" spans="1:3" x14ac:dyDescent="0.2">
      <c r="A434" s="7">
        <v>32507</v>
      </c>
      <c r="B434" s="8">
        <v>7.83</v>
      </c>
      <c r="C434" s="13">
        <f t="shared" si="25"/>
        <v>-1.2755102040816054E-3</v>
      </c>
    </row>
    <row r="435" spans="1:3" x14ac:dyDescent="0.2">
      <c r="A435" s="7">
        <v>32477</v>
      </c>
      <c r="B435" s="8">
        <v>7.84</v>
      </c>
      <c r="C435" s="13">
        <f t="shared" si="25"/>
        <v>-1.8773466833541971E-2</v>
      </c>
    </row>
    <row r="436" spans="1:3" x14ac:dyDescent="0.2">
      <c r="A436" s="7">
        <v>32447</v>
      </c>
      <c r="B436" s="8">
        <v>7.99</v>
      </c>
      <c r="C436" s="13">
        <f t="shared" si="25"/>
        <v>1.139240506329112E-2</v>
      </c>
    </row>
    <row r="437" spans="1:3" x14ac:dyDescent="0.2">
      <c r="A437" s="7">
        <v>32416</v>
      </c>
      <c r="B437" s="8">
        <v>7.9</v>
      </c>
      <c r="C437" s="13">
        <f t="shared" si="25"/>
        <v>2.0671834625323016E-2</v>
      </c>
    </row>
    <row r="438" spans="1:3" x14ac:dyDescent="0.2">
      <c r="A438" s="7">
        <v>32386</v>
      </c>
      <c r="B438" s="8">
        <v>7.74</v>
      </c>
      <c r="C438" s="13">
        <f t="shared" si="25"/>
        <v>0</v>
      </c>
    </row>
    <row r="439" spans="1:3" x14ac:dyDescent="0.2">
      <c r="A439" s="7">
        <v>32353</v>
      </c>
      <c r="B439" s="8">
        <v>7.74</v>
      </c>
      <c r="C439" s="13">
        <f t="shared" si="25"/>
        <v>-1.6518424396442171E-2</v>
      </c>
    </row>
    <row r="440" spans="1:3" x14ac:dyDescent="0.2">
      <c r="A440" s="7">
        <v>32324</v>
      </c>
      <c r="B440" s="8">
        <v>7.87</v>
      </c>
      <c r="C440" s="13">
        <f t="shared" si="25"/>
        <v>2.3407022106631953E-2</v>
      </c>
    </row>
    <row r="441" spans="1:3" x14ac:dyDescent="0.2">
      <c r="A441" s="7">
        <v>32294</v>
      </c>
      <c r="B441" s="8">
        <v>7.69</v>
      </c>
      <c r="C441" s="13">
        <f t="shared" si="25"/>
        <v>-1.9132653061224421E-2</v>
      </c>
    </row>
    <row r="442" spans="1:3" x14ac:dyDescent="0.2">
      <c r="A442" s="7">
        <v>32262</v>
      </c>
      <c r="B442" s="8">
        <v>7.84</v>
      </c>
      <c r="C442" s="13">
        <f t="shared" si="25"/>
        <v>-1.7543859649122879E-2</v>
      </c>
    </row>
    <row r="443" spans="1:3" x14ac:dyDescent="0.2">
      <c r="A443" s="7">
        <v>32233</v>
      </c>
      <c r="B443" s="8">
        <v>7.98</v>
      </c>
      <c r="C443" s="13">
        <f t="shared" si="25"/>
        <v>-2.5641025641025529E-2</v>
      </c>
    </row>
    <row r="444" spans="1:3" x14ac:dyDescent="0.2">
      <c r="A444" s="7">
        <v>32202</v>
      </c>
      <c r="B444" s="8">
        <v>8.19</v>
      </c>
      <c r="C444" s="13">
        <f t="shared" si="25"/>
        <v>9.8643649815043245E-3</v>
      </c>
    </row>
    <row r="445" spans="1:3" x14ac:dyDescent="0.2">
      <c r="A445" s="7">
        <v>32171</v>
      </c>
      <c r="B445" s="8">
        <v>8.11</v>
      </c>
      <c r="C445" s="13">
        <f t="shared" ref="C445:C508" si="26">(B445-B446)/B446</f>
        <v>3.443877551020403E-2</v>
      </c>
    </row>
    <row r="446" spans="1:3" x14ac:dyDescent="0.2">
      <c r="A446" s="7">
        <v>32142</v>
      </c>
      <c r="B446" s="8">
        <v>7.84</v>
      </c>
      <c r="C446" s="13">
        <f t="shared" si="26"/>
        <v>1.0309278350515474E-2</v>
      </c>
    </row>
    <row r="447" spans="1:3" x14ac:dyDescent="0.2">
      <c r="A447" s="7">
        <v>32111</v>
      </c>
      <c r="B447" s="8">
        <v>7.76</v>
      </c>
      <c r="C447" s="13">
        <f t="shared" si="26"/>
        <v>1.0416666666666676E-2</v>
      </c>
    </row>
    <row r="448" spans="1:3" x14ac:dyDescent="0.2">
      <c r="A448" s="7">
        <v>32080</v>
      </c>
      <c r="B448" s="8">
        <v>7.68</v>
      </c>
      <c r="C448" s="13">
        <f t="shared" si="26"/>
        <v>2.8112449799196783E-2</v>
      </c>
    </row>
    <row r="449" spans="1:3" x14ac:dyDescent="0.2">
      <c r="A449" s="7">
        <v>32050</v>
      </c>
      <c r="B449" s="8">
        <v>7.47</v>
      </c>
      <c r="C449" s="13">
        <f t="shared" si="26"/>
        <v>-4.3533930857874506E-2</v>
      </c>
    </row>
    <row r="450" spans="1:3" x14ac:dyDescent="0.2">
      <c r="A450" s="7">
        <v>32020</v>
      </c>
      <c r="B450" s="8">
        <v>7.81</v>
      </c>
      <c r="C450" s="13">
        <f t="shared" si="26"/>
        <v>-2.0075282308657485E-2</v>
      </c>
    </row>
    <row r="451" spans="1:3" x14ac:dyDescent="0.2">
      <c r="A451" s="7">
        <v>31989</v>
      </c>
      <c r="B451" s="8">
        <v>7.97</v>
      </c>
      <c r="C451" s="13">
        <f t="shared" si="26"/>
        <v>-1.9680196801968145E-2</v>
      </c>
    </row>
    <row r="452" spans="1:3" x14ac:dyDescent="0.2">
      <c r="A452" s="7">
        <v>31958</v>
      </c>
      <c r="B452" s="8">
        <v>8.1300000000000008</v>
      </c>
      <c r="C452" s="13">
        <f t="shared" si="26"/>
        <v>8.6848635235732361E-3</v>
      </c>
    </row>
    <row r="453" spans="1:3" x14ac:dyDescent="0.2">
      <c r="A453" s="7">
        <v>31926</v>
      </c>
      <c r="B453" s="8">
        <v>8.06</v>
      </c>
      <c r="C453" s="13">
        <f t="shared" si="26"/>
        <v>-1.4669926650366653E-2</v>
      </c>
    </row>
    <row r="454" spans="1:3" x14ac:dyDescent="0.2">
      <c r="A454" s="7">
        <v>31897</v>
      </c>
      <c r="B454" s="8">
        <v>8.18</v>
      </c>
      <c r="C454" s="13">
        <f t="shared" si="26"/>
        <v>-5.3240740740740838E-2</v>
      </c>
    </row>
    <row r="455" spans="1:3" x14ac:dyDescent="0.2">
      <c r="A455" s="7">
        <v>31867</v>
      </c>
      <c r="B455" s="8">
        <v>8.64</v>
      </c>
      <c r="C455" s="13">
        <f t="shared" si="26"/>
        <v>-1.3698630136986212E-2</v>
      </c>
    </row>
    <row r="456" spans="1:3" x14ac:dyDescent="0.2">
      <c r="A456" s="7">
        <v>31835</v>
      </c>
      <c r="B456" s="8">
        <v>8.76</v>
      </c>
      <c r="C456" s="13">
        <f t="shared" si="26"/>
        <v>0</v>
      </c>
    </row>
    <row r="457" spans="1:3" x14ac:dyDescent="0.2">
      <c r="A457" s="7">
        <v>31807</v>
      </c>
      <c r="B457" s="8">
        <v>8.76</v>
      </c>
      <c r="C457" s="13">
        <f t="shared" si="26"/>
        <v>3.4364261168384146E-3</v>
      </c>
    </row>
    <row r="458" spans="1:3" x14ac:dyDescent="0.2">
      <c r="A458" s="7">
        <v>31777</v>
      </c>
      <c r="B458" s="8">
        <v>8.73</v>
      </c>
      <c r="C458" s="13">
        <f t="shared" si="26"/>
        <v>2.2962112514350826E-3</v>
      </c>
    </row>
    <row r="459" spans="1:3" x14ac:dyDescent="0.2">
      <c r="A459" s="7">
        <v>31744</v>
      </c>
      <c r="B459" s="8">
        <v>8.7100000000000009</v>
      </c>
      <c r="C459" s="13">
        <f t="shared" si="26"/>
        <v>1.3969732246798719E-2</v>
      </c>
    </row>
    <row r="460" spans="1:3" x14ac:dyDescent="0.2">
      <c r="A460" s="7">
        <v>31716</v>
      </c>
      <c r="B460" s="8">
        <v>8.59</v>
      </c>
      <c r="C460" s="13">
        <f t="shared" si="26"/>
        <v>7.0339976553341734E-3</v>
      </c>
    </row>
    <row r="461" spans="1:3" x14ac:dyDescent="0.2">
      <c r="A461" s="7">
        <v>31685</v>
      </c>
      <c r="B461" s="8">
        <v>8.5299999999999994</v>
      </c>
      <c r="C461" s="13">
        <f t="shared" si="26"/>
        <v>-1.044083526682133E-2</v>
      </c>
    </row>
    <row r="462" spans="1:3" x14ac:dyDescent="0.2">
      <c r="A462" s="7">
        <v>31653</v>
      </c>
      <c r="B462" s="8">
        <v>8.6199999999999992</v>
      </c>
      <c r="C462" s="13">
        <f t="shared" si="26"/>
        <v>1.4117647058823438E-2</v>
      </c>
    </row>
    <row r="463" spans="1:3" x14ac:dyDescent="0.2">
      <c r="A463" s="7">
        <v>31624</v>
      </c>
      <c r="B463" s="8">
        <v>8.5</v>
      </c>
      <c r="C463" s="13">
        <f t="shared" si="26"/>
        <v>-7.0093457943925814E-3</v>
      </c>
    </row>
    <row r="464" spans="1:3" x14ac:dyDescent="0.2">
      <c r="A464" s="7">
        <v>31593</v>
      </c>
      <c r="B464" s="8">
        <v>8.56</v>
      </c>
      <c r="C464" s="13">
        <f t="shared" si="26"/>
        <v>5.875440658049437E-3</v>
      </c>
    </row>
    <row r="465" spans="1:3" x14ac:dyDescent="0.2">
      <c r="A465" s="7">
        <v>31562</v>
      </c>
      <c r="B465" s="8">
        <v>8.51</v>
      </c>
      <c r="C465" s="13">
        <f t="shared" si="26"/>
        <v>-1.5046296296296386E-2</v>
      </c>
    </row>
    <row r="466" spans="1:3" x14ac:dyDescent="0.2">
      <c r="A466" s="7">
        <v>31532</v>
      </c>
      <c r="B466" s="8">
        <v>8.64</v>
      </c>
      <c r="C466" s="13">
        <f t="shared" si="26"/>
        <v>-3.4602076124566738E-3</v>
      </c>
    </row>
    <row r="467" spans="1:3" x14ac:dyDescent="0.2">
      <c r="A467" s="7">
        <v>31502</v>
      </c>
      <c r="B467" s="8">
        <v>8.67</v>
      </c>
      <c r="C467" s="13">
        <f t="shared" si="26"/>
        <v>-5.7339449541285213E-3</v>
      </c>
    </row>
    <row r="468" spans="1:3" x14ac:dyDescent="0.2">
      <c r="A468" s="7">
        <v>31471</v>
      </c>
      <c r="B468" s="8">
        <v>8.7200000000000006</v>
      </c>
      <c r="C468" s="13">
        <f t="shared" si="26"/>
        <v>3.5629453681710298E-2</v>
      </c>
    </row>
    <row r="469" spans="1:3" x14ac:dyDescent="0.2">
      <c r="A469" s="7">
        <v>31443</v>
      </c>
      <c r="B469" s="8">
        <v>8.42</v>
      </c>
      <c r="C469" s="13">
        <f t="shared" si="26"/>
        <v>-5.9031877213696227E-3</v>
      </c>
    </row>
    <row r="470" spans="1:3" x14ac:dyDescent="0.2">
      <c r="A470" s="7">
        <v>31412</v>
      </c>
      <c r="B470" s="8">
        <v>8.4700000000000006</v>
      </c>
      <c r="C470" s="13">
        <f t="shared" si="26"/>
        <v>2.0481927710843364E-2</v>
      </c>
    </row>
    <row r="471" spans="1:3" x14ac:dyDescent="0.2">
      <c r="A471" s="7">
        <v>31380</v>
      </c>
      <c r="B471" s="8">
        <v>8.3000000000000007</v>
      </c>
      <c r="C471" s="13">
        <f t="shared" si="26"/>
        <v>1.715686274509811E-2</v>
      </c>
    </row>
    <row r="472" spans="1:3" x14ac:dyDescent="0.2">
      <c r="A472" s="7">
        <v>31351</v>
      </c>
      <c r="B472" s="8">
        <v>8.16</v>
      </c>
      <c r="C472" s="13">
        <f t="shared" si="26"/>
        <v>1.2406947890818814E-2</v>
      </c>
    </row>
    <row r="473" spans="1:3" x14ac:dyDescent="0.2">
      <c r="A473" s="7">
        <v>31320</v>
      </c>
      <c r="B473" s="8">
        <v>8.06</v>
      </c>
      <c r="C473" s="13">
        <f t="shared" si="26"/>
        <v>-8.6100861008610429E-3</v>
      </c>
    </row>
    <row r="474" spans="1:3" x14ac:dyDescent="0.2">
      <c r="A474" s="7">
        <v>31289</v>
      </c>
      <c r="B474" s="8">
        <v>8.1300000000000008</v>
      </c>
      <c r="C474" s="13">
        <f t="shared" si="26"/>
        <v>1.3715710723192172E-2</v>
      </c>
    </row>
    <row r="475" spans="1:3" x14ac:dyDescent="0.2">
      <c r="A475" s="7">
        <v>31259</v>
      </c>
      <c r="B475" s="8">
        <v>8.02</v>
      </c>
      <c r="C475" s="13">
        <f t="shared" si="26"/>
        <v>-1.4742014742014864E-2</v>
      </c>
    </row>
    <row r="476" spans="1:3" x14ac:dyDescent="0.2">
      <c r="A476" s="7">
        <v>31226</v>
      </c>
      <c r="B476" s="8">
        <v>8.14</v>
      </c>
      <c r="C476" s="13">
        <f t="shared" si="26"/>
        <v>1.2300123001229748E-3</v>
      </c>
    </row>
    <row r="477" spans="1:3" x14ac:dyDescent="0.2">
      <c r="A477" s="7">
        <v>31198</v>
      </c>
      <c r="B477" s="8">
        <v>8.1300000000000008</v>
      </c>
      <c r="C477" s="13">
        <f t="shared" si="26"/>
        <v>4.768041237113415E-2</v>
      </c>
    </row>
    <row r="478" spans="1:3" x14ac:dyDescent="0.2">
      <c r="A478" s="7">
        <v>31167</v>
      </c>
      <c r="B478" s="8">
        <v>7.76</v>
      </c>
      <c r="C478" s="13">
        <f t="shared" si="26"/>
        <v>1.1734028683181207E-2</v>
      </c>
    </row>
    <row r="479" spans="1:3" x14ac:dyDescent="0.2">
      <c r="A479" s="7">
        <v>31135</v>
      </c>
      <c r="B479" s="8">
        <v>7.67</v>
      </c>
      <c r="C479" s="13">
        <f t="shared" si="26"/>
        <v>9.210526315789511E-3</v>
      </c>
    </row>
    <row r="480" spans="1:3" x14ac:dyDescent="0.2">
      <c r="A480" s="7">
        <v>31106</v>
      </c>
      <c r="B480" s="8">
        <v>7.6</v>
      </c>
      <c r="C480" s="13">
        <f t="shared" si="26"/>
        <v>-3.0612244897959211E-2</v>
      </c>
    </row>
    <row r="481" spans="1:3" x14ac:dyDescent="0.2">
      <c r="A481" s="7">
        <v>31078</v>
      </c>
      <c r="B481" s="8">
        <v>7.84</v>
      </c>
      <c r="C481" s="13">
        <f t="shared" si="26"/>
        <v>-2.5445292620865727E-3</v>
      </c>
    </row>
    <row r="482" spans="1:3" x14ac:dyDescent="0.2">
      <c r="A482" s="7">
        <v>31047</v>
      </c>
      <c r="B482" s="8">
        <v>7.86</v>
      </c>
      <c r="C482" s="13">
        <f t="shared" si="26"/>
        <v>-1.2706480304955257E-3</v>
      </c>
    </row>
    <row r="483" spans="1:3" x14ac:dyDescent="0.2">
      <c r="A483" s="7">
        <v>31016</v>
      </c>
      <c r="B483" s="8">
        <v>7.87</v>
      </c>
      <c r="C483" s="13">
        <f t="shared" si="26"/>
        <v>7.6824583866838027E-3</v>
      </c>
    </row>
    <row r="484" spans="1:3" x14ac:dyDescent="0.2">
      <c r="A484" s="7">
        <v>30986</v>
      </c>
      <c r="B484" s="8">
        <v>7.81</v>
      </c>
      <c r="C484" s="13">
        <f t="shared" si="26"/>
        <v>3.4437086092715202E-2</v>
      </c>
    </row>
    <row r="485" spans="1:3" x14ac:dyDescent="0.2">
      <c r="A485" s="7">
        <v>30953</v>
      </c>
      <c r="B485" s="8">
        <v>7.55</v>
      </c>
      <c r="C485" s="13">
        <f t="shared" si="26"/>
        <v>2.0270270270270199E-2</v>
      </c>
    </row>
    <row r="486" spans="1:3" x14ac:dyDescent="0.2">
      <c r="A486" s="7">
        <v>30925</v>
      </c>
      <c r="B486" s="8">
        <v>7.4</v>
      </c>
      <c r="C486" s="13">
        <f t="shared" si="26"/>
        <v>1.508916323731143E-2</v>
      </c>
    </row>
    <row r="487" spans="1:3" x14ac:dyDescent="0.2">
      <c r="A487" s="7">
        <v>30894</v>
      </c>
      <c r="B487" s="8">
        <v>7.29</v>
      </c>
      <c r="C487" s="13">
        <f t="shared" si="26"/>
        <v>2.9661016949152536E-2</v>
      </c>
    </row>
    <row r="488" spans="1:3" x14ac:dyDescent="0.2">
      <c r="A488" s="7">
        <v>30862</v>
      </c>
      <c r="B488" s="8">
        <v>7.08</v>
      </c>
      <c r="C488" s="13">
        <f t="shared" si="26"/>
        <v>0</v>
      </c>
    </row>
    <row r="489" spans="1:3" x14ac:dyDescent="0.2">
      <c r="A489" s="7">
        <v>30833</v>
      </c>
      <c r="B489" s="8">
        <v>7.08</v>
      </c>
      <c r="C489" s="13">
        <f t="shared" si="26"/>
        <v>-3.9348710990502037E-2</v>
      </c>
    </row>
    <row r="490" spans="1:3" x14ac:dyDescent="0.2">
      <c r="A490" s="7">
        <v>30802</v>
      </c>
      <c r="B490" s="8">
        <v>7.37</v>
      </c>
      <c r="C490" s="13">
        <f t="shared" si="26"/>
        <v>-2.384105960264897E-2</v>
      </c>
    </row>
    <row r="491" spans="1:3" x14ac:dyDescent="0.2">
      <c r="A491" s="7">
        <v>30771</v>
      </c>
      <c r="B491" s="8">
        <v>7.55</v>
      </c>
      <c r="C491" s="13">
        <f t="shared" si="26"/>
        <v>-2.2020725388601028E-2</v>
      </c>
    </row>
    <row r="492" spans="1:3" x14ac:dyDescent="0.2">
      <c r="A492" s="7">
        <v>30741</v>
      </c>
      <c r="B492" s="8">
        <v>7.72</v>
      </c>
      <c r="C492" s="13">
        <f t="shared" si="26"/>
        <v>-1.5306122448979605E-2</v>
      </c>
    </row>
    <row r="493" spans="1:3" x14ac:dyDescent="0.2">
      <c r="A493" s="7">
        <v>30712</v>
      </c>
      <c r="B493" s="8">
        <v>7.84</v>
      </c>
      <c r="C493" s="13">
        <f t="shared" si="26"/>
        <v>-1.2738853503184442E-3</v>
      </c>
    </row>
    <row r="494" spans="1:3" x14ac:dyDescent="0.2">
      <c r="A494" s="7">
        <v>30680</v>
      </c>
      <c r="B494" s="8">
        <v>7.85</v>
      </c>
      <c r="C494" s="13">
        <f t="shared" si="26"/>
        <v>-1.0088272383354359E-2</v>
      </c>
    </row>
    <row r="495" spans="1:3" x14ac:dyDescent="0.2">
      <c r="A495" s="7">
        <v>30650</v>
      </c>
      <c r="B495" s="8">
        <v>7.93</v>
      </c>
      <c r="C495" s="13">
        <f t="shared" si="26"/>
        <v>-3.7688442211055587E-3</v>
      </c>
    </row>
    <row r="496" spans="1:3" x14ac:dyDescent="0.2">
      <c r="A496" s="7">
        <v>30620</v>
      </c>
      <c r="B496" s="8">
        <v>7.96</v>
      </c>
      <c r="C496" s="13">
        <f t="shared" si="26"/>
        <v>-6.2421972534331864E-3</v>
      </c>
    </row>
    <row r="497" spans="1:3" x14ac:dyDescent="0.2">
      <c r="A497" s="7">
        <v>30589</v>
      </c>
      <c r="B497" s="8">
        <v>8.01</v>
      </c>
      <c r="C497" s="13">
        <f t="shared" si="26"/>
        <v>2.8241335044929365E-2</v>
      </c>
    </row>
    <row r="498" spans="1:3" x14ac:dyDescent="0.2">
      <c r="A498" s="7">
        <v>30559</v>
      </c>
      <c r="B498" s="8">
        <v>7.79</v>
      </c>
      <c r="C498" s="13">
        <f t="shared" si="26"/>
        <v>-6.3775510204081409E-3</v>
      </c>
    </row>
    <row r="499" spans="1:3" x14ac:dyDescent="0.2">
      <c r="A499" s="7">
        <v>30526</v>
      </c>
      <c r="B499" s="8">
        <v>7.84</v>
      </c>
      <c r="C499" s="13">
        <f t="shared" si="26"/>
        <v>-3.9215686274509838E-2</v>
      </c>
    </row>
    <row r="500" spans="1:3" x14ac:dyDescent="0.2">
      <c r="A500" s="7">
        <v>30497</v>
      </c>
      <c r="B500" s="8">
        <v>8.16</v>
      </c>
      <c r="C500" s="13">
        <f t="shared" si="26"/>
        <v>-1.0909090909090893E-2</v>
      </c>
    </row>
    <row r="501" spans="1:3" x14ac:dyDescent="0.2">
      <c r="A501" s="7">
        <v>30467</v>
      </c>
      <c r="B501" s="8">
        <v>8.25</v>
      </c>
      <c r="C501" s="13">
        <f t="shared" si="26"/>
        <v>-1.7857142857142898E-2</v>
      </c>
    </row>
    <row r="502" spans="1:3" x14ac:dyDescent="0.2">
      <c r="A502" s="7">
        <v>30435</v>
      </c>
      <c r="B502" s="8">
        <v>8.4</v>
      </c>
      <c r="C502" s="13">
        <f t="shared" si="26"/>
        <v>2.689486552567245E-2</v>
      </c>
    </row>
    <row r="503" spans="1:3" x14ac:dyDescent="0.2">
      <c r="A503" s="7">
        <v>30406</v>
      </c>
      <c r="B503" s="8">
        <v>8.18</v>
      </c>
      <c r="C503" s="13">
        <f t="shared" si="26"/>
        <v>-2.4390243902438508E-3</v>
      </c>
    </row>
    <row r="504" spans="1:3" x14ac:dyDescent="0.2">
      <c r="A504" s="7">
        <v>30375</v>
      </c>
      <c r="B504" s="8">
        <v>8.1999999999999993</v>
      </c>
      <c r="C504" s="13">
        <f t="shared" si="26"/>
        <v>2.4999999999999911E-2</v>
      </c>
    </row>
    <row r="505" spans="1:3" x14ac:dyDescent="0.2">
      <c r="A505" s="7">
        <v>30347</v>
      </c>
      <c r="B505" s="9">
        <v>8</v>
      </c>
      <c r="C505" s="13">
        <f t="shared" si="26"/>
        <v>-3.3816425120772875E-2</v>
      </c>
    </row>
    <row r="506" spans="1:3" x14ac:dyDescent="0.2">
      <c r="A506" s="7">
        <v>30316</v>
      </c>
      <c r="B506" s="8">
        <v>8.2799999999999994</v>
      </c>
      <c r="C506" s="13">
        <f t="shared" si="26"/>
        <v>1.719901719901705E-2</v>
      </c>
    </row>
    <row r="507" spans="1:3" x14ac:dyDescent="0.2">
      <c r="A507" s="7">
        <v>30285</v>
      </c>
      <c r="B507" s="8">
        <v>8.14</v>
      </c>
      <c r="C507" s="13">
        <f t="shared" si="26"/>
        <v>1.2300123001229748E-3</v>
      </c>
    </row>
    <row r="508" spans="1:3" x14ac:dyDescent="0.2">
      <c r="A508" s="7">
        <v>30253</v>
      </c>
      <c r="B508" s="8">
        <v>8.1300000000000008</v>
      </c>
      <c r="C508" s="13">
        <f t="shared" si="26"/>
        <v>3.0418250950570484E-2</v>
      </c>
    </row>
    <row r="509" spans="1:3" x14ac:dyDescent="0.2">
      <c r="A509" s="7">
        <v>30224</v>
      </c>
      <c r="B509" s="8">
        <v>7.89</v>
      </c>
      <c r="C509" s="13">
        <f t="shared" ref="C509:C572" si="27">(B509-B510)/B510</f>
        <v>3.0026109660574351E-2</v>
      </c>
    </row>
    <row r="510" spans="1:3" x14ac:dyDescent="0.2">
      <c r="A510" s="7">
        <v>30194</v>
      </c>
      <c r="B510" s="8">
        <v>7.66</v>
      </c>
      <c r="C510" s="13">
        <f t="shared" si="27"/>
        <v>3.9348710990502037E-2</v>
      </c>
    </row>
    <row r="511" spans="1:3" x14ac:dyDescent="0.2">
      <c r="A511" s="7">
        <v>30162</v>
      </c>
      <c r="B511" s="8">
        <v>7.37</v>
      </c>
      <c r="C511" s="13">
        <f t="shared" si="27"/>
        <v>3.0769230769230733E-2</v>
      </c>
    </row>
    <row r="512" spans="1:3" x14ac:dyDescent="0.2">
      <c r="A512" s="7">
        <v>30132</v>
      </c>
      <c r="B512" s="8">
        <v>7.15</v>
      </c>
      <c r="C512" s="13">
        <f t="shared" si="27"/>
        <v>-2.4556616643929021E-2</v>
      </c>
    </row>
    <row r="513" spans="1:3" x14ac:dyDescent="0.2">
      <c r="A513" s="7">
        <v>30102</v>
      </c>
      <c r="B513" s="8">
        <v>7.33</v>
      </c>
      <c r="C513" s="13">
        <f t="shared" si="27"/>
        <v>6.8681318681318437E-3</v>
      </c>
    </row>
    <row r="514" spans="1:3" x14ac:dyDescent="0.2">
      <c r="A514" s="7">
        <v>30071</v>
      </c>
      <c r="B514" s="8">
        <v>7.28</v>
      </c>
      <c r="C514" s="13">
        <f t="shared" si="27"/>
        <v>1.8181818181818167E-2</v>
      </c>
    </row>
    <row r="515" spans="1:3" x14ac:dyDescent="0.2">
      <c r="A515" s="7">
        <v>30041</v>
      </c>
      <c r="B515" s="8">
        <v>7.15</v>
      </c>
      <c r="C515" s="13">
        <f t="shared" si="27"/>
        <v>1.4005602240897304E-3</v>
      </c>
    </row>
    <row r="516" spans="1:3" x14ac:dyDescent="0.2">
      <c r="A516" s="7">
        <v>30008</v>
      </c>
      <c r="B516" s="8">
        <v>7.14</v>
      </c>
      <c r="C516" s="13">
        <f t="shared" si="27"/>
        <v>1.133144475920681E-2</v>
      </c>
    </row>
    <row r="517" spans="1:3" x14ac:dyDescent="0.2">
      <c r="A517" s="7">
        <v>29980</v>
      </c>
      <c r="B517" s="8">
        <v>7.06</v>
      </c>
      <c r="C517" s="13">
        <f t="shared" si="27"/>
        <v>-3.5519125683060197E-2</v>
      </c>
    </row>
    <row r="518" spans="1:3" x14ac:dyDescent="0.2">
      <c r="A518" s="7">
        <v>29951</v>
      </c>
      <c r="B518" s="8">
        <v>7.32</v>
      </c>
      <c r="C518" s="13">
        <f t="shared" si="27"/>
        <v>-3.0463576158940336E-2</v>
      </c>
    </row>
    <row r="519" spans="1:3" x14ac:dyDescent="0.2">
      <c r="A519" s="7">
        <v>29920</v>
      </c>
      <c r="B519" s="8">
        <v>7.55</v>
      </c>
      <c r="C519" s="13">
        <f t="shared" si="27"/>
        <v>6.6384180790960423E-2</v>
      </c>
    </row>
    <row r="520" spans="1:3" x14ac:dyDescent="0.2">
      <c r="A520" s="7">
        <v>29889</v>
      </c>
      <c r="B520" s="8">
        <v>7.08</v>
      </c>
      <c r="C520" s="13">
        <f t="shared" si="27"/>
        <v>5.0445103857566745E-2</v>
      </c>
    </row>
    <row r="521" spans="1:3" x14ac:dyDescent="0.2">
      <c r="A521" s="7">
        <v>29859</v>
      </c>
      <c r="B521" s="8">
        <v>6.74</v>
      </c>
      <c r="C521" s="13">
        <f t="shared" si="27"/>
        <v>-1.0279001468428693E-2</v>
      </c>
    </row>
    <row r="522" spans="1:3" x14ac:dyDescent="0.2">
      <c r="A522" s="7">
        <v>29829</v>
      </c>
      <c r="B522" s="8">
        <v>6.81</v>
      </c>
      <c r="C522" s="13">
        <f t="shared" si="27"/>
        <v>-2.9914529914529912E-2</v>
      </c>
    </row>
    <row r="523" spans="1:3" x14ac:dyDescent="0.2">
      <c r="A523" s="7">
        <v>29798</v>
      </c>
      <c r="B523" s="8">
        <v>7.02</v>
      </c>
      <c r="C523" s="13">
        <f t="shared" si="27"/>
        <v>-3.1724137931034541E-2</v>
      </c>
    </row>
    <row r="524" spans="1:3" x14ac:dyDescent="0.2">
      <c r="A524" s="7">
        <v>29767</v>
      </c>
      <c r="B524" s="8">
        <v>7.25</v>
      </c>
      <c r="C524" s="13">
        <f t="shared" si="27"/>
        <v>-9.5628415300546832E-3</v>
      </c>
    </row>
    <row r="525" spans="1:3" x14ac:dyDescent="0.2">
      <c r="A525" s="7">
        <v>29735</v>
      </c>
      <c r="B525" s="8">
        <v>7.32</v>
      </c>
      <c r="C525" s="13">
        <f t="shared" si="27"/>
        <v>3.2440056417489482E-2</v>
      </c>
    </row>
    <row r="526" spans="1:3" x14ac:dyDescent="0.2">
      <c r="A526" s="7">
        <v>29706</v>
      </c>
      <c r="B526" s="8">
        <v>7.09</v>
      </c>
      <c r="C526" s="13">
        <f t="shared" si="27"/>
        <v>-3.5374149659863921E-2</v>
      </c>
    </row>
    <row r="527" spans="1:3" x14ac:dyDescent="0.2">
      <c r="A527" s="7">
        <v>29676</v>
      </c>
      <c r="B527" s="8">
        <v>7.35</v>
      </c>
      <c r="C527" s="13">
        <f t="shared" si="27"/>
        <v>1.3793103448275813E-2</v>
      </c>
    </row>
    <row r="528" spans="1:3" x14ac:dyDescent="0.2">
      <c r="A528" s="7">
        <v>29644</v>
      </c>
      <c r="B528" s="8">
        <v>7.25</v>
      </c>
      <c r="C528" s="13">
        <f t="shared" si="27"/>
        <v>-2.1592442645074244E-2</v>
      </c>
    </row>
    <row r="529" spans="1:3" x14ac:dyDescent="0.2">
      <c r="A529" s="7">
        <v>29616</v>
      </c>
      <c r="B529" s="8">
        <v>7.41</v>
      </c>
      <c r="C529" s="13">
        <f t="shared" si="27"/>
        <v>-2.6281208935611061E-2</v>
      </c>
    </row>
    <row r="530" spans="1:3" x14ac:dyDescent="0.2">
      <c r="A530" s="7">
        <v>29586</v>
      </c>
      <c r="B530" s="8">
        <v>7.61</v>
      </c>
      <c r="C530" s="13">
        <f t="shared" si="27"/>
        <v>1.3315579227696476E-2</v>
      </c>
    </row>
    <row r="531" spans="1:3" x14ac:dyDescent="0.2">
      <c r="A531" s="7">
        <v>29553</v>
      </c>
      <c r="B531" s="8">
        <v>7.51</v>
      </c>
      <c r="C531" s="13">
        <f t="shared" si="27"/>
        <v>-1.329787234042525E-3</v>
      </c>
    </row>
    <row r="532" spans="1:3" x14ac:dyDescent="0.2">
      <c r="A532" s="7">
        <v>29525</v>
      </c>
      <c r="B532" s="8">
        <v>7.52</v>
      </c>
      <c r="C532" s="13">
        <f t="shared" si="27"/>
        <v>-1.8276762402088847E-2</v>
      </c>
    </row>
    <row r="533" spans="1:3" x14ac:dyDescent="0.2">
      <c r="A533" s="7">
        <v>29494</v>
      </c>
      <c r="B533" s="8">
        <v>7.66</v>
      </c>
      <c r="C533" s="13">
        <f t="shared" si="27"/>
        <v>-1.9206145966709279E-2</v>
      </c>
    </row>
    <row r="534" spans="1:3" x14ac:dyDescent="0.2">
      <c r="A534" s="7">
        <v>29462</v>
      </c>
      <c r="B534" s="8">
        <v>7.81</v>
      </c>
      <c r="C534" s="13">
        <f t="shared" si="27"/>
        <v>-4.4063647490820111E-2</v>
      </c>
    </row>
    <row r="535" spans="1:3" x14ac:dyDescent="0.2">
      <c r="A535" s="7">
        <v>29433</v>
      </c>
      <c r="B535" s="8">
        <v>8.17</v>
      </c>
      <c r="C535" s="13">
        <f t="shared" si="27"/>
        <v>-3.3136094674556138E-2</v>
      </c>
    </row>
    <row r="536" spans="1:3" x14ac:dyDescent="0.2">
      <c r="A536" s="7">
        <v>29402</v>
      </c>
      <c r="B536" s="8">
        <v>8.4499999999999993</v>
      </c>
      <c r="C536" s="13">
        <f t="shared" si="27"/>
        <v>2.0531400966183569E-2</v>
      </c>
    </row>
    <row r="537" spans="1:3" x14ac:dyDescent="0.2">
      <c r="A537" s="7">
        <v>29371</v>
      </c>
      <c r="B537" s="8">
        <v>8.2799999999999994</v>
      </c>
      <c r="C537" s="13">
        <f t="shared" si="27"/>
        <v>3.6295369211514286E-2</v>
      </c>
    </row>
    <row r="538" spans="1:3" x14ac:dyDescent="0.2">
      <c r="A538" s="7">
        <v>29341</v>
      </c>
      <c r="B538" s="8">
        <v>7.99</v>
      </c>
      <c r="C538" s="13">
        <f t="shared" si="27"/>
        <v>9.9037138927097756E-2</v>
      </c>
    </row>
    <row r="539" spans="1:3" x14ac:dyDescent="0.2">
      <c r="A539" s="7">
        <v>29311</v>
      </c>
      <c r="B539" s="8">
        <v>7.27</v>
      </c>
      <c r="C539" s="13">
        <f t="shared" si="27"/>
        <v>6.9252077562326625E-3</v>
      </c>
    </row>
    <row r="540" spans="1:3" x14ac:dyDescent="0.2">
      <c r="A540" s="7">
        <v>29280</v>
      </c>
      <c r="B540" s="8">
        <v>7.22</v>
      </c>
      <c r="C540" s="13">
        <f t="shared" si="27"/>
        <v>-5.9895833333333329E-2</v>
      </c>
    </row>
    <row r="541" spans="1:3" x14ac:dyDescent="0.2">
      <c r="A541" s="7">
        <v>29251</v>
      </c>
      <c r="B541" s="8">
        <v>7.68</v>
      </c>
      <c r="C541" s="13">
        <f t="shared" si="27"/>
        <v>-5.0679851668726843E-2</v>
      </c>
    </row>
    <row r="542" spans="1:3" x14ac:dyDescent="0.2">
      <c r="A542" s="7">
        <v>29220</v>
      </c>
      <c r="B542" s="8">
        <v>8.09</v>
      </c>
      <c r="C542" s="13">
        <f t="shared" si="27"/>
        <v>-4.9200492004921178E-3</v>
      </c>
    </row>
    <row r="543" spans="1:3" x14ac:dyDescent="0.2">
      <c r="A543" s="7">
        <v>29189</v>
      </c>
      <c r="B543" s="8">
        <v>8.1300000000000008</v>
      </c>
      <c r="C543" s="13">
        <f t="shared" si="27"/>
        <v>2.0075282308657596E-2</v>
      </c>
    </row>
    <row r="544" spans="1:3" x14ac:dyDescent="0.2">
      <c r="A544" s="7">
        <v>29159</v>
      </c>
      <c r="B544" s="8">
        <v>7.97</v>
      </c>
      <c r="C544" s="13">
        <f t="shared" si="27"/>
        <v>-7.4332171893147475E-2</v>
      </c>
    </row>
    <row r="545" spans="1:3" x14ac:dyDescent="0.2">
      <c r="A545" s="7">
        <v>29126</v>
      </c>
      <c r="B545" s="8">
        <v>8.61</v>
      </c>
      <c r="C545" s="13">
        <f t="shared" si="27"/>
        <v>-2.0477815699658671E-2</v>
      </c>
    </row>
    <row r="546" spans="1:3" x14ac:dyDescent="0.2">
      <c r="A546" s="7">
        <v>29098</v>
      </c>
      <c r="B546" s="8">
        <v>8.7899999999999991</v>
      </c>
      <c r="C546" s="13">
        <f t="shared" si="27"/>
        <v>-7.9006772009029679E-3</v>
      </c>
    </row>
    <row r="547" spans="1:3" x14ac:dyDescent="0.2">
      <c r="A547" s="7">
        <v>29067</v>
      </c>
      <c r="B547" s="8">
        <v>8.86</v>
      </c>
      <c r="C547" s="13">
        <f t="shared" si="27"/>
        <v>-7.838745800671924E-3</v>
      </c>
    </row>
    <row r="548" spans="1:3" x14ac:dyDescent="0.2">
      <c r="A548" s="7">
        <v>29035</v>
      </c>
      <c r="B548" s="8">
        <v>8.93</v>
      </c>
      <c r="C548" s="13">
        <f t="shared" si="27"/>
        <v>1.824401368301028E-2</v>
      </c>
    </row>
    <row r="549" spans="1:3" x14ac:dyDescent="0.2">
      <c r="A549" s="7">
        <v>29006</v>
      </c>
      <c r="B549" s="8">
        <v>8.77</v>
      </c>
      <c r="C549" s="13">
        <f t="shared" si="27"/>
        <v>5.7339449541283175E-3</v>
      </c>
    </row>
    <row r="550" spans="1:3" x14ac:dyDescent="0.2">
      <c r="A550" s="7">
        <v>28975</v>
      </c>
      <c r="B550" s="8">
        <v>8.7200000000000006</v>
      </c>
      <c r="C550" s="13">
        <f t="shared" si="27"/>
        <v>-1.0215664018161165E-2</v>
      </c>
    </row>
    <row r="551" spans="1:3" x14ac:dyDescent="0.2">
      <c r="A551" s="7">
        <v>28944</v>
      </c>
      <c r="B551" s="8">
        <v>8.81</v>
      </c>
      <c r="C551" s="13">
        <f t="shared" si="27"/>
        <v>2.2753128555177875E-3</v>
      </c>
    </row>
    <row r="552" spans="1:3" x14ac:dyDescent="0.2">
      <c r="A552" s="7">
        <v>28914</v>
      </c>
      <c r="B552" s="8">
        <v>8.7899999999999991</v>
      </c>
      <c r="C552" s="13">
        <f t="shared" si="27"/>
        <v>-1.346801346801358E-2</v>
      </c>
    </row>
    <row r="553" spans="1:3" x14ac:dyDescent="0.2">
      <c r="A553" s="7">
        <v>28886</v>
      </c>
      <c r="B553" s="8">
        <v>8.91</v>
      </c>
      <c r="C553" s="13">
        <f t="shared" si="27"/>
        <v>0</v>
      </c>
    </row>
    <row r="554" spans="1:3" x14ac:dyDescent="0.2">
      <c r="A554" s="7">
        <v>28853</v>
      </c>
      <c r="B554" s="8">
        <v>8.91</v>
      </c>
      <c r="C554" s="13">
        <f t="shared" si="27"/>
        <v>-1.8722466960352416E-2</v>
      </c>
    </row>
    <row r="555" spans="1:3" x14ac:dyDescent="0.2">
      <c r="A555" s="7">
        <v>28824</v>
      </c>
      <c r="B555" s="8">
        <v>9.08</v>
      </c>
      <c r="C555" s="13">
        <f t="shared" si="27"/>
        <v>2.2075055187637496E-3</v>
      </c>
    </row>
    <row r="556" spans="1:3" x14ac:dyDescent="0.2">
      <c r="A556" s="7">
        <v>28794</v>
      </c>
      <c r="B556" s="8">
        <v>9.06</v>
      </c>
      <c r="C556" s="13">
        <f t="shared" si="27"/>
        <v>-1.7353579175705004E-2</v>
      </c>
    </row>
    <row r="557" spans="1:3" x14ac:dyDescent="0.2">
      <c r="A557" s="7">
        <v>28762</v>
      </c>
      <c r="B557" s="8">
        <v>9.2200000000000006</v>
      </c>
      <c r="C557" s="13">
        <f t="shared" si="27"/>
        <v>-8.6021505376344155E-3</v>
      </c>
    </row>
    <row r="558" spans="1:3" x14ac:dyDescent="0.2">
      <c r="A558" s="7">
        <v>28733</v>
      </c>
      <c r="B558" s="8">
        <v>9.3000000000000007</v>
      </c>
      <c r="C558" s="13">
        <f t="shared" si="27"/>
        <v>1.3071895424836709E-2</v>
      </c>
    </row>
    <row r="559" spans="1:3" x14ac:dyDescent="0.2">
      <c r="A559" s="7">
        <v>28702</v>
      </c>
      <c r="B559" s="8">
        <v>9.18</v>
      </c>
      <c r="C559" s="13">
        <f t="shared" si="27"/>
        <v>3.2786885245900941E-3</v>
      </c>
    </row>
    <row r="560" spans="1:3" x14ac:dyDescent="0.2">
      <c r="A560" s="7">
        <v>28671</v>
      </c>
      <c r="B560" s="8">
        <v>9.15</v>
      </c>
      <c r="C560" s="13">
        <f t="shared" si="27"/>
        <v>-6.5146579804560793E-3</v>
      </c>
    </row>
    <row r="561" spans="1:3" x14ac:dyDescent="0.2">
      <c r="A561" s="7">
        <v>28641</v>
      </c>
      <c r="B561" s="8">
        <v>9.2100000000000009</v>
      </c>
      <c r="C561" s="13">
        <f t="shared" si="27"/>
        <v>-9.6774193548386945E-3</v>
      </c>
    </row>
    <row r="562" spans="1:3" x14ac:dyDescent="0.2">
      <c r="A562" s="7">
        <v>28608</v>
      </c>
      <c r="B562" s="8">
        <v>9.3000000000000007</v>
      </c>
      <c r="C562" s="13">
        <f t="shared" si="27"/>
        <v>-2.1459227467810699E-3</v>
      </c>
    </row>
    <row r="563" spans="1:3" x14ac:dyDescent="0.2">
      <c r="A563" s="7">
        <v>28580</v>
      </c>
      <c r="B563" s="8">
        <v>9.32</v>
      </c>
      <c r="C563" s="13">
        <f t="shared" si="27"/>
        <v>0</v>
      </c>
    </row>
    <row r="564" spans="1:3" x14ac:dyDescent="0.2">
      <c r="A564" s="7">
        <v>28549</v>
      </c>
      <c r="B564" s="8">
        <v>9.32</v>
      </c>
      <c r="C564" s="13">
        <f t="shared" si="27"/>
        <v>-4.2735042735041829E-3</v>
      </c>
    </row>
    <row r="565" spans="1:3" x14ac:dyDescent="0.2">
      <c r="A565" s="7">
        <v>28521</v>
      </c>
      <c r="B565" s="8">
        <v>9.36</v>
      </c>
      <c r="C565" s="13">
        <f t="shared" si="27"/>
        <v>-1.4736842105263218E-2</v>
      </c>
    </row>
    <row r="566" spans="1:3" x14ac:dyDescent="0.2">
      <c r="A566" s="7">
        <v>28489</v>
      </c>
      <c r="B566" s="8">
        <v>9.5</v>
      </c>
      <c r="C566" s="13">
        <f t="shared" si="27"/>
        <v>-7.314524555903896E-3</v>
      </c>
    </row>
    <row r="567" spans="1:3" x14ac:dyDescent="0.2">
      <c r="A567" s="7">
        <v>28459</v>
      </c>
      <c r="B567" s="8">
        <v>9.57</v>
      </c>
      <c r="C567" s="13">
        <f t="shared" si="27"/>
        <v>-2.085505735140727E-3</v>
      </c>
    </row>
    <row r="568" spans="1:3" x14ac:dyDescent="0.2">
      <c r="A568" s="7">
        <v>28429</v>
      </c>
      <c r="B568" s="8">
        <v>9.59</v>
      </c>
      <c r="C568" s="13">
        <f t="shared" si="27"/>
        <v>-1.1340206185566953E-2</v>
      </c>
    </row>
    <row r="569" spans="1:3" x14ac:dyDescent="0.2">
      <c r="A569" s="7">
        <v>28398</v>
      </c>
      <c r="B569" s="8">
        <v>9.6999999999999993</v>
      </c>
      <c r="C569" s="13">
        <f t="shared" si="27"/>
        <v>-3.0832476875643508E-3</v>
      </c>
    </row>
    <row r="570" spans="1:3" x14ac:dyDescent="0.2">
      <c r="A570" s="7">
        <v>28368</v>
      </c>
      <c r="B570" s="8">
        <v>9.73</v>
      </c>
      <c r="C570" s="13">
        <f t="shared" si="27"/>
        <v>3.0927835051547566E-3</v>
      </c>
    </row>
    <row r="571" spans="1:3" x14ac:dyDescent="0.2">
      <c r="A571" s="7">
        <v>28335</v>
      </c>
      <c r="B571" s="8">
        <v>9.6999999999999993</v>
      </c>
      <c r="C571" s="13">
        <f t="shared" si="27"/>
        <v>-1.0298661174048982E-3</v>
      </c>
    </row>
    <row r="572" spans="1:3" x14ac:dyDescent="0.2">
      <c r="A572" s="7">
        <v>28306</v>
      </c>
      <c r="B572" s="8">
        <v>9.7100000000000009</v>
      </c>
      <c r="C572" s="13">
        <f t="shared" si="27"/>
        <v>5.1759834368530757E-3</v>
      </c>
    </row>
    <row r="573" spans="1:3" x14ac:dyDescent="0.2">
      <c r="A573" s="7">
        <v>28276</v>
      </c>
      <c r="B573" s="8">
        <v>9.66</v>
      </c>
      <c r="C573" s="13">
        <f t="shared" ref="C573:C614" si="28">(B573-B574)/B574</f>
        <v>6.2500000000000524E-3</v>
      </c>
    </row>
    <row r="574" spans="1:3" x14ac:dyDescent="0.2">
      <c r="A574" s="7">
        <v>28244</v>
      </c>
      <c r="B574" s="8">
        <v>9.6</v>
      </c>
      <c r="C574" s="13">
        <f t="shared" si="28"/>
        <v>-1.040582726326721E-3</v>
      </c>
    </row>
    <row r="575" spans="1:3" x14ac:dyDescent="0.2">
      <c r="A575" s="7">
        <v>28215</v>
      </c>
      <c r="B575" s="8">
        <v>9.61</v>
      </c>
      <c r="C575" s="13">
        <f t="shared" si="28"/>
        <v>4.1797283176592632E-3</v>
      </c>
    </row>
    <row r="576" spans="1:3" x14ac:dyDescent="0.2">
      <c r="A576" s="7">
        <v>28184</v>
      </c>
      <c r="B576" s="8">
        <v>9.57</v>
      </c>
      <c r="C576" s="13">
        <f t="shared" si="28"/>
        <v>-4.1623309053068838E-3</v>
      </c>
    </row>
    <row r="577" spans="1:3" x14ac:dyDescent="0.2">
      <c r="A577" s="7">
        <v>28156</v>
      </c>
      <c r="B577" s="8">
        <v>9.61</v>
      </c>
      <c r="C577" s="13">
        <f t="shared" si="28"/>
        <v>-1.6376663254861836E-2</v>
      </c>
    </row>
    <row r="578" spans="1:3" x14ac:dyDescent="0.2">
      <c r="A578" s="7">
        <v>28125</v>
      </c>
      <c r="B578" s="8">
        <v>9.77</v>
      </c>
      <c r="C578" s="13">
        <f t="shared" si="28"/>
        <v>1.1387163561076545E-2</v>
      </c>
    </row>
    <row r="579" spans="1:3" x14ac:dyDescent="0.2">
      <c r="A579" s="7">
        <v>28094</v>
      </c>
      <c r="B579" s="8">
        <v>9.66</v>
      </c>
      <c r="C579" s="13">
        <f t="shared" si="28"/>
        <v>1.3641133263378886E-2</v>
      </c>
    </row>
    <row r="580" spans="1:3" x14ac:dyDescent="0.2">
      <c r="A580" s="7">
        <v>28062</v>
      </c>
      <c r="B580" s="8">
        <v>9.5299999999999994</v>
      </c>
      <c r="C580" s="13">
        <f t="shared" si="28"/>
        <v>2.1030494216613643E-3</v>
      </c>
    </row>
    <row r="581" spans="1:3" x14ac:dyDescent="0.2">
      <c r="A581" s="7">
        <v>28033</v>
      </c>
      <c r="B581" s="8">
        <v>9.51</v>
      </c>
      <c r="C581" s="13">
        <f t="shared" si="28"/>
        <v>6.3492063492064021E-3</v>
      </c>
    </row>
    <row r="582" spans="1:3" x14ac:dyDescent="0.2">
      <c r="A582" s="7">
        <v>28003</v>
      </c>
      <c r="B582" s="8">
        <v>9.4499999999999993</v>
      </c>
      <c r="C582" s="13">
        <f t="shared" si="28"/>
        <v>9.6153846153846003E-3</v>
      </c>
    </row>
    <row r="583" spans="1:3" x14ac:dyDescent="0.2">
      <c r="A583" s="7">
        <v>27971</v>
      </c>
      <c r="B583" s="8">
        <v>9.36</v>
      </c>
      <c r="C583" s="13">
        <f t="shared" si="28"/>
        <v>5.370569280343602E-3</v>
      </c>
    </row>
    <row r="584" spans="1:3" x14ac:dyDescent="0.2">
      <c r="A584" s="7">
        <v>27941</v>
      </c>
      <c r="B584" s="8">
        <v>9.31</v>
      </c>
      <c r="C584" s="13">
        <f t="shared" si="28"/>
        <v>6.4864864864865399E-3</v>
      </c>
    </row>
    <row r="585" spans="1:3" x14ac:dyDescent="0.2">
      <c r="A585" s="7">
        <v>27911</v>
      </c>
      <c r="B585" s="8">
        <v>9.25</v>
      </c>
      <c r="C585" s="13">
        <f t="shared" si="28"/>
        <v>-1.3859275053304986E-2</v>
      </c>
    </row>
    <row r="586" spans="1:3" x14ac:dyDescent="0.2">
      <c r="A586" s="7">
        <v>27880</v>
      </c>
      <c r="B586" s="8">
        <v>9.3800000000000008</v>
      </c>
      <c r="C586" s="13">
        <f t="shared" si="28"/>
        <v>1.0672358591250334E-3</v>
      </c>
    </row>
    <row r="587" spans="1:3" x14ac:dyDescent="0.2">
      <c r="A587" s="7">
        <v>27850</v>
      </c>
      <c r="B587" s="8">
        <v>9.3699999999999992</v>
      </c>
      <c r="C587" s="13">
        <f t="shared" si="28"/>
        <v>9.6982758620689502E-3</v>
      </c>
    </row>
    <row r="588" spans="1:3" x14ac:dyDescent="0.2">
      <c r="A588" s="7">
        <v>27817</v>
      </c>
      <c r="B588" s="8">
        <v>9.2799999999999994</v>
      </c>
      <c r="C588" s="13">
        <f t="shared" si="28"/>
        <v>3.2432432432431741E-3</v>
      </c>
    </row>
    <row r="589" spans="1:3" x14ac:dyDescent="0.2">
      <c r="A589" s="7">
        <v>27789</v>
      </c>
      <c r="B589" s="8">
        <v>9.25</v>
      </c>
      <c r="C589" s="13">
        <f t="shared" si="28"/>
        <v>1.092896174863384E-2</v>
      </c>
    </row>
    <row r="590" spans="1:3" x14ac:dyDescent="0.2">
      <c r="A590" s="7">
        <v>27759</v>
      </c>
      <c r="B590" s="8">
        <v>9.15</v>
      </c>
      <c r="C590" s="13">
        <f t="shared" si="28"/>
        <v>1.8930957683741638E-2</v>
      </c>
    </row>
    <row r="591" spans="1:3" x14ac:dyDescent="0.2">
      <c r="A591" s="7">
        <v>27726</v>
      </c>
      <c r="B591" s="8">
        <v>8.98</v>
      </c>
      <c r="C591" s="13">
        <f t="shared" si="28"/>
        <v>-9.9228224917309645E-3</v>
      </c>
    </row>
    <row r="592" spans="1:3" x14ac:dyDescent="0.2">
      <c r="A592" s="7">
        <v>27698</v>
      </c>
      <c r="B592" s="8">
        <v>9.07</v>
      </c>
      <c r="C592" s="13">
        <f t="shared" si="28"/>
        <v>3.4207525655644326E-2</v>
      </c>
    </row>
    <row r="593" spans="1:3" x14ac:dyDescent="0.2">
      <c r="A593" s="7">
        <v>27667</v>
      </c>
      <c r="B593" s="8">
        <v>8.77</v>
      </c>
      <c r="C593" s="13">
        <f t="shared" si="28"/>
        <v>-1.3498312710911247E-2</v>
      </c>
    </row>
    <row r="594" spans="1:3" x14ac:dyDescent="0.2">
      <c r="A594" s="7">
        <v>27635</v>
      </c>
      <c r="B594" s="8">
        <v>8.89</v>
      </c>
      <c r="C594" s="13">
        <f t="shared" si="28"/>
        <v>-1.3318534961154187E-2</v>
      </c>
    </row>
    <row r="595" spans="1:3" x14ac:dyDescent="0.2">
      <c r="A595" s="7">
        <v>27606</v>
      </c>
      <c r="B595" s="8">
        <v>9.01</v>
      </c>
      <c r="C595" s="13">
        <f t="shared" si="28"/>
        <v>-9.8901098901098741E-3</v>
      </c>
    </row>
    <row r="596" spans="1:3" x14ac:dyDescent="0.2">
      <c r="A596" s="7">
        <v>27575</v>
      </c>
      <c r="B596" s="8">
        <v>9.1</v>
      </c>
      <c r="C596" s="13">
        <f t="shared" si="28"/>
        <v>7.751937984496156E-3</v>
      </c>
    </row>
    <row r="597" spans="1:3" x14ac:dyDescent="0.2">
      <c r="A597" s="7">
        <v>27544</v>
      </c>
      <c r="B597" s="8">
        <v>9.0299999999999994</v>
      </c>
      <c r="C597" s="13">
        <f t="shared" si="28"/>
        <v>1.2331838565022358E-2</v>
      </c>
    </row>
    <row r="598" spans="1:3" x14ac:dyDescent="0.2">
      <c r="A598" s="7">
        <v>27514</v>
      </c>
      <c r="B598" s="8">
        <v>8.92</v>
      </c>
      <c r="C598" s="13">
        <f t="shared" si="28"/>
        <v>-9.98890122086569E-3</v>
      </c>
    </row>
    <row r="599" spans="1:3" x14ac:dyDescent="0.2">
      <c r="A599" s="7">
        <v>27484</v>
      </c>
      <c r="B599" s="8">
        <v>9.01</v>
      </c>
      <c r="C599" s="13">
        <f t="shared" si="28"/>
        <v>-2.4891774891774937E-2</v>
      </c>
    </row>
    <row r="600" spans="1:3" x14ac:dyDescent="0.2">
      <c r="A600" s="7">
        <v>27453</v>
      </c>
      <c r="B600" s="8">
        <v>9.24</v>
      </c>
      <c r="C600" s="13">
        <f t="shared" si="28"/>
        <v>3.2573289902279434E-3</v>
      </c>
    </row>
    <row r="601" spans="1:3" x14ac:dyDescent="0.2">
      <c r="A601" s="7">
        <v>27425</v>
      </c>
      <c r="B601" s="8">
        <v>9.2100000000000009</v>
      </c>
      <c r="C601" s="13">
        <f t="shared" si="28"/>
        <v>1.9933554817275913E-2</v>
      </c>
    </row>
    <row r="602" spans="1:3" x14ac:dyDescent="0.2">
      <c r="A602" s="7">
        <v>27394</v>
      </c>
      <c r="B602" s="8">
        <v>9.0299999999999994</v>
      </c>
      <c r="C602" s="13">
        <f t="shared" si="28"/>
        <v>-1.1061946902654633E-3</v>
      </c>
    </row>
    <row r="603" spans="1:3" x14ac:dyDescent="0.2">
      <c r="A603" s="7">
        <v>27362</v>
      </c>
      <c r="B603" s="8">
        <v>9.0399999999999991</v>
      </c>
      <c r="C603" s="13">
        <f t="shared" si="28"/>
        <v>7.8037904124858976E-3</v>
      </c>
    </row>
    <row r="604" spans="1:3" x14ac:dyDescent="0.2">
      <c r="A604" s="7">
        <v>27333</v>
      </c>
      <c r="B604" s="8">
        <v>8.9700000000000006</v>
      </c>
      <c r="C604" s="13">
        <f t="shared" si="28"/>
        <v>2.9850746268656688E-2</v>
      </c>
    </row>
    <row r="605" spans="1:3" x14ac:dyDescent="0.2">
      <c r="A605" s="7">
        <v>27302</v>
      </c>
      <c r="B605" s="8">
        <v>8.7100000000000009</v>
      </c>
      <c r="C605" s="13">
        <f t="shared" si="28"/>
        <v>2.301495972382204E-3</v>
      </c>
    </row>
    <row r="606" spans="1:3" x14ac:dyDescent="0.2">
      <c r="A606" s="7">
        <v>27271</v>
      </c>
      <c r="B606" s="8">
        <v>8.69</v>
      </c>
      <c r="C606" s="13">
        <f t="shared" si="28"/>
        <v>-2.249718785151868E-2</v>
      </c>
    </row>
    <row r="607" spans="1:3" x14ac:dyDescent="0.2">
      <c r="A607" s="7">
        <v>27241</v>
      </c>
      <c r="B607" s="8">
        <v>8.89</v>
      </c>
      <c r="C607" s="13">
        <f t="shared" si="28"/>
        <v>-2.0925110132158534E-2</v>
      </c>
    </row>
    <row r="608" spans="1:3" x14ac:dyDescent="0.2">
      <c r="A608" s="7">
        <v>27208</v>
      </c>
      <c r="B608" s="8">
        <v>9.08</v>
      </c>
      <c r="C608" s="13">
        <f t="shared" si="28"/>
        <v>-2.6795284030010719E-2</v>
      </c>
    </row>
    <row r="609" spans="1:3" x14ac:dyDescent="0.2">
      <c r="A609" s="7">
        <v>27180</v>
      </c>
      <c r="B609" s="8">
        <v>9.33</v>
      </c>
      <c r="C609" s="13">
        <f t="shared" si="28"/>
        <v>-8.501594048884174E-3</v>
      </c>
    </row>
    <row r="610" spans="1:3" x14ac:dyDescent="0.2">
      <c r="A610" s="7">
        <v>27149</v>
      </c>
      <c r="B610" s="8">
        <v>9.41</v>
      </c>
      <c r="C610" s="13">
        <f t="shared" si="28"/>
        <v>-2.0811654526534787E-2</v>
      </c>
    </row>
    <row r="611" spans="1:3" x14ac:dyDescent="0.2">
      <c r="A611" s="7">
        <v>27117</v>
      </c>
      <c r="B611" s="8">
        <v>9.61</v>
      </c>
      <c r="C611" s="13">
        <f t="shared" si="28"/>
        <v>-2.7327935222672198E-2</v>
      </c>
    </row>
    <row r="612" spans="1:3" x14ac:dyDescent="0.2">
      <c r="A612" s="7">
        <v>27088</v>
      </c>
      <c r="B612" s="8">
        <v>9.8800000000000008</v>
      </c>
      <c r="C612" s="13">
        <f t="shared" si="28"/>
        <v>0</v>
      </c>
    </row>
    <row r="613" spans="1:3" x14ac:dyDescent="0.2">
      <c r="A613" s="7">
        <v>27060</v>
      </c>
      <c r="B613" s="8">
        <v>9.8800000000000008</v>
      </c>
      <c r="C613" s="13">
        <f t="shared" si="28"/>
        <v>-1.1999999999999922E-2</v>
      </c>
    </row>
    <row r="614" spans="1:3" x14ac:dyDescent="0.2">
      <c r="A614" s="7">
        <v>27029</v>
      </c>
      <c r="B614" s="9">
        <v>10</v>
      </c>
      <c r="C614" s="13">
        <f t="shared" si="28"/>
        <v>-2.4390243902439025E-2</v>
      </c>
    </row>
    <row r="615" spans="1:3" x14ac:dyDescent="0.2">
      <c r="A615" s="7">
        <v>26998</v>
      </c>
      <c r="B615" s="8">
        <v>10.25</v>
      </c>
      <c r="C615" s="13">
        <f>(B615-B616)/B616</f>
        <v>1.2345679012345678E-2</v>
      </c>
    </row>
    <row r="616" spans="1:3" x14ac:dyDescent="0.2">
      <c r="A616" s="7">
        <v>26968</v>
      </c>
      <c r="B616" s="8">
        <v>10.125</v>
      </c>
    </row>
  </sheetData>
  <mergeCells count="1">
    <mergeCell ref="O1:R1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3C8A0-0954-4521-8C88-EB68732BB301}">
  <dimension ref="A1:X615"/>
  <sheetViews>
    <sheetView workbookViewId="0">
      <selection activeCell="J216" sqref="J216"/>
    </sheetView>
  </sheetViews>
  <sheetFormatPr baseColWidth="10" defaultColWidth="8.83203125" defaultRowHeight="15" x14ac:dyDescent="0.2"/>
  <cols>
    <col min="1" max="1" width="11.5" bestFit="1" customWidth="1"/>
    <col min="2" max="2" width="34.83203125" bestFit="1" customWidth="1"/>
    <col min="3" max="3" width="13.6640625" customWidth="1"/>
    <col min="4" max="4" width="12.83203125" customWidth="1"/>
    <col min="5" max="5" width="13.5" customWidth="1"/>
    <col min="7" max="7" width="15.83203125" customWidth="1"/>
    <col min="9" max="9" width="12.83203125" customWidth="1"/>
  </cols>
  <sheetData>
    <row r="1" spans="1:24" x14ac:dyDescent="0.2">
      <c r="A1" s="5" t="s">
        <v>0</v>
      </c>
      <c r="B1" s="6" t="s">
        <v>58</v>
      </c>
      <c r="C1" s="42" t="s">
        <v>2</v>
      </c>
      <c r="D1" s="42" t="s">
        <v>3</v>
      </c>
      <c r="E1" s="43" t="s">
        <v>36</v>
      </c>
      <c r="F1" s="44"/>
      <c r="G1" s="36" t="s">
        <v>5</v>
      </c>
      <c r="H1" s="37" t="s">
        <v>6</v>
      </c>
      <c r="I1" s="38" t="s">
        <v>7</v>
      </c>
      <c r="J1" s="39" t="s">
        <v>8</v>
      </c>
      <c r="M1" s="67"/>
      <c r="N1" s="67"/>
      <c r="O1" s="67"/>
      <c r="P1" s="67"/>
    </row>
    <row r="2" spans="1:24" x14ac:dyDescent="0.2">
      <c r="A2" s="7">
        <v>45657</v>
      </c>
      <c r="B2" s="8">
        <v>10.31</v>
      </c>
      <c r="C2" s="13">
        <f>(B2-B3)/B3</f>
        <v>-4.8262548262547238E-3</v>
      </c>
      <c r="D2" s="13" cm="1">
        <f t="array" ref="D2">PRODUCT((1+C2:C13)^(12/12))-1</f>
        <v>7.82013685239491E-3</v>
      </c>
      <c r="E2" s="21">
        <f>_xlfn.STDEV.P(C2:C13)</f>
        <v>7.4181986972778292E-3</v>
      </c>
      <c r="G2" s="22">
        <f>A2</f>
        <v>45657</v>
      </c>
      <c r="H2" s="31">
        <v>2024</v>
      </c>
      <c r="I2" s="23">
        <f>VLOOKUP(G2,$A$2:$D$287,4,FALSE)</f>
        <v>7.82013685239491E-3</v>
      </c>
      <c r="J2" s="40">
        <f>VLOOKUP(G2,$A$2:$E$292,5,FALSE)</f>
        <v>7.4181986972778292E-3</v>
      </c>
      <c r="M2" s="14"/>
      <c r="N2" s="14"/>
      <c r="O2" s="14"/>
      <c r="P2" s="14"/>
    </row>
    <row r="3" spans="1:24" ht="19" x14ac:dyDescent="0.25">
      <c r="A3" s="7">
        <v>45625</v>
      </c>
      <c r="B3" s="8">
        <v>10.36</v>
      </c>
      <c r="C3" s="13">
        <f t="shared" ref="C3:C65" si="0">(B3-B4)/B4</f>
        <v>2.9041626331073921E-3</v>
      </c>
      <c r="D3" s="13"/>
      <c r="G3" s="22">
        <f>A14</f>
        <v>45289</v>
      </c>
      <c r="H3" s="31">
        <v>2023</v>
      </c>
      <c r="I3" s="23">
        <f t="shared" ref="I3:I15" si="1">VLOOKUP(G3,$A$2:$D$287,4,FALSE)</f>
        <v>2.8140703517588017E-2</v>
      </c>
      <c r="J3" s="40">
        <f t="shared" ref="J3:J15" si="2">VLOOKUP(G3,$A$2:$E$292,5,FALSE)</f>
        <v>1.0447267991604179E-2</v>
      </c>
      <c r="M3" s="1" t="s">
        <v>59</v>
      </c>
      <c r="N3" s="2"/>
      <c r="O3" s="2"/>
      <c r="P3" s="2"/>
      <c r="Q3" s="2"/>
      <c r="R3" s="2"/>
      <c r="S3" s="2"/>
      <c r="T3" s="2"/>
      <c r="U3" s="2"/>
      <c r="V3" s="2"/>
      <c r="W3" s="2"/>
      <c r="X3" s="2"/>
    </row>
    <row r="4" spans="1:24" x14ac:dyDescent="0.2">
      <c r="A4" s="7">
        <v>45596</v>
      </c>
      <c r="B4" s="8">
        <v>10.33</v>
      </c>
      <c r="C4" s="13">
        <f t="shared" si="0"/>
        <v>-1.2428298279158773E-2</v>
      </c>
      <c r="D4" s="13"/>
      <c r="G4" s="22">
        <f>A26</f>
        <v>44925</v>
      </c>
      <c r="H4" s="31">
        <v>2022</v>
      </c>
      <c r="I4" s="23">
        <f t="shared" si="1"/>
        <v>-7.6137418755802933E-2</v>
      </c>
      <c r="J4" s="40">
        <f t="shared" si="2"/>
        <v>1.2239366494484373E-2</v>
      </c>
      <c r="M4" s="3" t="s">
        <v>10</v>
      </c>
    </row>
    <row r="5" spans="1:24" x14ac:dyDescent="0.2">
      <c r="A5" s="7">
        <v>45565</v>
      </c>
      <c r="B5" s="8">
        <v>10.46</v>
      </c>
      <c r="C5" s="13">
        <f t="shared" si="0"/>
        <v>6.7372473532242814E-3</v>
      </c>
      <c r="D5" s="13"/>
      <c r="G5" s="22">
        <f>A38</f>
        <v>44561</v>
      </c>
      <c r="H5" s="31">
        <v>2021</v>
      </c>
      <c r="I5" s="23">
        <f t="shared" si="1"/>
        <v>-2.3572076155938593E-2</v>
      </c>
      <c r="J5" s="40">
        <f t="shared" si="2"/>
        <v>3.0528093872190204E-3</v>
      </c>
      <c r="M5" s="3" t="s">
        <v>60</v>
      </c>
    </row>
    <row r="6" spans="1:24" x14ac:dyDescent="0.2">
      <c r="A6" s="7">
        <v>45534</v>
      </c>
      <c r="B6" s="8">
        <v>10.39</v>
      </c>
      <c r="C6" s="13">
        <f t="shared" si="0"/>
        <v>6.7829457364341362E-3</v>
      </c>
      <c r="D6" s="13"/>
      <c r="G6" s="22">
        <f>A50</f>
        <v>44196</v>
      </c>
      <c r="H6" s="31">
        <v>2020</v>
      </c>
      <c r="I6" s="23">
        <f t="shared" si="1"/>
        <v>2.7958993476235205E-2</v>
      </c>
      <c r="J6" s="40">
        <f t="shared" si="2"/>
        <v>1.2282015393026717E-2</v>
      </c>
      <c r="M6" s="3" t="s">
        <v>10</v>
      </c>
    </row>
    <row r="7" spans="1:24" x14ac:dyDescent="0.2">
      <c r="A7" s="7">
        <v>45504</v>
      </c>
      <c r="B7" s="8">
        <v>10.32</v>
      </c>
      <c r="C7" s="13">
        <f t="shared" si="0"/>
        <v>1.2757605495583984E-2</v>
      </c>
      <c r="D7" s="13"/>
      <c r="G7" s="22">
        <f>A62</f>
        <v>43830</v>
      </c>
      <c r="H7" s="31">
        <v>2019</v>
      </c>
      <c r="I7" s="23">
        <f t="shared" si="1"/>
        <v>2.7777777777777901E-2</v>
      </c>
      <c r="J7" s="40">
        <f t="shared" si="2"/>
        <v>3.2733384792002986E-3</v>
      </c>
      <c r="M7" s="4" t="s">
        <v>12</v>
      </c>
    </row>
    <row r="8" spans="1:24" x14ac:dyDescent="0.2">
      <c r="A8" s="7">
        <v>45471</v>
      </c>
      <c r="B8" s="8">
        <v>10.19</v>
      </c>
      <c r="C8" s="13">
        <f t="shared" si="0"/>
        <v>1.9665683382497122E-3</v>
      </c>
      <c r="D8" s="13"/>
      <c r="G8" s="22">
        <f>A74</f>
        <v>43465</v>
      </c>
      <c r="H8" s="31">
        <v>2018</v>
      </c>
      <c r="I8" s="23">
        <f t="shared" si="1"/>
        <v>-1.7873941674506288E-2</v>
      </c>
      <c r="J8" s="40">
        <f t="shared" si="2"/>
        <v>3.1229029516280961E-3</v>
      </c>
      <c r="M8" s="3" t="s">
        <v>10</v>
      </c>
    </row>
    <row r="9" spans="1:24" x14ac:dyDescent="0.2">
      <c r="A9" s="7">
        <v>45443</v>
      </c>
      <c r="B9" s="8">
        <v>10.17</v>
      </c>
      <c r="C9" s="13">
        <f t="shared" si="0"/>
        <v>6.9306930693069594E-3</v>
      </c>
      <c r="D9" s="13"/>
      <c r="G9" s="22">
        <f>A86</f>
        <v>43098</v>
      </c>
      <c r="H9" s="31">
        <v>2017</v>
      </c>
      <c r="I9" s="23">
        <f t="shared" si="1"/>
        <v>0</v>
      </c>
      <c r="J9" s="40">
        <f t="shared" si="2"/>
        <v>1.948861799761369E-3</v>
      </c>
      <c r="M9" s="3"/>
    </row>
    <row r="10" spans="1:24" x14ac:dyDescent="0.2">
      <c r="A10" s="7">
        <v>45412</v>
      </c>
      <c r="B10" s="8">
        <v>10.1</v>
      </c>
      <c r="C10" s="13">
        <f t="shared" si="0"/>
        <v>-9.8039215686274161E-3</v>
      </c>
      <c r="D10" s="13"/>
      <c r="G10" s="22">
        <f>A98</f>
        <v>42734</v>
      </c>
      <c r="H10" s="31">
        <v>2016</v>
      </c>
      <c r="I10" s="23">
        <f t="shared" si="1"/>
        <v>6.6287878787880672E-3</v>
      </c>
      <c r="J10" s="40">
        <f t="shared" si="2"/>
        <v>4.650058089874785E-3</v>
      </c>
    </row>
    <row r="11" spans="1:24" x14ac:dyDescent="0.2">
      <c r="A11" s="7">
        <v>45379</v>
      </c>
      <c r="B11" s="8">
        <v>10.199999999999999</v>
      </c>
      <c r="C11" s="13">
        <f t="shared" si="0"/>
        <v>3.9370078740156638E-3</v>
      </c>
      <c r="D11" s="13"/>
      <c r="G11" s="22">
        <f>A110</f>
        <v>42369</v>
      </c>
      <c r="H11" s="31">
        <v>2015</v>
      </c>
      <c r="I11" s="23">
        <f t="shared" si="1"/>
        <v>-9.3808630393995562E-3</v>
      </c>
      <c r="J11" s="40">
        <f t="shared" si="2"/>
        <v>3.3124877148240908E-3</v>
      </c>
    </row>
    <row r="12" spans="1:24" x14ac:dyDescent="0.2">
      <c r="A12" s="7">
        <v>45351</v>
      </c>
      <c r="B12" s="8">
        <v>10.16</v>
      </c>
      <c r="C12" s="13">
        <f t="shared" si="0"/>
        <v>-7.8125000000000069E-3</v>
      </c>
      <c r="D12" s="13"/>
      <c r="G12" s="22">
        <f>A122</f>
        <v>42004</v>
      </c>
      <c r="H12" s="31">
        <v>2014</v>
      </c>
      <c r="I12" s="23">
        <f t="shared" si="1"/>
        <v>-3.7383177570090576E-3</v>
      </c>
      <c r="J12" s="40">
        <f t="shared" si="2"/>
        <v>3.1427016863383459E-3</v>
      </c>
    </row>
    <row r="13" spans="1:24" x14ac:dyDescent="0.2">
      <c r="A13" s="7">
        <v>45322</v>
      </c>
      <c r="B13" s="8">
        <v>10.24</v>
      </c>
      <c r="C13" s="13">
        <f t="shared" si="0"/>
        <v>9.775171065493438E-4</v>
      </c>
      <c r="D13" s="13"/>
      <c r="G13" s="22">
        <f>A134</f>
        <v>41639</v>
      </c>
      <c r="H13" s="31">
        <v>2013</v>
      </c>
      <c r="I13" s="23">
        <f t="shared" si="1"/>
        <v>-1.2003693444137098E-2</v>
      </c>
      <c r="J13" s="40">
        <f t="shared" si="2"/>
        <v>4.3894834944971763E-3</v>
      </c>
    </row>
    <row r="14" spans="1:24" x14ac:dyDescent="0.2">
      <c r="A14" s="7">
        <v>45289</v>
      </c>
      <c r="B14" s="8">
        <v>10.23</v>
      </c>
      <c r="C14" s="13">
        <f t="shared" si="0"/>
        <v>1.4880952380952417E-2</v>
      </c>
      <c r="D14" s="13" cm="1">
        <f t="array" ref="D14">PRODUCT((1+C14:C25)^(12/12))-1</f>
        <v>2.8140703517588017E-2</v>
      </c>
      <c r="E14" s="21">
        <f t="shared" ref="E14" si="3">_xlfn.STDEV.P(C14:C25)</f>
        <v>1.0447267991604179E-2</v>
      </c>
      <c r="G14" s="22">
        <f>A146</f>
        <v>41274</v>
      </c>
      <c r="H14" s="31">
        <v>2012</v>
      </c>
      <c r="I14" s="23">
        <f t="shared" si="1"/>
        <v>1.7857142857142794E-2</v>
      </c>
      <c r="J14" s="40">
        <f t="shared" si="2"/>
        <v>3.2381346133425202E-3</v>
      </c>
    </row>
    <row r="15" spans="1:24" x14ac:dyDescent="0.2">
      <c r="A15" s="7">
        <v>45260</v>
      </c>
      <c r="B15" s="8">
        <v>10.08</v>
      </c>
      <c r="C15" s="13">
        <f t="shared" si="0"/>
        <v>1.9211324570272952E-2</v>
      </c>
      <c r="D15" s="13"/>
      <c r="G15" s="24">
        <f>A158</f>
        <v>40907</v>
      </c>
      <c r="H15" s="32">
        <v>2011</v>
      </c>
      <c r="I15" s="25">
        <f t="shared" si="1"/>
        <v>-1.20705663881151E-2</v>
      </c>
      <c r="J15" s="41">
        <f t="shared" si="2"/>
        <v>4.6158471310904815E-3</v>
      </c>
    </row>
    <row r="16" spans="1:24" x14ac:dyDescent="0.2">
      <c r="A16" s="7">
        <v>45230</v>
      </c>
      <c r="B16" s="8">
        <v>9.89</v>
      </c>
      <c r="C16" s="13">
        <f t="shared" si="0"/>
        <v>-4.028197381671616E-3</v>
      </c>
      <c r="D16" s="13"/>
    </row>
    <row r="17" spans="1:5" x14ac:dyDescent="0.2">
      <c r="A17" s="7">
        <v>45198</v>
      </c>
      <c r="B17" s="8">
        <v>9.93</v>
      </c>
      <c r="C17" s="13">
        <f t="shared" si="0"/>
        <v>-7.9920079920079989E-3</v>
      </c>
      <c r="D17" s="13"/>
    </row>
    <row r="18" spans="1:5" x14ac:dyDescent="0.2">
      <c r="A18" s="7">
        <v>45169</v>
      </c>
      <c r="B18" s="8">
        <v>10.01</v>
      </c>
      <c r="C18" s="13">
        <f t="shared" si="0"/>
        <v>-9.9800399201594673E-4</v>
      </c>
      <c r="D18" s="13"/>
    </row>
    <row r="19" spans="1:5" x14ac:dyDescent="0.2">
      <c r="A19" s="7">
        <v>45138</v>
      </c>
      <c r="B19" s="8">
        <v>10.02</v>
      </c>
      <c r="C19" s="13">
        <f t="shared" si="0"/>
        <v>4.0080160320640429E-3</v>
      </c>
      <c r="D19" s="13"/>
    </row>
    <row r="20" spans="1:5" x14ac:dyDescent="0.2">
      <c r="A20" s="7">
        <v>45107</v>
      </c>
      <c r="B20" s="8">
        <v>9.98</v>
      </c>
      <c r="C20" s="13">
        <f t="shared" si="0"/>
        <v>-5.9760956175297537E-3</v>
      </c>
      <c r="D20" s="13"/>
    </row>
    <row r="21" spans="1:5" x14ac:dyDescent="0.2">
      <c r="A21" s="7">
        <v>45077</v>
      </c>
      <c r="B21" s="8">
        <v>10.039999999999999</v>
      </c>
      <c r="C21" s="13">
        <f t="shared" si="0"/>
        <v>-6.9238377843719376E-3</v>
      </c>
      <c r="D21" s="13"/>
    </row>
    <row r="22" spans="1:5" x14ac:dyDescent="0.2">
      <c r="A22" s="7">
        <v>45044</v>
      </c>
      <c r="B22" s="8">
        <v>10.11</v>
      </c>
      <c r="C22" s="13">
        <f t="shared" si="0"/>
        <v>3.9721946375371542E-3</v>
      </c>
      <c r="D22" s="13"/>
    </row>
    <row r="23" spans="1:5" x14ac:dyDescent="0.2">
      <c r="A23" s="7">
        <v>45016</v>
      </c>
      <c r="B23" s="8">
        <v>10.07</v>
      </c>
      <c r="C23" s="13">
        <f t="shared" si="0"/>
        <v>1.3078470824949777E-2</v>
      </c>
      <c r="D23" s="13"/>
    </row>
    <row r="24" spans="1:5" x14ac:dyDescent="0.2">
      <c r="A24" s="7">
        <v>44985</v>
      </c>
      <c r="B24" s="8">
        <v>9.94</v>
      </c>
      <c r="C24" s="13">
        <f t="shared" si="0"/>
        <v>-1.4866204162537202E-2</v>
      </c>
      <c r="D24" s="13"/>
    </row>
    <row r="25" spans="1:5" x14ac:dyDescent="0.2">
      <c r="A25" s="7">
        <v>44957</v>
      </c>
      <c r="B25" s="8">
        <v>10.09</v>
      </c>
      <c r="C25" s="13">
        <f t="shared" si="0"/>
        <v>1.4070351758794028E-2</v>
      </c>
      <c r="D25" s="13"/>
    </row>
    <row r="26" spans="1:5" x14ac:dyDescent="0.2">
      <c r="A26" s="7">
        <v>44925</v>
      </c>
      <c r="B26" s="8">
        <v>9.9499999999999993</v>
      </c>
      <c r="C26" s="13">
        <f t="shared" si="0"/>
        <v>-1.004016064257185E-3</v>
      </c>
      <c r="D26" s="13" cm="1">
        <f t="array" ref="D26">PRODUCT((1+C26:C37)^(12/12))-1</f>
        <v>-7.6137418755802933E-2</v>
      </c>
      <c r="E26" s="21">
        <f t="shared" ref="E26" si="4">_xlfn.STDEV.P(C26:C37)</f>
        <v>1.2239366494484373E-2</v>
      </c>
    </row>
    <row r="27" spans="1:5" x14ac:dyDescent="0.2">
      <c r="A27" s="7">
        <v>44895</v>
      </c>
      <c r="B27" s="8">
        <v>9.9600000000000009</v>
      </c>
      <c r="C27" s="13">
        <f t="shared" si="0"/>
        <v>1.7364657814096192E-2</v>
      </c>
      <c r="D27" s="13"/>
    </row>
    <row r="28" spans="1:5" x14ac:dyDescent="0.2">
      <c r="A28" s="7">
        <v>44865</v>
      </c>
      <c r="B28" s="8">
        <v>9.7899999999999991</v>
      </c>
      <c r="C28" s="13">
        <f t="shared" si="0"/>
        <v>-5.081300813008202E-3</v>
      </c>
      <c r="D28" s="13"/>
    </row>
    <row r="29" spans="1:5" x14ac:dyDescent="0.2">
      <c r="A29" s="7">
        <v>44834</v>
      </c>
      <c r="B29" s="8">
        <v>9.84</v>
      </c>
      <c r="C29" s="13">
        <f t="shared" si="0"/>
        <v>-2.1868787276342012E-2</v>
      </c>
      <c r="D29" s="13"/>
    </row>
    <row r="30" spans="1:5" x14ac:dyDescent="0.2">
      <c r="A30" s="7">
        <v>44804</v>
      </c>
      <c r="B30" s="8">
        <v>10.06</v>
      </c>
      <c r="C30" s="13">
        <f t="shared" si="0"/>
        <v>-1.4691478942213549E-2</v>
      </c>
      <c r="D30" s="13"/>
    </row>
    <row r="31" spans="1:5" x14ac:dyDescent="0.2">
      <c r="A31" s="7">
        <v>44771</v>
      </c>
      <c r="B31" s="8">
        <v>10.210000000000001</v>
      </c>
      <c r="C31" s="13">
        <f t="shared" si="0"/>
        <v>1.2896825396825474E-2</v>
      </c>
      <c r="D31" s="13"/>
    </row>
    <row r="32" spans="1:5" x14ac:dyDescent="0.2">
      <c r="A32" s="7">
        <v>44742</v>
      </c>
      <c r="B32" s="8">
        <v>10.08</v>
      </c>
      <c r="C32" s="13">
        <f t="shared" si="0"/>
        <v>-1.4662756598240503E-2</v>
      </c>
      <c r="D32" s="13"/>
    </row>
    <row r="33" spans="1:5" x14ac:dyDescent="0.2">
      <c r="A33" s="7">
        <v>44712</v>
      </c>
      <c r="B33" s="8">
        <v>10.23</v>
      </c>
      <c r="C33" s="13">
        <f t="shared" si="0"/>
        <v>5.8997050147493119E-3</v>
      </c>
      <c r="D33" s="13"/>
    </row>
    <row r="34" spans="1:5" x14ac:dyDescent="0.2">
      <c r="A34" s="7">
        <v>44680</v>
      </c>
      <c r="B34" s="8">
        <v>10.17</v>
      </c>
      <c r="C34" s="13">
        <f t="shared" si="0"/>
        <v>-1.4534883720930267E-2</v>
      </c>
      <c r="D34" s="13"/>
    </row>
    <row r="35" spans="1:5" x14ac:dyDescent="0.2">
      <c r="A35" s="7">
        <v>44651</v>
      </c>
      <c r="B35" s="8">
        <v>10.32</v>
      </c>
      <c r="C35" s="13">
        <f t="shared" si="0"/>
        <v>-1.9943019943019856E-2</v>
      </c>
      <c r="D35" s="13"/>
    </row>
    <row r="36" spans="1:5" x14ac:dyDescent="0.2">
      <c r="A36" s="7">
        <v>44620</v>
      </c>
      <c r="B36" s="8">
        <v>10.53</v>
      </c>
      <c r="C36" s="13">
        <f t="shared" si="0"/>
        <v>-9.4073377234244037E-3</v>
      </c>
      <c r="D36" s="13"/>
    </row>
    <row r="37" spans="1:5" x14ac:dyDescent="0.2">
      <c r="A37" s="7">
        <v>44592</v>
      </c>
      <c r="B37" s="8">
        <v>10.63</v>
      </c>
      <c r="C37" s="13">
        <f t="shared" si="0"/>
        <v>-1.299907149489311E-2</v>
      </c>
      <c r="D37" s="13"/>
    </row>
    <row r="38" spans="1:5" x14ac:dyDescent="0.2">
      <c r="A38" s="7">
        <v>44561</v>
      </c>
      <c r="B38" s="8">
        <v>10.77</v>
      </c>
      <c r="C38" s="13">
        <f t="shared" si="0"/>
        <v>-4.6210720887246495E-3</v>
      </c>
      <c r="D38" s="13" cm="1">
        <f t="array" ref="D38">PRODUCT((1+C38:C49)^(12/12))-1</f>
        <v>-2.3572076155938593E-2</v>
      </c>
      <c r="E38" s="21">
        <f t="shared" ref="E38" si="5">_xlfn.STDEV.P(C38:C49)</f>
        <v>3.0528093872190204E-3</v>
      </c>
    </row>
    <row r="39" spans="1:5" x14ac:dyDescent="0.2">
      <c r="A39" s="7">
        <v>44530</v>
      </c>
      <c r="B39" s="8">
        <v>10.82</v>
      </c>
      <c r="C39" s="13">
        <f t="shared" si="0"/>
        <v>-3.6832412523019474E-3</v>
      </c>
      <c r="D39" s="13"/>
    </row>
    <row r="40" spans="1:5" x14ac:dyDescent="0.2">
      <c r="A40" s="7">
        <v>44498</v>
      </c>
      <c r="B40" s="8">
        <v>10.86</v>
      </c>
      <c r="C40" s="13">
        <f t="shared" si="0"/>
        <v>-6.4043915827996598E-3</v>
      </c>
      <c r="D40" s="13"/>
    </row>
    <row r="41" spans="1:5" x14ac:dyDescent="0.2">
      <c r="A41" s="7">
        <v>44469</v>
      </c>
      <c r="B41" s="8">
        <v>10.93</v>
      </c>
      <c r="C41" s="13">
        <f t="shared" si="0"/>
        <v>-3.6463081130356356E-3</v>
      </c>
      <c r="D41" s="13"/>
    </row>
    <row r="42" spans="1:5" x14ac:dyDescent="0.2">
      <c r="A42" s="7">
        <v>44439</v>
      </c>
      <c r="B42" s="8">
        <v>10.97</v>
      </c>
      <c r="C42" s="13">
        <f t="shared" si="0"/>
        <v>-1.8198362147406346E-3</v>
      </c>
      <c r="D42" s="13"/>
    </row>
    <row r="43" spans="1:5" x14ac:dyDescent="0.2">
      <c r="A43" s="7">
        <v>44407</v>
      </c>
      <c r="B43" s="8">
        <v>10.99</v>
      </c>
      <c r="C43" s="13">
        <f t="shared" si="0"/>
        <v>2.7372262773722044E-3</v>
      </c>
      <c r="D43" s="13"/>
    </row>
    <row r="44" spans="1:5" x14ac:dyDescent="0.2">
      <c r="A44" s="7">
        <v>44377</v>
      </c>
      <c r="B44" s="8">
        <v>10.96</v>
      </c>
      <c r="C44" s="13">
        <f t="shared" si="0"/>
        <v>-2.7297543221109517E-3</v>
      </c>
      <c r="D44" s="13"/>
    </row>
    <row r="45" spans="1:5" x14ac:dyDescent="0.2">
      <c r="A45" s="7">
        <v>44344</v>
      </c>
      <c r="B45" s="8">
        <v>10.99</v>
      </c>
      <c r="C45" s="13">
        <f t="shared" si="0"/>
        <v>1.8231540565177367E-3</v>
      </c>
      <c r="D45" s="13"/>
    </row>
    <row r="46" spans="1:5" x14ac:dyDescent="0.2">
      <c r="A46" s="7">
        <v>44316</v>
      </c>
      <c r="B46" s="8">
        <v>10.97</v>
      </c>
      <c r="C46" s="13">
        <f t="shared" si="0"/>
        <v>3.6596523330284471E-3</v>
      </c>
      <c r="D46" s="13"/>
    </row>
    <row r="47" spans="1:5" x14ac:dyDescent="0.2">
      <c r="A47" s="7">
        <v>44286</v>
      </c>
      <c r="B47" s="8">
        <v>10.93</v>
      </c>
      <c r="C47" s="13">
        <f t="shared" si="0"/>
        <v>-4.5537340619308479E-3</v>
      </c>
      <c r="D47" s="13"/>
    </row>
    <row r="48" spans="1:5" x14ac:dyDescent="0.2">
      <c r="A48" s="7">
        <v>44253</v>
      </c>
      <c r="B48" s="8">
        <v>10.98</v>
      </c>
      <c r="C48" s="13">
        <f t="shared" si="0"/>
        <v>-3.6297640653356758E-3</v>
      </c>
      <c r="D48" s="13"/>
    </row>
    <row r="49" spans="1:5" x14ac:dyDescent="0.2">
      <c r="A49" s="7">
        <v>44225</v>
      </c>
      <c r="B49" s="8">
        <v>11.02</v>
      </c>
      <c r="C49" s="13">
        <f t="shared" si="0"/>
        <v>-9.0661831368991723E-4</v>
      </c>
      <c r="D49" s="13"/>
    </row>
    <row r="50" spans="1:5" x14ac:dyDescent="0.2">
      <c r="A50" s="7">
        <v>44196</v>
      </c>
      <c r="B50" s="8">
        <v>11.03</v>
      </c>
      <c r="C50" s="13">
        <f t="shared" si="0"/>
        <v>1.8165304268846117E-3</v>
      </c>
      <c r="D50" s="13" cm="1">
        <f t="array" ref="D50">PRODUCT((1+C50:C61)^(12/12))-1</f>
        <v>2.7958993476235205E-2</v>
      </c>
      <c r="E50" s="21">
        <f t="shared" ref="E50" si="6">_xlfn.STDEV.P(C50:C61)</f>
        <v>1.2282015393026717E-2</v>
      </c>
    </row>
    <row r="51" spans="1:5" x14ac:dyDescent="0.2">
      <c r="A51" s="7">
        <v>44165</v>
      </c>
      <c r="B51" s="8">
        <v>11.01</v>
      </c>
      <c r="C51" s="13">
        <f t="shared" si="0"/>
        <v>3.6463081130354734E-3</v>
      </c>
      <c r="D51" s="13"/>
    </row>
    <row r="52" spans="1:5" x14ac:dyDescent="0.2">
      <c r="A52" s="7">
        <v>44134</v>
      </c>
      <c r="B52" s="8">
        <v>10.97</v>
      </c>
      <c r="C52" s="13">
        <f t="shared" si="0"/>
        <v>-9.1074681238613724E-4</v>
      </c>
      <c r="D52" s="13"/>
    </row>
    <row r="53" spans="1:5" x14ac:dyDescent="0.2">
      <c r="A53" s="7">
        <v>44104</v>
      </c>
      <c r="B53" s="8">
        <v>10.98</v>
      </c>
      <c r="C53" s="13">
        <f t="shared" si="0"/>
        <v>-1.8181818181817794E-3</v>
      </c>
      <c r="D53" s="13"/>
    </row>
    <row r="54" spans="1:5" x14ac:dyDescent="0.2">
      <c r="A54" s="7">
        <v>44074</v>
      </c>
      <c r="B54" s="9">
        <v>11</v>
      </c>
      <c r="C54" s="13">
        <f t="shared" si="0"/>
        <v>0</v>
      </c>
      <c r="D54" s="13"/>
    </row>
    <row r="55" spans="1:5" x14ac:dyDescent="0.2">
      <c r="A55" s="7">
        <v>44043</v>
      </c>
      <c r="B55" s="9">
        <v>11</v>
      </c>
      <c r="C55" s="13">
        <f t="shared" si="0"/>
        <v>5.4844606946984004E-3</v>
      </c>
      <c r="D55" s="13"/>
    </row>
    <row r="56" spans="1:5" x14ac:dyDescent="0.2">
      <c r="A56" s="7">
        <v>44012</v>
      </c>
      <c r="B56" s="8">
        <v>10.94</v>
      </c>
      <c r="C56" s="13">
        <f t="shared" si="0"/>
        <v>8.2949308755760238E-3</v>
      </c>
      <c r="D56" s="13"/>
    </row>
    <row r="57" spans="1:5" x14ac:dyDescent="0.2">
      <c r="A57" s="7">
        <v>43980</v>
      </c>
      <c r="B57" s="8">
        <v>10.85</v>
      </c>
      <c r="C57" s="13">
        <f t="shared" si="0"/>
        <v>1.2126865671641698E-2</v>
      </c>
      <c r="D57" s="13"/>
    </row>
    <row r="58" spans="1:5" x14ac:dyDescent="0.2">
      <c r="A58" s="7">
        <v>43950</v>
      </c>
      <c r="B58" s="8">
        <v>10.72</v>
      </c>
      <c r="C58" s="13">
        <f t="shared" si="0"/>
        <v>2.0952380952381014E-2</v>
      </c>
      <c r="D58" s="13"/>
    </row>
    <row r="59" spans="1:5" x14ac:dyDescent="0.2">
      <c r="A59" s="7">
        <v>43921</v>
      </c>
      <c r="B59" s="8">
        <v>10.5</v>
      </c>
      <c r="C59" s="13">
        <f t="shared" si="0"/>
        <v>-3.3149171270718182E-2</v>
      </c>
      <c r="D59" s="13"/>
    </row>
    <row r="60" spans="1:5" x14ac:dyDescent="0.2">
      <c r="A60" s="7">
        <v>43889</v>
      </c>
      <c r="B60" s="8">
        <v>10.86</v>
      </c>
      <c r="C60" s="13">
        <f t="shared" si="0"/>
        <v>5.5555555555554369E-3</v>
      </c>
      <c r="D60" s="13"/>
    </row>
    <row r="61" spans="1:5" x14ac:dyDescent="0.2">
      <c r="A61" s="7">
        <v>43861</v>
      </c>
      <c r="B61" s="8">
        <v>10.8</v>
      </c>
      <c r="C61" s="13">
        <f t="shared" si="0"/>
        <v>6.5237651444548257E-3</v>
      </c>
      <c r="D61" s="13"/>
    </row>
    <row r="62" spans="1:5" x14ac:dyDescent="0.2">
      <c r="A62" s="7">
        <v>43830</v>
      </c>
      <c r="B62" s="8">
        <v>10.73</v>
      </c>
      <c r="C62" s="13">
        <f t="shared" si="0"/>
        <v>0</v>
      </c>
      <c r="D62" s="13" cm="1">
        <f t="array" ref="D62">PRODUCT((1+C62:C73)^(12/12))-1</f>
        <v>2.7777777777777901E-2</v>
      </c>
      <c r="E62" s="21">
        <f t="shared" ref="E62" si="7">_xlfn.STDEV.P(C62:C73)</f>
        <v>3.2733384792002986E-3</v>
      </c>
    </row>
    <row r="63" spans="1:5" x14ac:dyDescent="0.2">
      <c r="A63" s="7">
        <v>43798</v>
      </c>
      <c r="B63" s="8">
        <v>10.73</v>
      </c>
      <c r="C63" s="13">
        <f t="shared" si="0"/>
        <v>-1.8604651162790302E-3</v>
      </c>
      <c r="D63" s="13"/>
    </row>
    <row r="64" spans="1:5" x14ac:dyDescent="0.2">
      <c r="A64" s="7">
        <v>43769</v>
      </c>
      <c r="B64" s="8">
        <v>10.75</v>
      </c>
      <c r="C64" s="13">
        <f t="shared" si="0"/>
        <v>9.3109869646180511E-4</v>
      </c>
      <c r="D64" s="13"/>
    </row>
    <row r="65" spans="1:5" x14ac:dyDescent="0.2">
      <c r="A65" s="7">
        <v>43738</v>
      </c>
      <c r="B65" s="8">
        <v>10.74</v>
      </c>
      <c r="C65" s="13">
        <f t="shared" si="0"/>
        <v>-2.7855153203342024E-3</v>
      </c>
      <c r="D65" s="13"/>
    </row>
    <row r="66" spans="1:5" x14ac:dyDescent="0.2">
      <c r="A66" s="7">
        <v>43707</v>
      </c>
      <c r="B66" s="8">
        <v>10.77</v>
      </c>
      <c r="C66" s="13">
        <f t="shared" ref="C66:C129" si="8">(B66-B67)/B67</f>
        <v>6.5420560747663824E-3</v>
      </c>
      <c r="D66" s="13"/>
    </row>
    <row r="67" spans="1:5" x14ac:dyDescent="0.2">
      <c r="A67" s="7">
        <v>43677</v>
      </c>
      <c r="B67" s="8">
        <v>10.7</v>
      </c>
      <c r="C67" s="13">
        <f t="shared" si="8"/>
        <v>-9.3370681605990311E-4</v>
      </c>
      <c r="D67" s="13"/>
    </row>
    <row r="68" spans="1:5" x14ac:dyDescent="0.2">
      <c r="A68" s="7">
        <v>43644</v>
      </c>
      <c r="B68" s="8">
        <v>10.71</v>
      </c>
      <c r="C68" s="13">
        <f t="shared" si="8"/>
        <v>5.6338028169014547E-3</v>
      </c>
      <c r="D68" s="13"/>
    </row>
    <row r="69" spans="1:5" x14ac:dyDescent="0.2">
      <c r="A69" s="7">
        <v>43616</v>
      </c>
      <c r="B69" s="8">
        <v>10.65</v>
      </c>
      <c r="C69" s="13">
        <f t="shared" si="8"/>
        <v>4.7169811320755392E-3</v>
      </c>
      <c r="D69" s="13"/>
    </row>
    <row r="70" spans="1:5" x14ac:dyDescent="0.2">
      <c r="A70" s="7">
        <v>43585</v>
      </c>
      <c r="B70" s="8">
        <v>10.6</v>
      </c>
      <c r="C70" s="13">
        <f t="shared" si="8"/>
        <v>9.4428706326721312E-4</v>
      </c>
      <c r="D70" s="13"/>
    </row>
    <row r="71" spans="1:5" x14ac:dyDescent="0.2">
      <c r="A71" s="7">
        <v>43553</v>
      </c>
      <c r="B71" s="8">
        <v>10.59</v>
      </c>
      <c r="C71" s="13">
        <f t="shared" si="8"/>
        <v>6.6539923954372898E-3</v>
      </c>
      <c r="D71" s="13"/>
    </row>
    <row r="72" spans="1:5" x14ac:dyDescent="0.2">
      <c r="A72" s="7">
        <v>43524</v>
      </c>
      <c r="B72" s="8">
        <v>10.52</v>
      </c>
      <c r="C72" s="13">
        <f t="shared" si="8"/>
        <v>1.9047619047618642E-3</v>
      </c>
      <c r="D72" s="13"/>
    </row>
    <row r="73" spans="1:5" x14ac:dyDescent="0.2">
      <c r="A73" s="7">
        <v>43496</v>
      </c>
      <c r="B73" s="8">
        <v>10.5</v>
      </c>
      <c r="C73" s="13">
        <f t="shared" si="8"/>
        <v>5.7471264367816568E-3</v>
      </c>
      <c r="D73" s="13"/>
    </row>
    <row r="74" spans="1:5" x14ac:dyDescent="0.2">
      <c r="A74" s="7">
        <v>43465</v>
      </c>
      <c r="B74" s="8">
        <v>10.44</v>
      </c>
      <c r="C74" s="13">
        <f t="shared" si="8"/>
        <v>4.8123195380172217E-3</v>
      </c>
      <c r="D74" s="13" cm="1">
        <f t="array" ref="D74">PRODUCT((1+C74:C85)^(12/12))-1</f>
        <v>-1.7873941674506288E-2</v>
      </c>
      <c r="E74" s="21">
        <f t="shared" ref="E74" si="9">_xlfn.STDEV.P(C74:C85)</f>
        <v>3.1229029516280961E-3</v>
      </c>
    </row>
    <row r="75" spans="1:5" x14ac:dyDescent="0.2">
      <c r="A75" s="7">
        <v>43434</v>
      </c>
      <c r="B75" s="8">
        <v>10.39</v>
      </c>
      <c r="C75" s="13">
        <f t="shared" si="8"/>
        <v>-1.9212295869355978E-3</v>
      </c>
      <c r="D75" s="13"/>
    </row>
    <row r="76" spans="1:5" x14ac:dyDescent="0.2">
      <c r="A76" s="7">
        <v>43404</v>
      </c>
      <c r="B76" s="8">
        <v>10.41</v>
      </c>
      <c r="C76" s="13">
        <f t="shared" si="8"/>
        <v>-3.8277511961721674E-3</v>
      </c>
      <c r="D76" s="13"/>
    </row>
    <row r="77" spans="1:5" x14ac:dyDescent="0.2">
      <c r="A77" s="7">
        <v>43371</v>
      </c>
      <c r="B77" s="8">
        <v>10.45</v>
      </c>
      <c r="C77" s="13">
        <f t="shared" si="8"/>
        <v>-2.8625954198474367E-3</v>
      </c>
      <c r="D77" s="13"/>
    </row>
    <row r="78" spans="1:5" x14ac:dyDescent="0.2">
      <c r="A78" s="7">
        <v>43343</v>
      </c>
      <c r="B78" s="8">
        <v>10.48</v>
      </c>
      <c r="C78" s="13">
        <f t="shared" si="8"/>
        <v>2.8708133971292954E-3</v>
      </c>
      <c r="D78" s="13"/>
    </row>
    <row r="79" spans="1:5" x14ac:dyDescent="0.2">
      <c r="A79" s="7">
        <v>43312</v>
      </c>
      <c r="B79" s="8">
        <v>10.45</v>
      </c>
      <c r="C79" s="13">
        <f t="shared" si="8"/>
        <v>-9.5602294455081858E-4</v>
      </c>
      <c r="D79" s="13"/>
    </row>
    <row r="80" spans="1:5" x14ac:dyDescent="0.2">
      <c r="A80" s="7">
        <v>43280</v>
      </c>
      <c r="B80" s="8">
        <v>10.46</v>
      </c>
      <c r="C80" s="13">
        <f t="shared" si="8"/>
        <v>-1.9083969465648447E-3</v>
      </c>
      <c r="D80" s="13"/>
    </row>
    <row r="81" spans="1:5" x14ac:dyDescent="0.2">
      <c r="A81" s="7">
        <v>43251</v>
      </c>
      <c r="B81" s="8">
        <v>10.48</v>
      </c>
      <c r="C81" s="13">
        <f t="shared" si="8"/>
        <v>1.9120458891012976E-3</v>
      </c>
      <c r="D81" s="13"/>
    </row>
    <row r="82" spans="1:5" x14ac:dyDescent="0.2">
      <c r="A82" s="7">
        <v>43220</v>
      </c>
      <c r="B82" s="8">
        <v>10.46</v>
      </c>
      <c r="C82" s="13">
        <f t="shared" si="8"/>
        <v>-4.7573739295907642E-3</v>
      </c>
      <c r="D82" s="13"/>
    </row>
    <row r="83" spans="1:5" x14ac:dyDescent="0.2">
      <c r="A83" s="7">
        <v>43188</v>
      </c>
      <c r="B83" s="8">
        <v>10.51</v>
      </c>
      <c r="C83" s="13">
        <f t="shared" si="8"/>
        <v>-9.5057034220530302E-4</v>
      </c>
      <c r="D83" s="13"/>
    </row>
    <row r="84" spans="1:5" x14ac:dyDescent="0.2">
      <c r="A84" s="7">
        <v>43159</v>
      </c>
      <c r="B84" s="8">
        <v>10.52</v>
      </c>
      <c r="C84" s="13">
        <f t="shared" si="8"/>
        <v>-4.7303689687796316E-3</v>
      </c>
      <c r="D84" s="13"/>
    </row>
    <row r="85" spans="1:5" x14ac:dyDescent="0.2">
      <c r="A85" s="7">
        <v>43131</v>
      </c>
      <c r="B85" s="8">
        <v>10.57</v>
      </c>
      <c r="C85" s="13">
        <f t="shared" si="8"/>
        <v>-5.6444026340546089E-3</v>
      </c>
      <c r="D85" s="13"/>
    </row>
    <row r="86" spans="1:5" x14ac:dyDescent="0.2">
      <c r="A86" s="7">
        <v>43098</v>
      </c>
      <c r="B86" s="8">
        <v>10.63</v>
      </c>
      <c r="C86" s="13">
        <f t="shared" si="8"/>
        <v>-1.8779342723004293E-3</v>
      </c>
      <c r="D86" s="13" cm="1">
        <f t="array" ref="D86">PRODUCT((1+C86:C97)^(12/12))-1</f>
        <v>0</v>
      </c>
      <c r="E86" s="21">
        <f t="shared" ref="E86" si="10">_xlfn.STDEV.P(C86:C97)</f>
        <v>1.948861799761369E-3</v>
      </c>
    </row>
    <row r="87" spans="1:5" x14ac:dyDescent="0.2">
      <c r="A87" s="7">
        <v>43069</v>
      </c>
      <c r="B87" s="8">
        <v>10.65</v>
      </c>
      <c r="C87" s="13">
        <f t="shared" si="8"/>
        <v>-3.7418147801683019E-3</v>
      </c>
      <c r="D87" s="13"/>
    </row>
    <row r="88" spans="1:5" x14ac:dyDescent="0.2">
      <c r="A88" s="7">
        <v>43039</v>
      </c>
      <c r="B88" s="8">
        <v>10.69</v>
      </c>
      <c r="C88" s="13">
        <f t="shared" si="8"/>
        <v>0</v>
      </c>
      <c r="D88" s="13"/>
    </row>
    <row r="89" spans="1:5" x14ac:dyDescent="0.2">
      <c r="A89" s="7">
        <v>43007</v>
      </c>
      <c r="B89" s="8">
        <v>10.69</v>
      </c>
      <c r="C89" s="13">
        <f t="shared" si="8"/>
        <v>-2.7985074626866733E-3</v>
      </c>
      <c r="D89" s="13"/>
    </row>
    <row r="90" spans="1:5" x14ac:dyDescent="0.2">
      <c r="A90" s="7">
        <v>42978</v>
      </c>
      <c r="B90" s="8">
        <v>10.72</v>
      </c>
      <c r="C90" s="13">
        <f t="shared" si="8"/>
        <v>1.8691588785047992E-3</v>
      </c>
      <c r="D90" s="13"/>
    </row>
    <row r="91" spans="1:5" x14ac:dyDescent="0.2">
      <c r="A91" s="7">
        <v>42947</v>
      </c>
      <c r="B91" s="8">
        <v>10.7</v>
      </c>
      <c r="C91" s="13">
        <f t="shared" si="8"/>
        <v>1.8726591760299227E-3</v>
      </c>
      <c r="D91" s="13"/>
    </row>
    <row r="92" spans="1:5" x14ac:dyDescent="0.2">
      <c r="A92" s="7">
        <v>42916</v>
      </c>
      <c r="B92" s="8">
        <v>10.68</v>
      </c>
      <c r="C92" s="13">
        <f t="shared" si="8"/>
        <v>-9.3545369504207548E-4</v>
      </c>
      <c r="D92" s="13"/>
    </row>
    <row r="93" spans="1:5" x14ac:dyDescent="0.2">
      <c r="A93" s="7">
        <v>42886</v>
      </c>
      <c r="B93" s="8">
        <v>10.69</v>
      </c>
      <c r="C93" s="13">
        <f t="shared" si="8"/>
        <v>9.3632958801496133E-4</v>
      </c>
      <c r="D93" s="13"/>
    </row>
    <row r="94" spans="1:5" x14ac:dyDescent="0.2">
      <c r="A94" s="7">
        <v>42853</v>
      </c>
      <c r="B94" s="8">
        <v>10.68</v>
      </c>
      <c r="C94" s="13">
        <f t="shared" si="8"/>
        <v>1.8761726078798848E-3</v>
      </c>
      <c r="D94" s="13"/>
    </row>
    <row r="95" spans="1:5" x14ac:dyDescent="0.2">
      <c r="A95" s="7">
        <v>42825</v>
      </c>
      <c r="B95" s="8">
        <v>10.66</v>
      </c>
      <c r="C95" s="13">
        <f t="shared" si="8"/>
        <v>-9.3720712277411316E-4</v>
      </c>
      <c r="D95" s="13"/>
    </row>
    <row r="96" spans="1:5" x14ac:dyDescent="0.2">
      <c r="A96" s="7">
        <v>42794</v>
      </c>
      <c r="B96" s="8">
        <v>10.67</v>
      </c>
      <c r="C96" s="13">
        <f t="shared" si="8"/>
        <v>1.8779342723004293E-3</v>
      </c>
      <c r="D96" s="13"/>
    </row>
    <row r="97" spans="1:5" x14ac:dyDescent="0.2">
      <c r="A97" s="7">
        <v>42766</v>
      </c>
      <c r="B97" s="8">
        <v>10.65</v>
      </c>
      <c r="C97" s="13">
        <f t="shared" si="8"/>
        <v>1.8814675446848139E-3</v>
      </c>
      <c r="D97" s="13"/>
    </row>
    <row r="98" spans="1:5" x14ac:dyDescent="0.2">
      <c r="A98" s="7">
        <v>42734</v>
      </c>
      <c r="B98" s="8">
        <v>10.63</v>
      </c>
      <c r="C98" s="13">
        <f t="shared" si="8"/>
        <v>-1.8779342723004293E-3</v>
      </c>
      <c r="D98" s="13" cm="1">
        <f t="array" ref="D98">PRODUCT((1+C98:C109)^(12/12))-1</f>
        <v>6.6287878787880672E-3</v>
      </c>
      <c r="E98" s="21">
        <f t="shared" ref="E98" si="11">_xlfn.STDEV.P(C98:C109)</f>
        <v>4.650058089874785E-3</v>
      </c>
    </row>
    <row r="99" spans="1:5" x14ac:dyDescent="0.2">
      <c r="A99" s="7">
        <v>42704</v>
      </c>
      <c r="B99" s="8">
        <v>10.65</v>
      </c>
      <c r="C99" s="13">
        <f t="shared" si="8"/>
        <v>-1.0223048327137494E-2</v>
      </c>
      <c r="D99" s="13"/>
    </row>
    <row r="100" spans="1:5" x14ac:dyDescent="0.2">
      <c r="A100" s="7">
        <v>42674</v>
      </c>
      <c r="B100" s="8">
        <v>10.76</v>
      </c>
      <c r="C100" s="13">
        <f t="shared" si="8"/>
        <v>-1.8552875695732444E-3</v>
      </c>
      <c r="D100" s="13"/>
    </row>
    <row r="101" spans="1:5" x14ac:dyDescent="0.2">
      <c r="A101" s="7">
        <v>42643</v>
      </c>
      <c r="B101" s="8">
        <v>10.78</v>
      </c>
      <c r="C101" s="13">
        <f t="shared" si="8"/>
        <v>0</v>
      </c>
      <c r="D101" s="13"/>
    </row>
    <row r="102" spans="1:5" x14ac:dyDescent="0.2">
      <c r="A102" s="7">
        <v>42613</v>
      </c>
      <c r="B102" s="8">
        <v>10.78</v>
      </c>
      <c r="C102" s="13">
        <f t="shared" si="8"/>
        <v>-1.8518518518519768E-3</v>
      </c>
      <c r="D102" s="13"/>
    </row>
    <row r="103" spans="1:5" x14ac:dyDescent="0.2">
      <c r="A103" s="7">
        <v>42580</v>
      </c>
      <c r="B103" s="8">
        <v>10.8</v>
      </c>
      <c r="C103" s="13">
        <f t="shared" si="8"/>
        <v>2.7855153203343677E-3</v>
      </c>
      <c r="D103" s="13"/>
    </row>
    <row r="104" spans="1:5" x14ac:dyDescent="0.2">
      <c r="A104" s="7">
        <v>42551</v>
      </c>
      <c r="B104" s="8">
        <v>10.77</v>
      </c>
      <c r="C104" s="13">
        <f t="shared" si="8"/>
        <v>6.5420560747663824E-3</v>
      </c>
      <c r="D104" s="13"/>
    </row>
    <row r="105" spans="1:5" x14ac:dyDescent="0.2">
      <c r="A105" s="7">
        <v>42521</v>
      </c>
      <c r="B105" s="8">
        <v>10.7</v>
      </c>
      <c r="C105" s="13">
        <f t="shared" si="8"/>
        <v>-1.8656716417911705E-3</v>
      </c>
      <c r="D105" s="13"/>
    </row>
    <row r="106" spans="1:5" x14ac:dyDescent="0.2">
      <c r="A106" s="7">
        <v>42489</v>
      </c>
      <c r="B106" s="8">
        <v>10.72</v>
      </c>
      <c r="C106" s="13">
        <f t="shared" si="8"/>
        <v>2.8063610851263928E-3</v>
      </c>
      <c r="D106" s="13"/>
    </row>
    <row r="107" spans="1:5" x14ac:dyDescent="0.2">
      <c r="A107" s="7">
        <v>42460</v>
      </c>
      <c r="B107" s="8">
        <v>10.69</v>
      </c>
      <c r="C107" s="13">
        <f t="shared" si="8"/>
        <v>8.4905660377358368E-3</v>
      </c>
      <c r="D107" s="13"/>
    </row>
    <row r="108" spans="1:5" x14ac:dyDescent="0.2">
      <c r="A108" s="7">
        <v>42429</v>
      </c>
      <c r="B108" s="8">
        <v>10.6</v>
      </c>
      <c r="C108" s="13">
        <f t="shared" si="8"/>
        <v>0</v>
      </c>
      <c r="D108" s="13"/>
    </row>
    <row r="109" spans="1:5" x14ac:dyDescent="0.2">
      <c r="A109" s="7">
        <v>42398</v>
      </c>
      <c r="B109" s="8">
        <v>10.6</v>
      </c>
      <c r="C109" s="13">
        <f t="shared" si="8"/>
        <v>3.7878787878787069E-3</v>
      </c>
      <c r="D109" s="13"/>
    </row>
    <row r="110" spans="1:5" x14ac:dyDescent="0.2">
      <c r="A110" s="7">
        <v>42369</v>
      </c>
      <c r="B110" s="8">
        <v>10.56</v>
      </c>
      <c r="C110" s="13">
        <f t="shared" si="8"/>
        <v>-5.6497175141241741E-3</v>
      </c>
      <c r="D110" s="13" cm="1">
        <f t="array" ref="D110">PRODUCT((1+C110:C121)^(12/12))-1</f>
        <v>-9.3808630393995562E-3</v>
      </c>
      <c r="E110" s="21">
        <f t="shared" ref="E110" si="12">_xlfn.STDEV.P(C110:C121)</f>
        <v>3.3124877148240908E-3</v>
      </c>
    </row>
    <row r="111" spans="1:5" x14ac:dyDescent="0.2">
      <c r="A111" s="7">
        <v>42338</v>
      </c>
      <c r="B111" s="8">
        <v>10.62</v>
      </c>
      <c r="C111" s="13">
        <f t="shared" si="8"/>
        <v>-1.8796992481204275E-3</v>
      </c>
      <c r="D111" s="13"/>
    </row>
    <row r="112" spans="1:5" x14ac:dyDescent="0.2">
      <c r="A112" s="7">
        <v>42307</v>
      </c>
      <c r="B112" s="8">
        <v>10.64</v>
      </c>
      <c r="C112" s="13">
        <f t="shared" si="8"/>
        <v>-9.3896713615021466E-4</v>
      </c>
      <c r="D112" s="13"/>
    </row>
    <row r="113" spans="1:5" x14ac:dyDescent="0.2">
      <c r="A113" s="7">
        <v>42277</v>
      </c>
      <c r="B113" s="8">
        <v>10.65</v>
      </c>
      <c r="C113" s="13">
        <f t="shared" si="8"/>
        <v>2.824858757062254E-3</v>
      </c>
      <c r="D113" s="13"/>
    </row>
    <row r="114" spans="1:5" x14ac:dyDescent="0.2">
      <c r="A114" s="7">
        <v>42247</v>
      </c>
      <c r="B114" s="8">
        <v>10.62</v>
      </c>
      <c r="C114" s="13">
        <f t="shared" si="8"/>
        <v>-3.7523452157599366E-3</v>
      </c>
      <c r="D114" s="13"/>
    </row>
    <row r="115" spans="1:5" x14ac:dyDescent="0.2">
      <c r="A115" s="7">
        <v>42216</v>
      </c>
      <c r="B115" s="8">
        <v>10.66</v>
      </c>
      <c r="C115" s="13">
        <f t="shared" si="8"/>
        <v>0</v>
      </c>
      <c r="D115" s="13"/>
    </row>
    <row r="116" spans="1:5" x14ac:dyDescent="0.2">
      <c r="A116" s="7">
        <v>42185</v>
      </c>
      <c r="B116" s="8">
        <v>10.66</v>
      </c>
      <c r="C116" s="13">
        <f t="shared" si="8"/>
        <v>-4.668534080298852E-3</v>
      </c>
      <c r="D116" s="13"/>
    </row>
    <row r="117" spans="1:5" x14ac:dyDescent="0.2">
      <c r="A117" s="7">
        <v>42153</v>
      </c>
      <c r="B117" s="8">
        <v>10.71</v>
      </c>
      <c r="C117" s="13">
        <f t="shared" si="8"/>
        <v>-1.8639328984156173E-3</v>
      </c>
      <c r="D117" s="13"/>
    </row>
    <row r="118" spans="1:5" x14ac:dyDescent="0.2">
      <c r="A118" s="7">
        <v>42124</v>
      </c>
      <c r="B118" s="8">
        <v>10.73</v>
      </c>
      <c r="C118" s="13">
        <f t="shared" si="8"/>
        <v>9.3283582089550242E-4</v>
      </c>
      <c r="D118" s="13"/>
    </row>
    <row r="119" spans="1:5" x14ac:dyDescent="0.2">
      <c r="A119" s="7">
        <v>42094</v>
      </c>
      <c r="B119" s="8">
        <v>10.72</v>
      </c>
      <c r="C119" s="13">
        <f t="shared" si="8"/>
        <v>1.8691588785047992E-3</v>
      </c>
      <c r="D119" s="13"/>
    </row>
    <row r="120" spans="1:5" x14ac:dyDescent="0.2">
      <c r="A120" s="7">
        <v>42062</v>
      </c>
      <c r="B120" s="8">
        <v>10.7</v>
      </c>
      <c r="C120" s="13">
        <f t="shared" si="8"/>
        <v>-2.7958993476235915E-3</v>
      </c>
      <c r="D120" s="13"/>
    </row>
    <row r="121" spans="1:5" x14ac:dyDescent="0.2">
      <c r="A121" s="7">
        <v>42034</v>
      </c>
      <c r="B121" s="8">
        <v>10.73</v>
      </c>
      <c r="C121" s="13">
        <f t="shared" si="8"/>
        <v>6.5666041275797638E-3</v>
      </c>
      <c r="D121" s="13"/>
    </row>
    <row r="122" spans="1:5" x14ac:dyDescent="0.2">
      <c r="A122" s="7">
        <v>42004</v>
      </c>
      <c r="B122" s="8">
        <v>10.66</v>
      </c>
      <c r="C122" s="13">
        <f t="shared" si="8"/>
        <v>-7.4487895716946065E-3</v>
      </c>
      <c r="D122" s="13" cm="1">
        <f t="array" ref="D122">PRODUCT((1+C122:C133)^(12/12))-1</f>
        <v>-3.7383177570090576E-3</v>
      </c>
      <c r="E122" s="21">
        <f t="shared" ref="E122" si="13">_xlfn.STDEV.P(C122:C133)</f>
        <v>3.1427016863383459E-3</v>
      </c>
    </row>
    <row r="123" spans="1:5" x14ac:dyDescent="0.2">
      <c r="A123" s="7">
        <v>41971</v>
      </c>
      <c r="B123" s="8">
        <v>10.74</v>
      </c>
      <c r="C123" s="13">
        <f t="shared" si="8"/>
        <v>9.3196644920780865E-4</v>
      </c>
      <c r="D123" s="13"/>
    </row>
    <row r="124" spans="1:5" x14ac:dyDescent="0.2">
      <c r="A124" s="7">
        <v>41943</v>
      </c>
      <c r="B124" s="8">
        <v>10.73</v>
      </c>
      <c r="C124" s="13">
        <f t="shared" si="8"/>
        <v>1.8674136321194744E-3</v>
      </c>
      <c r="D124" s="13"/>
    </row>
    <row r="125" spans="1:5" x14ac:dyDescent="0.2">
      <c r="A125" s="7">
        <v>41912</v>
      </c>
      <c r="B125" s="8">
        <v>10.71</v>
      </c>
      <c r="C125" s="13">
        <f t="shared" si="8"/>
        <v>-3.7209302325580604E-3</v>
      </c>
      <c r="D125" s="13"/>
    </row>
    <row r="126" spans="1:5" x14ac:dyDescent="0.2">
      <c r="A126" s="7">
        <v>41880</v>
      </c>
      <c r="B126" s="8">
        <v>10.75</v>
      </c>
      <c r="C126" s="13">
        <f t="shared" si="8"/>
        <v>9.3109869646180511E-4</v>
      </c>
      <c r="D126" s="13"/>
    </row>
    <row r="127" spans="1:5" x14ac:dyDescent="0.2">
      <c r="A127" s="7">
        <v>41851</v>
      </c>
      <c r="B127" s="8">
        <v>10.74</v>
      </c>
      <c r="C127" s="13">
        <f t="shared" si="8"/>
        <v>-2.7855153203342024E-3</v>
      </c>
      <c r="D127" s="13"/>
    </row>
    <row r="128" spans="1:5" x14ac:dyDescent="0.2">
      <c r="A128" s="7">
        <v>41820</v>
      </c>
      <c r="B128" s="8">
        <v>10.77</v>
      </c>
      <c r="C128" s="13">
        <f t="shared" si="8"/>
        <v>-9.2764378478662221E-4</v>
      </c>
      <c r="D128" s="13"/>
    </row>
    <row r="129" spans="1:5" x14ac:dyDescent="0.2">
      <c r="A129" s="7">
        <v>41789</v>
      </c>
      <c r="B129" s="8">
        <v>10.78</v>
      </c>
      <c r="C129" s="13">
        <f t="shared" si="8"/>
        <v>2.7906976744185453E-3</v>
      </c>
      <c r="D129" s="13"/>
    </row>
    <row r="130" spans="1:5" x14ac:dyDescent="0.2">
      <c r="A130" s="7">
        <v>41759</v>
      </c>
      <c r="B130" s="8">
        <v>10.75</v>
      </c>
      <c r="C130" s="13">
        <f t="shared" ref="C130:C193" si="14">(B130-B131)/B131</f>
        <v>1.8639328984156173E-3</v>
      </c>
      <c r="D130" s="13"/>
    </row>
    <row r="131" spans="1:5" x14ac:dyDescent="0.2">
      <c r="A131" s="7">
        <v>41729</v>
      </c>
      <c r="B131" s="8">
        <v>10.73</v>
      </c>
      <c r="C131" s="13">
        <f t="shared" si="14"/>
        <v>-2.7881040892192713E-3</v>
      </c>
      <c r="D131" s="13"/>
    </row>
    <row r="132" spans="1:5" x14ac:dyDescent="0.2">
      <c r="A132" s="7">
        <v>41698</v>
      </c>
      <c r="B132" s="8">
        <v>10.76</v>
      </c>
      <c r="C132" s="13">
        <f t="shared" si="14"/>
        <v>1.8621973929236102E-3</v>
      </c>
      <c r="D132" s="13"/>
    </row>
    <row r="133" spans="1:5" x14ac:dyDescent="0.2">
      <c r="A133" s="7">
        <v>41670</v>
      </c>
      <c r="B133" s="8">
        <v>10.74</v>
      </c>
      <c r="C133" s="13">
        <f t="shared" si="14"/>
        <v>3.7383177570094323E-3</v>
      </c>
      <c r="D133" s="13"/>
    </row>
    <row r="134" spans="1:5" x14ac:dyDescent="0.2">
      <c r="A134" s="7">
        <v>41639</v>
      </c>
      <c r="B134" s="8">
        <v>10.7</v>
      </c>
      <c r="C134" s="13">
        <f t="shared" si="14"/>
        <v>-5.5762081784387083E-3</v>
      </c>
      <c r="D134" s="13" cm="1">
        <f t="array" ref="D134">PRODUCT((1+C134:C145)^(12/12))-1</f>
        <v>-1.2003693444137098E-2</v>
      </c>
      <c r="E134" s="21">
        <f t="shared" ref="E134" si="15">_xlfn.STDEV.P(C134:C145)</f>
        <v>4.3894834944971763E-3</v>
      </c>
    </row>
    <row r="135" spans="1:5" x14ac:dyDescent="0.2">
      <c r="A135" s="7">
        <v>41607</v>
      </c>
      <c r="B135" s="8">
        <v>10.76</v>
      </c>
      <c r="C135" s="13">
        <f t="shared" si="14"/>
        <v>9.3023255813951509E-4</v>
      </c>
      <c r="D135" s="13"/>
    </row>
    <row r="136" spans="1:5" x14ac:dyDescent="0.2">
      <c r="A136" s="7">
        <v>41578</v>
      </c>
      <c r="B136" s="8">
        <v>10.75</v>
      </c>
      <c r="C136" s="13">
        <f t="shared" si="14"/>
        <v>3.7348272642389489E-3</v>
      </c>
      <c r="D136" s="13"/>
    </row>
    <row r="137" spans="1:5" x14ac:dyDescent="0.2">
      <c r="A137" s="7">
        <v>41547</v>
      </c>
      <c r="B137" s="8">
        <v>10.71</v>
      </c>
      <c r="C137" s="13">
        <f t="shared" si="14"/>
        <v>5.6338028169014547E-3</v>
      </c>
      <c r="D137" s="13"/>
    </row>
    <row r="138" spans="1:5" x14ac:dyDescent="0.2">
      <c r="A138" s="7">
        <v>41516</v>
      </c>
      <c r="B138" s="8">
        <v>10.65</v>
      </c>
      <c r="C138" s="13">
        <f t="shared" si="14"/>
        <v>-3.7418147801683019E-3</v>
      </c>
      <c r="D138" s="13"/>
    </row>
    <row r="139" spans="1:5" x14ac:dyDescent="0.2">
      <c r="A139" s="7">
        <v>41486</v>
      </c>
      <c r="B139" s="8">
        <v>10.69</v>
      </c>
      <c r="C139" s="13">
        <f t="shared" si="14"/>
        <v>2.8142589118198276E-3</v>
      </c>
      <c r="D139" s="13"/>
    </row>
    <row r="140" spans="1:5" x14ac:dyDescent="0.2">
      <c r="A140" s="7">
        <v>41453</v>
      </c>
      <c r="B140" s="8">
        <v>10.66</v>
      </c>
      <c r="C140" s="13">
        <f t="shared" si="14"/>
        <v>-1.0213556174558908E-2</v>
      </c>
      <c r="D140" s="13"/>
    </row>
    <row r="141" spans="1:5" x14ac:dyDescent="0.2">
      <c r="A141" s="7">
        <v>41425</v>
      </c>
      <c r="B141" s="8">
        <v>10.77</v>
      </c>
      <c r="C141" s="13">
        <f t="shared" si="14"/>
        <v>-5.5401662049861956E-3</v>
      </c>
      <c r="D141" s="13"/>
    </row>
    <row r="142" spans="1:5" x14ac:dyDescent="0.2">
      <c r="A142" s="7">
        <v>41394</v>
      </c>
      <c r="B142" s="8">
        <v>10.83</v>
      </c>
      <c r="C142" s="13">
        <f t="shared" si="14"/>
        <v>1.8501387604069909E-3</v>
      </c>
      <c r="D142" s="13"/>
    </row>
    <row r="143" spans="1:5" x14ac:dyDescent="0.2">
      <c r="A143" s="7">
        <v>41361</v>
      </c>
      <c r="B143" s="8">
        <v>10.81</v>
      </c>
      <c r="C143" s="13">
        <f t="shared" si="14"/>
        <v>-1.8467220683286772E-3</v>
      </c>
      <c r="D143" s="13"/>
    </row>
    <row r="144" spans="1:5" x14ac:dyDescent="0.2">
      <c r="A144" s="7">
        <v>41333</v>
      </c>
      <c r="B144" s="8">
        <v>10.83</v>
      </c>
      <c r="C144" s="13">
        <f t="shared" si="14"/>
        <v>9.2421441774489708E-4</v>
      </c>
      <c r="D144" s="13"/>
    </row>
    <row r="145" spans="1:5" x14ac:dyDescent="0.2">
      <c r="A145" s="7">
        <v>41305</v>
      </c>
      <c r="B145" s="8">
        <v>10.82</v>
      </c>
      <c r="C145" s="13">
        <f t="shared" si="14"/>
        <v>-9.2336103416433861E-4</v>
      </c>
      <c r="D145" s="13"/>
    </row>
    <row r="146" spans="1:5" x14ac:dyDescent="0.2">
      <c r="A146" s="7">
        <v>41274</v>
      </c>
      <c r="B146" s="8">
        <v>10.83</v>
      </c>
      <c r="C146" s="13">
        <f t="shared" si="14"/>
        <v>-4.5955882352941829E-3</v>
      </c>
      <c r="D146" s="13" cm="1">
        <f t="array" ref="D146">PRODUCT((1+C146:C157)^(12/12))-1</f>
        <v>1.7857142857142794E-2</v>
      </c>
      <c r="E146" s="21">
        <f t="shared" ref="E146" si="16">_xlfn.STDEV.P(C146:C157)</f>
        <v>3.2381346133425202E-3</v>
      </c>
    </row>
    <row r="147" spans="1:5" x14ac:dyDescent="0.2">
      <c r="A147" s="7">
        <v>41243</v>
      </c>
      <c r="B147" s="8">
        <v>10.88</v>
      </c>
      <c r="C147" s="13">
        <f t="shared" si="14"/>
        <v>0</v>
      </c>
      <c r="D147" s="13"/>
    </row>
    <row r="148" spans="1:5" x14ac:dyDescent="0.2">
      <c r="A148" s="7">
        <v>41213</v>
      </c>
      <c r="B148" s="8">
        <v>10.88</v>
      </c>
      <c r="C148" s="13">
        <f t="shared" si="14"/>
        <v>9.1996320147208499E-4</v>
      </c>
      <c r="D148" s="13"/>
    </row>
    <row r="149" spans="1:5" x14ac:dyDescent="0.2">
      <c r="A149" s="7">
        <v>41180</v>
      </c>
      <c r="B149" s="8">
        <v>10.87</v>
      </c>
      <c r="C149" s="13">
        <f t="shared" si="14"/>
        <v>2.7675276752766936E-3</v>
      </c>
      <c r="D149" s="13"/>
    </row>
    <row r="150" spans="1:5" x14ac:dyDescent="0.2">
      <c r="A150" s="7">
        <v>41152</v>
      </c>
      <c r="B150" s="8">
        <v>10.84</v>
      </c>
      <c r="C150" s="13">
        <f t="shared" si="14"/>
        <v>2.7752081406104863E-3</v>
      </c>
      <c r="D150" s="13"/>
    </row>
    <row r="151" spans="1:5" x14ac:dyDescent="0.2">
      <c r="A151" s="7">
        <v>41121</v>
      </c>
      <c r="B151" s="8">
        <v>10.81</v>
      </c>
      <c r="C151" s="13">
        <f t="shared" si="14"/>
        <v>5.5813953488372554E-3</v>
      </c>
      <c r="D151" s="13"/>
    </row>
    <row r="152" spans="1:5" x14ac:dyDescent="0.2">
      <c r="A152" s="7">
        <v>41089</v>
      </c>
      <c r="B152" s="8">
        <v>10.75</v>
      </c>
      <c r="C152" s="13">
        <f t="shared" si="14"/>
        <v>9.3109869646180511E-4</v>
      </c>
      <c r="D152" s="13"/>
    </row>
    <row r="153" spans="1:5" x14ac:dyDescent="0.2">
      <c r="A153" s="7">
        <v>41060</v>
      </c>
      <c r="B153" s="8">
        <v>10.74</v>
      </c>
      <c r="C153" s="13">
        <f t="shared" si="14"/>
        <v>-1.8587360594795144E-3</v>
      </c>
      <c r="D153" s="13"/>
    </row>
    <row r="154" spans="1:5" x14ac:dyDescent="0.2">
      <c r="A154" s="7">
        <v>41029</v>
      </c>
      <c r="B154" s="8">
        <v>10.76</v>
      </c>
      <c r="C154" s="13">
        <f t="shared" si="14"/>
        <v>1.8621973929236102E-3</v>
      </c>
      <c r="D154" s="13"/>
    </row>
    <row r="155" spans="1:5" x14ac:dyDescent="0.2">
      <c r="A155" s="7">
        <v>40998</v>
      </c>
      <c r="B155" s="8">
        <v>10.74</v>
      </c>
      <c r="C155" s="13">
        <f t="shared" si="14"/>
        <v>-9.3023255813951509E-4</v>
      </c>
      <c r="D155" s="13"/>
    </row>
    <row r="156" spans="1:5" x14ac:dyDescent="0.2">
      <c r="A156" s="7">
        <v>40968</v>
      </c>
      <c r="B156" s="8">
        <v>10.75</v>
      </c>
      <c r="C156" s="13">
        <f t="shared" si="14"/>
        <v>1.8639328984156173E-3</v>
      </c>
      <c r="D156" s="13"/>
    </row>
    <row r="157" spans="1:5" x14ac:dyDescent="0.2">
      <c r="A157" s="7">
        <v>40939</v>
      </c>
      <c r="B157" s="8">
        <v>10.73</v>
      </c>
      <c r="C157" s="13">
        <f t="shared" si="14"/>
        <v>8.458646616541339E-3</v>
      </c>
      <c r="D157" s="13"/>
    </row>
    <row r="158" spans="1:5" x14ac:dyDescent="0.2">
      <c r="A158" s="7">
        <v>40907</v>
      </c>
      <c r="B158" s="8">
        <v>10.64</v>
      </c>
      <c r="C158" s="13">
        <f t="shared" si="14"/>
        <v>1.8832391713748918E-3</v>
      </c>
      <c r="D158" s="13" cm="1">
        <f t="array" ref="D158">PRODUCT((1+C158:C169)^(12/12))-1</f>
        <v>-1.20705663881151E-2</v>
      </c>
      <c r="E158" s="21">
        <f t="shared" ref="E158" si="17">_xlfn.STDEV.P(C158:C169)</f>
        <v>4.6158471310904815E-3</v>
      </c>
    </row>
    <row r="159" spans="1:5" x14ac:dyDescent="0.2">
      <c r="A159" s="7">
        <v>40877</v>
      </c>
      <c r="B159" s="8">
        <v>10.62</v>
      </c>
      <c r="C159" s="13">
        <f t="shared" si="14"/>
        <v>-7.4766355140186988E-3</v>
      </c>
      <c r="D159" s="13"/>
    </row>
    <row r="160" spans="1:5" x14ac:dyDescent="0.2">
      <c r="A160" s="7">
        <v>40847</v>
      </c>
      <c r="B160" s="8">
        <v>10.7</v>
      </c>
      <c r="C160" s="13">
        <f t="shared" si="14"/>
        <v>3.7523452157597697E-3</v>
      </c>
      <c r="D160" s="13"/>
    </row>
    <row r="161" spans="1:5" x14ac:dyDescent="0.2">
      <c r="A161" s="7">
        <v>40816</v>
      </c>
      <c r="B161" s="8">
        <v>10.66</v>
      </c>
      <c r="C161" s="13">
        <f t="shared" si="14"/>
        <v>-5.59701492537318E-3</v>
      </c>
      <c r="D161" s="13"/>
    </row>
    <row r="162" spans="1:5" x14ac:dyDescent="0.2">
      <c r="A162" s="7">
        <v>40786</v>
      </c>
      <c r="B162" s="8">
        <v>10.72</v>
      </c>
      <c r="C162" s="13">
        <f t="shared" si="14"/>
        <v>-6.4874884151991212E-3</v>
      </c>
      <c r="D162" s="13"/>
    </row>
    <row r="163" spans="1:5" x14ac:dyDescent="0.2">
      <c r="A163" s="7">
        <v>40753</v>
      </c>
      <c r="B163" s="8">
        <v>10.79</v>
      </c>
      <c r="C163" s="13">
        <f t="shared" si="14"/>
        <v>3.7209302325580604E-3</v>
      </c>
      <c r="D163" s="13"/>
    </row>
    <row r="164" spans="1:5" x14ac:dyDescent="0.2">
      <c r="A164" s="7">
        <v>40724</v>
      </c>
      <c r="B164" s="8">
        <v>10.75</v>
      </c>
      <c r="C164" s="13">
        <f t="shared" si="14"/>
        <v>-4.6296296296296953E-3</v>
      </c>
      <c r="D164" s="13"/>
    </row>
    <row r="165" spans="1:5" x14ac:dyDescent="0.2">
      <c r="A165" s="7">
        <v>40694</v>
      </c>
      <c r="B165" s="8">
        <v>10.8</v>
      </c>
      <c r="C165" s="13">
        <f t="shared" si="14"/>
        <v>1.8552875695734092E-3</v>
      </c>
      <c r="D165" s="13"/>
    </row>
    <row r="166" spans="1:5" x14ac:dyDescent="0.2">
      <c r="A166" s="7">
        <v>40662</v>
      </c>
      <c r="B166" s="8">
        <v>10.78</v>
      </c>
      <c r="C166" s="13">
        <f t="shared" si="14"/>
        <v>5.5970149253730143E-3</v>
      </c>
      <c r="D166" s="13"/>
    </row>
    <row r="167" spans="1:5" x14ac:dyDescent="0.2">
      <c r="A167" s="7">
        <v>40633</v>
      </c>
      <c r="B167" s="8">
        <v>10.72</v>
      </c>
      <c r="C167" s="13">
        <f t="shared" si="14"/>
        <v>-6.4874884151991212E-3</v>
      </c>
      <c r="D167" s="13"/>
    </row>
    <row r="168" spans="1:5" x14ac:dyDescent="0.2">
      <c r="A168" s="7">
        <v>40602</v>
      </c>
      <c r="B168" s="8">
        <v>10.79</v>
      </c>
      <c r="C168" s="13">
        <f t="shared" si="14"/>
        <v>-9.2592592592607059E-4</v>
      </c>
      <c r="D168" s="13"/>
    </row>
    <row r="169" spans="1:5" x14ac:dyDescent="0.2">
      <c r="A169" s="7">
        <v>40574</v>
      </c>
      <c r="B169" s="8">
        <v>10.8</v>
      </c>
      <c r="C169" s="13">
        <f t="shared" si="14"/>
        <v>2.7855153203343677E-3</v>
      </c>
      <c r="D169" s="13"/>
    </row>
    <row r="170" spans="1:5" x14ac:dyDescent="0.2">
      <c r="A170" s="7">
        <v>40543</v>
      </c>
      <c r="B170" s="8">
        <v>10.77</v>
      </c>
      <c r="C170" s="13">
        <f t="shared" si="14"/>
        <v>-5.5401662049861956E-3</v>
      </c>
      <c r="D170" s="13" cm="1">
        <f t="array" ref="D170">PRODUCT((1+C170:C181)^(12/12))-1</f>
        <v>1.6997167138810498E-2</v>
      </c>
      <c r="E170" s="21">
        <f t="shared" ref="E170" si="18">_xlfn.STDEV.P(C170:C181)</f>
        <v>5.1244089966645595E-3</v>
      </c>
    </row>
    <row r="171" spans="1:5" x14ac:dyDescent="0.2">
      <c r="A171" s="7">
        <v>40512</v>
      </c>
      <c r="B171" s="8">
        <v>10.83</v>
      </c>
      <c r="C171" s="13">
        <f t="shared" si="14"/>
        <v>-6.4220183486238787E-3</v>
      </c>
      <c r="D171" s="13"/>
    </row>
    <row r="172" spans="1:5" x14ac:dyDescent="0.2">
      <c r="A172" s="7">
        <v>40480</v>
      </c>
      <c r="B172" s="8">
        <v>10.9</v>
      </c>
      <c r="C172" s="13">
        <f t="shared" si="14"/>
        <v>2.7598896044159281E-3</v>
      </c>
      <c r="D172" s="13"/>
    </row>
    <row r="173" spans="1:5" x14ac:dyDescent="0.2">
      <c r="A173" s="7">
        <v>40451</v>
      </c>
      <c r="B173" s="8">
        <v>10.87</v>
      </c>
      <c r="C173" s="13">
        <f t="shared" si="14"/>
        <v>1.8433179723501912E-3</v>
      </c>
      <c r="D173" s="13"/>
    </row>
    <row r="174" spans="1:5" x14ac:dyDescent="0.2">
      <c r="A174" s="7">
        <v>40421</v>
      </c>
      <c r="B174" s="8">
        <v>10.85</v>
      </c>
      <c r="C174" s="13">
        <f t="shared" si="14"/>
        <v>3.7002775208139819E-3</v>
      </c>
      <c r="D174" s="13"/>
    </row>
    <row r="175" spans="1:5" x14ac:dyDescent="0.2">
      <c r="A175" s="7">
        <v>40389</v>
      </c>
      <c r="B175" s="8">
        <v>10.81</v>
      </c>
      <c r="C175" s="13">
        <f t="shared" si="14"/>
        <v>7.4557315936626348E-3</v>
      </c>
      <c r="D175" s="13"/>
    </row>
    <row r="176" spans="1:5" x14ac:dyDescent="0.2">
      <c r="A176" s="7">
        <v>40359</v>
      </c>
      <c r="B176" s="8">
        <v>10.73</v>
      </c>
      <c r="C176" s="13">
        <f t="shared" si="14"/>
        <v>4.6816479400749733E-3</v>
      </c>
      <c r="D176" s="13"/>
    </row>
    <row r="177" spans="1:5" x14ac:dyDescent="0.2">
      <c r="A177" s="7">
        <v>40326</v>
      </c>
      <c r="B177" s="8">
        <v>10.68</v>
      </c>
      <c r="C177" s="13">
        <f t="shared" si="14"/>
        <v>-6.5116279069767705E-3</v>
      </c>
      <c r="D177" s="13"/>
    </row>
    <row r="178" spans="1:5" x14ac:dyDescent="0.2">
      <c r="A178" s="7">
        <v>40298</v>
      </c>
      <c r="B178" s="8">
        <v>10.75</v>
      </c>
      <c r="C178" s="13">
        <f t="shared" si="14"/>
        <v>3.7348272642389489E-3</v>
      </c>
      <c r="D178" s="13"/>
    </row>
    <row r="179" spans="1:5" x14ac:dyDescent="0.2">
      <c r="A179" s="7">
        <v>40268</v>
      </c>
      <c r="B179" s="8">
        <v>10.71</v>
      </c>
      <c r="C179" s="13">
        <f t="shared" si="14"/>
        <v>9.3457943925248264E-4</v>
      </c>
      <c r="D179" s="13"/>
    </row>
    <row r="180" spans="1:5" x14ac:dyDescent="0.2">
      <c r="A180" s="7">
        <v>40235</v>
      </c>
      <c r="B180" s="8">
        <v>10.7</v>
      </c>
      <c r="C180" s="13">
        <f t="shared" si="14"/>
        <v>0</v>
      </c>
      <c r="D180" s="13"/>
    </row>
    <row r="181" spans="1:5" x14ac:dyDescent="0.2">
      <c r="A181" s="7">
        <v>40207</v>
      </c>
      <c r="B181" s="8">
        <v>10.7</v>
      </c>
      <c r="C181" s="13">
        <f t="shared" si="14"/>
        <v>1.0387157695939512E-2</v>
      </c>
      <c r="D181" s="13"/>
    </row>
    <row r="182" spans="1:5" x14ac:dyDescent="0.2">
      <c r="A182" s="7">
        <v>40178</v>
      </c>
      <c r="B182" s="8">
        <v>10.59</v>
      </c>
      <c r="C182" s="13">
        <f t="shared" si="14"/>
        <v>-6.5666041275797638E-3</v>
      </c>
      <c r="D182" s="13" cm="1">
        <f t="array" ref="D182">PRODUCT((1+C182:C193)^(12/12))-1</f>
        <v>9.5139607032058038E-2</v>
      </c>
      <c r="E182" s="21">
        <f t="shared" ref="E182" si="19">_xlfn.STDEV.P(C182:C193)</f>
        <v>9.0474145937160227E-3</v>
      </c>
    </row>
    <row r="183" spans="1:5" x14ac:dyDescent="0.2">
      <c r="A183" s="7">
        <v>40147</v>
      </c>
      <c r="B183" s="8">
        <v>10.66</v>
      </c>
      <c r="C183" s="13">
        <f t="shared" si="14"/>
        <v>5.6603773584906134E-3</v>
      </c>
      <c r="D183" s="13"/>
    </row>
    <row r="184" spans="1:5" x14ac:dyDescent="0.2">
      <c r="A184" s="7">
        <v>40116</v>
      </c>
      <c r="B184" s="8">
        <v>10.6</v>
      </c>
      <c r="C184" s="13">
        <f t="shared" si="14"/>
        <v>4.7393364928908941E-3</v>
      </c>
      <c r="D184" s="13"/>
    </row>
    <row r="185" spans="1:5" x14ac:dyDescent="0.2">
      <c r="A185" s="7">
        <v>40086</v>
      </c>
      <c r="B185" s="8">
        <v>10.55</v>
      </c>
      <c r="C185" s="13">
        <f t="shared" si="14"/>
        <v>6.679389312977126E-3</v>
      </c>
      <c r="D185" s="13"/>
    </row>
    <row r="186" spans="1:5" x14ac:dyDescent="0.2">
      <c r="A186" s="7">
        <v>40056</v>
      </c>
      <c r="B186" s="8">
        <v>10.48</v>
      </c>
      <c r="C186" s="13">
        <f t="shared" si="14"/>
        <v>1.0607521697203588E-2</v>
      </c>
      <c r="D186" s="13"/>
    </row>
    <row r="187" spans="1:5" x14ac:dyDescent="0.2">
      <c r="A187" s="7">
        <v>40025</v>
      </c>
      <c r="B187" s="8">
        <v>10.37</v>
      </c>
      <c r="C187" s="13">
        <f t="shared" si="14"/>
        <v>1.3685239491690987E-2</v>
      </c>
      <c r="D187" s="13"/>
    </row>
    <row r="188" spans="1:5" x14ac:dyDescent="0.2">
      <c r="A188" s="7">
        <v>39994</v>
      </c>
      <c r="B188" s="8">
        <v>10.23</v>
      </c>
      <c r="C188" s="13">
        <f t="shared" si="14"/>
        <v>6.8897637795275867E-3</v>
      </c>
      <c r="D188" s="13"/>
    </row>
    <row r="189" spans="1:5" x14ac:dyDescent="0.2">
      <c r="A189" s="7">
        <v>39962</v>
      </c>
      <c r="B189" s="8">
        <v>10.16</v>
      </c>
      <c r="C189" s="13">
        <f t="shared" si="14"/>
        <v>2.4193548387096794E-2</v>
      </c>
      <c r="D189" s="13"/>
    </row>
    <row r="190" spans="1:5" x14ac:dyDescent="0.2">
      <c r="A190" s="7">
        <v>39933</v>
      </c>
      <c r="B190" s="8">
        <v>9.92</v>
      </c>
      <c r="C190" s="13">
        <f t="shared" si="14"/>
        <v>1.7435897435897428E-2</v>
      </c>
      <c r="D190" s="13"/>
    </row>
    <row r="191" spans="1:5" x14ac:dyDescent="0.2">
      <c r="A191" s="7">
        <v>39903</v>
      </c>
      <c r="B191" s="8">
        <v>9.75</v>
      </c>
      <c r="C191" s="13">
        <f t="shared" si="14"/>
        <v>8.211866146580906E-4</v>
      </c>
      <c r="D191" s="13"/>
    </row>
    <row r="192" spans="1:5" x14ac:dyDescent="0.2">
      <c r="A192" s="7">
        <v>39871</v>
      </c>
      <c r="B192" s="8">
        <v>9.7420000000000009</v>
      </c>
      <c r="C192" s="13">
        <f t="shared" si="14"/>
        <v>-7.9429735234215273E-3</v>
      </c>
      <c r="D192" s="13"/>
    </row>
    <row r="193" spans="1:5" x14ac:dyDescent="0.2">
      <c r="A193" s="7">
        <v>39843</v>
      </c>
      <c r="B193" s="8">
        <v>9.82</v>
      </c>
      <c r="C193" s="13">
        <f t="shared" si="14"/>
        <v>1.5511892450879044E-2</v>
      </c>
      <c r="D193" s="13"/>
    </row>
    <row r="194" spans="1:5" x14ac:dyDescent="0.2">
      <c r="A194" s="7">
        <v>39813</v>
      </c>
      <c r="B194" s="8">
        <v>9.67</v>
      </c>
      <c r="C194" s="13">
        <f t="shared" ref="C194:C257" si="20">(B194-B195)/B195</f>
        <v>7.2916666666666963E-3</v>
      </c>
      <c r="D194" s="13" cm="1">
        <f t="array" ref="D194">PRODUCT((1+C194:C205)^(12/12))-1</f>
        <v>-9.2018779342722623E-2</v>
      </c>
      <c r="E194" s="21">
        <f t="shared" ref="E194" si="21">_xlfn.STDEV.P(C194:C205)</f>
        <v>1.4333705279222116E-2</v>
      </c>
    </row>
    <row r="195" spans="1:5" x14ac:dyDescent="0.2">
      <c r="A195" s="7">
        <v>39780</v>
      </c>
      <c r="B195" s="8">
        <v>9.6</v>
      </c>
      <c r="C195" s="13">
        <f t="shared" si="20"/>
        <v>-7.2388831437435663E-3</v>
      </c>
      <c r="D195" s="13"/>
    </row>
    <row r="196" spans="1:5" x14ac:dyDescent="0.2">
      <c r="A196" s="7">
        <v>39752</v>
      </c>
      <c r="B196" s="8">
        <v>9.67</v>
      </c>
      <c r="C196" s="13">
        <f t="shared" si="20"/>
        <v>-3.5892323030907225E-2</v>
      </c>
      <c r="D196" s="13"/>
    </row>
    <row r="197" spans="1:5" x14ac:dyDescent="0.2">
      <c r="A197" s="7">
        <v>39721</v>
      </c>
      <c r="B197" s="8">
        <v>10.029999999999999</v>
      </c>
      <c r="C197" s="13">
        <f t="shared" si="20"/>
        <v>-3.8350910834132348E-2</v>
      </c>
      <c r="D197" s="13"/>
    </row>
    <row r="198" spans="1:5" x14ac:dyDescent="0.2">
      <c r="A198" s="7">
        <v>39689</v>
      </c>
      <c r="B198" s="8">
        <v>10.43</v>
      </c>
      <c r="C198" s="13">
        <f t="shared" si="20"/>
        <v>-2.8680688336521162E-3</v>
      </c>
      <c r="D198" s="13"/>
    </row>
    <row r="199" spans="1:5" x14ac:dyDescent="0.2">
      <c r="A199" s="7">
        <v>39660</v>
      </c>
      <c r="B199" s="8">
        <v>10.46</v>
      </c>
      <c r="C199" s="13">
        <f t="shared" si="20"/>
        <v>-4.7573739295907642E-3</v>
      </c>
      <c r="D199" s="13"/>
    </row>
    <row r="200" spans="1:5" x14ac:dyDescent="0.2">
      <c r="A200" s="7">
        <v>39629</v>
      </c>
      <c r="B200" s="8">
        <v>10.51</v>
      </c>
      <c r="C200" s="13">
        <f t="shared" si="20"/>
        <v>-4.7348484848485518E-3</v>
      </c>
      <c r="D200" s="13"/>
    </row>
    <row r="201" spans="1:5" x14ac:dyDescent="0.2">
      <c r="A201" s="7">
        <v>39598</v>
      </c>
      <c r="B201" s="8">
        <v>10.56</v>
      </c>
      <c r="C201" s="13">
        <f t="shared" si="20"/>
        <v>-1.8903591682419257E-3</v>
      </c>
      <c r="D201" s="13"/>
    </row>
    <row r="202" spans="1:5" x14ac:dyDescent="0.2">
      <c r="A202" s="7">
        <v>39568</v>
      </c>
      <c r="B202" s="8">
        <v>10.58</v>
      </c>
      <c r="C202" s="13">
        <f t="shared" si="20"/>
        <v>-6.5727699530516697E-3</v>
      </c>
      <c r="D202" s="13"/>
    </row>
    <row r="203" spans="1:5" x14ac:dyDescent="0.2">
      <c r="A203" s="7">
        <v>39538</v>
      </c>
      <c r="B203" s="8">
        <v>10.65</v>
      </c>
      <c r="C203" s="13">
        <f t="shared" si="20"/>
        <v>-1.1142061281336975E-2</v>
      </c>
      <c r="D203" s="13"/>
    </row>
    <row r="204" spans="1:5" x14ac:dyDescent="0.2">
      <c r="A204" s="7">
        <v>39507</v>
      </c>
      <c r="B204" s="8">
        <v>10.77</v>
      </c>
      <c r="C204" s="13">
        <f t="shared" si="20"/>
        <v>0</v>
      </c>
      <c r="D204" s="13"/>
    </row>
    <row r="205" spans="1:5" x14ac:dyDescent="0.2">
      <c r="A205" s="7">
        <v>39478</v>
      </c>
      <c r="B205" s="8">
        <v>10.77</v>
      </c>
      <c r="C205" s="13">
        <f t="shared" si="20"/>
        <v>1.1267605633802743E-2</v>
      </c>
      <c r="D205" s="13"/>
    </row>
    <row r="206" spans="1:5" x14ac:dyDescent="0.2">
      <c r="A206" s="7">
        <v>39447</v>
      </c>
      <c r="B206" s="8">
        <v>10.65</v>
      </c>
      <c r="C206" s="13">
        <f t="shared" si="20"/>
        <v>-3.7418147801683019E-3</v>
      </c>
      <c r="D206" s="13" cm="1">
        <f t="array" ref="D206">PRODUCT((1+C206:C217)^(12/12))-1</f>
        <v>8.5227272727272929E-3</v>
      </c>
      <c r="E206" s="21">
        <f t="shared" ref="E206" si="22">_xlfn.STDEV.P(C206:C217)</f>
        <v>3.9516861122381669E-3</v>
      </c>
    </row>
    <row r="207" spans="1:5" x14ac:dyDescent="0.2">
      <c r="A207" s="7">
        <v>39416</v>
      </c>
      <c r="B207" s="8">
        <v>10.69</v>
      </c>
      <c r="C207" s="13">
        <f t="shared" si="20"/>
        <v>7.5400565504241349E-3</v>
      </c>
      <c r="D207" s="13"/>
    </row>
    <row r="208" spans="1:5" x14ac:dyDescent="0.2">
      <c r="A208" s="7">
        <v>39386</v>
      </c>
      <c r="B208" s="8">
        <v>10.61</v>
      </c>
      <c r="C208" s="13">
        <f t="shared" si="20"/>
        <v>1.8885741265344262E-3</v>
      </c>
      <c r="D208" s="13"/>
    </row>
    <row r="209" spans="1:4" x14ac:dyDescent="0.2">
      <c r="A209" s="7">
        <v>39353</v>
      </c>
      <c r="B209" s="8">
        <v>10.59</v>
      </c>
      <c r="C209" s="13">
        <f t="shared" si="20"/>
        <v>3.7914691943127152E-3</v>
      </c>
      <c r="D209" s="13"/>
    </row>
    <row r="210" spans="1:4" x14ac:dyDescent="0.2">
      <c r="A210" s="7">
        <v>39325</v>
      </c>
      <c r="B210" s="8">
        <v>10.55</v>
      </c>
      <c r="C210" s="13">
        <f t="shared" si="20"/>
        <v>0</v>
      </c>
      <c r="D210" s="13"/>
    </row>
    <row r="211" spans="1:4" x14ac:dyDescent="0.2">
      <c r="A211" s="7">
        <v>39294</v>
      </c>
      <c r="B211" s="8">
        <v>10.55</v>
      </c>
      <c r="C211" s="13">
        <f t="shared" si="20"/>
        <v>2.8517110266160777E-3</v>
      </c>
      <c r="D211" s="13"/>
    </row>
    <row r="212" spans="1:4" x14ac:dyDescent="0.2">
      <c r="A212" s="7">
        <v>39262</v>
      </c>
      <c r="B212" s="8">
        <v>10.52</v>
      </c>
      <c r="C212" s="13">
        <f t="shared" si="20"/>
        <v>-1.8975332068310792E-3</v>
      </c>
      <c r="D212" s="13"/>
    </row>
    <row r="213" spans="1:4" x14ac:dyDescent="0.2">
      <c r="A213" s="7">
        <v>39233</v>
      </c>
      <c r="B213" s="8">
        <v>10.54</v>
      </c>
      <c r="C213" s="13">
        <f t="shared" si="20"/>
        <v>-6.5975494816211391E-3</v>
      </c>
      <c r="D213" s="13"/>
    </row>
    <row r="214" spans="1:4" x14ac:dyDescent="0.2">
      <c r="A214" s="7">
        <v>39202</v>
      </c>
      <c r="B214" s="8">
        <v>10.61</v>
      </c>
      <c r="C214" s="13">
        <f t="shared" si="20"/>
        <v>9.4339622641507429E-4</v>
      </c>
      <c r="D214" s="13"/>
    </row>
    <row r="215" spans="1:4" x14ac:dyDescent="0.2">
      <c r="A215" s="7">
        <v>39171</v>
      </c>
      <c r="B215" s="8">
        <v>10.6</v>
      </c>
      <c r="C215" s="13">
        <f t="shared" si="20"/>
        <v>-9.4250706880299594E-4</v>
      </c>
      <c r="D215" s="13"/>
    </row>
    <row r="216" spans="1:4" x14ac:dyDescent="0.2">
      <c r="A216" s="7">
        <v>39141</v>
      </c>
      <c r="B216" s="8">
        <v>10.61</v>
      </c>
      <c r="C216" s="13">
        <f t="shared" si="20"/>
        <v>6.6413662239089462E-3</v>
      </c>
      <c r="D216" s="13"/>
    </row>
    <row r="217" spans="1:4" x14ac:dyDescent="0.2">
      <c r="A217" s="7">
        <v>39113</v>
      </c>
      <c r="B217" s="8">
        <v>10.54</v>
      </c>
      <c r="C217" s="13">
        <f t="shared" si="20"/>
        <v>-1.8939393939395217E-3</v>
      </c>
      <c r="D217" s="13"/>
    </row>
    <row r="218" spans="1:4" x14ac:dyDescent="0.2">
      <c r="A218" s="7">
        <v>39080</v>
      </c>
      <c r="B218" s="8">
        <v>10.56</v>
      </c>
      <c r="C218" s="13">
        <f t="shared" si="20"/>
        <v>-2.8328611898016396E-3</v>
      </c>
      <c r="D218" s="13"/>
    </row>
    <row r="219" spans="1:4" x14ac:dyDescent="0.2">
      <c r="A219" s="7">
        <v>39051</v>
      </c>
      <c r="B219" s="8">
        <v>10.59</v>
      </c>
      <c r="C219" s="13">
        <f t="shared" si="20"/>
        <v>2.8409090909090303E-3</v>
      </c>
      <c r="D219" s="13"/>
    </row>
    <row r="220" spans="1:4" x14ac:dyDescent="0.2">
      <c r="A220" s="7">
        <v>39021</v>
      </c>
      <c r="B220" s="8">
        <v>10.56</v>
      </c>
      <c r="C220" s="13">
        <f t="shared" si="20"/>
        <v>9.4786729857817881E-4</v>
      </c>
      <c r="D220" s="13"/>
    </row>
    <row r="221" spans="1:4" x14ac:dyDescent="0.2">
      <c r="A221" s="7">
        <v>38989</v>
      </c>
      <c r="B221" s="8">
        <v>10.55</v>
      </c>
      <c r="C221" s="13">
        <f t="shared" si="20"/>
        <v>2.8517110266160777E-3</v>
      </c>
      <c r="D221" s="13"/>
    </row>
    <row r="222" spans="1:4" x14ac:dyDescent="0.2">
      <c r="A222" s="7">
        <v>38960</v>
      </c>
      <c r="B222" s="8">
        <v>10.52</v>
      </c>
      <c r="C222" s="13">
        <f t="shared" si="20"/>
        <v>4.775549188156536E-3</v>
      </c>
      <c r="D222" s="13"/>
    </row>
    <row r="223" spans="1:4" x14ac:dyDescent="0.2">
      <c r="A223" s="7">
        <v>38929</v>
      </c>
      <c r="B223" s="8">
        <v>10.47</v>
      </c>
      <c r="C223" s="13">
        <f t="shared" si="20"/>
        <v>3.8350910834133198E-3</v>
      </c>
      <c r="D223" s="13"/>
    </row>
    <row r="224" spans="1:4" x14ac:dyDescent="0.2">
      <c r="A224" s="7">
        <v>38898</v>
      </c>
      <c r="B224" s="8">
        <v>10.43</v>
      </c>
      <c r="C224" s="13">
        <f t="shared" si="20"/>
        <v>-9.5785440613024788E-4</v>
      </c>
      <c r="D224" s="13"/>
    </row>
    <row r="225" spans="1:4" x14ac:dyDescent="0.2">
      <c r="A225" s="7">
        <v>38868</v>
      </c>
      <c r="B225" s="8">
        <v>10.44</v>
      </c>
      <c r="C225" s="13">
        <f t="shared" si="20"/>
        <v>-1.9120458891014674E-3</v>
      </c>
      <c r="D225" s="13"/>
    </row>
    <row r="226" spans="1:4" x14ac:dyDescent="0.2">
      <c r="A226" s="7">
        <v>38835</v>
      </c>
      <c r="B226" s="8">
        <v>10.46</v>
      </c>
      <c r="C226" s="13">
        <f t="shared" si="20"/>
        <v>0</v>
      </c>
      <c r="D226" s="13"/>
    </row>
    <row r="227" spans="1:4" x14ac:dyDescent="0.2">
      <c r="A227" s="7">
        <v>38807</v>
      </c>
      <c r="B227" s="8">
        <v>10.46</v>
      </c>
      <c r="C227" s="13">
        <f t="shared" si="20"/>
        <v>-2.8598665395614263E-3</v>
      </c>
      <c r="D227" s="13"/>
    </row>
    <row r="228" spans="1:4" x14ac:dyDescent="0.2">
      <c r="A228" s="7">
        <v>38776</v>
      </c>
      <c r="B228" s="8">
        <v>10.49</v>
      </c>
      <c r="C228" s="13">
        <f t="shared" si="20"/>
        <v>-9.5238095238093211E-4</v>
      </c>
      <c r="D228" s="13"/>
    </row>
    <row r="229" spans="1:4" x14ac:dyDescent="0.2">
      <c r="A229" s="7">
        <v>38748</v>
      </c>
      <c r="B229" s="8">
        <v>10.5</v>
      </c>
      <c r="C229" s="13">
        <f t="shared" si="20"/>
        <v>-9.5147478591815294E-4</v>
      </c>
      <c r="D229" s="13"/>
    </row>
    <row r="230" spans="1:4" x14ac:dyDescent="0.2">
      <c r="A230" s="7">
        <v>38716</v>
      </c>
      <c r="B230" s="8">
        <v>10.51</v>
      </c>
      <c r="C230" s="13">
        <f t="shared" si="20"/>
        <v>9.5238095238093211E-4</v>
      </c>
      <c r="D230" s="13"/>
    </row>
    <row r="231" spans="1:4" x14ac:dyDescent="0.2">
      <c r="A231" s="7">
        <v>38686</v>
      </c>
      <c r="B231" s="8">
        <v>10.5</v>
      </c>
      <c r="C231" s="13">
        <f t="shared" si="20"/>
        <v>9.5328884652047541E-4</v>
      </c>
      <c r="D231" s="13"/>
    </row>
    <row r="232" spans="1:4" x14ac:dyDescent="0.2">
      <c r="A232" s="7">
        <v>38656</v>
      </c>
      <c r="B232" s="8">
        <v>10.49</v>
      </c>
      <c r="C232" s="13">
        <f t="shared" si="20"/>
        <v>-3.7986704653370511E-3</v>
      </c>
      <c r="D232" s="13"/>
    </row>
    <row r="233" spans="1:4" x14ac:dyDescent="0.2">
      <c r="A233" s="7">
        <v>38625</v>
      </c>
      <c r="B233" s="8">
        <v>10.53</v>
      </c>
      <c r="C233" s="13">
        <f t="shared" si="20"/>
        <v>-4.7258979206049817E-3</v>
      </c>
      <c r="D233" s="13"/>
    </row>
    <row r="234" spans="1:4" x14ac:dyDescent="0.2">
      <c r="A234" s="7">
        <v>38595</v>
      </c>
      <c r="B234" s="8">
        <v>10.58</v>
      </c>
      <c r="C234" s="13">
        <f t="shared" si="20"/>
        <v>3.7950664136623272E-3</v>
      </c>
      <c r="D234" s="13"/>
    </row>
    <row r="235" spans="1:4" x14ac:dyDescent="0.2">
      <c r="A235" s="7">
        <v>38562</v>
      </c>
      <c r="B235" s="8">
        <v>10.54</v>
      </c>
      <c r="C235" s="13">
        <f t="shared" si="20"/>
        <v>-5.6603773584906134E-3</v>
      </c>
      <c r="D235" s="13"/>
    </row>
    <row r="236" spans="1:4" x14ac:dyDescent="0.2">
      <c r="A236" s="7">
        <v>38533</v>
      </c>
      <c r="B236" s="8">
        <v>10.6</v>
      </c>
      <c r="C236" s="13">
        <f t="shared" si="20"/>
        <v>9.4428706326721312E-4</v>
      </c>
      <c r="D236" s="13"/>
    </row>
    <row r="237" spans="1:4" x14ac:dyDescent="0.2">
      <c r="A237" s="7">
        <v>38503</v>
      </c>
      <c r="B237" s="8">
        <v>10.59</v>
      </c>
      <c r="C237" s="13">
        <f t="shared" si="20"/>
        <v>1.8921475875117856E-3</v>
      </c>
      <c r="D237" s="13"/>
    </row>
    <row r="238" spans="1:4" x14ac:dyDescent="0.2">
      <c r="A238" s="7">
        <v>38471</v>
      </c>
      <c r="B238" s="8">
        <v>10.57</v>
      </c>
      <c r="C238" s="13">
        <f t="shared" si="20"/>
        <v>3.7986704653372198E-3</v>
      </c>
      <c r="D238" s="13"/>
    </row>
    <row r="239" spans="1:4" x14ac:dyDescent="0.2">
      <c r="A239" s="7">
        <v>38442</v>
      </c>
      <c r="B239" s="8">
        <v>10.53</v>
      </c>
      <c r="C239" s="13">
        <f t="shared" si="20"/>
        <v>-4.7258979206049817E-3</v>
      </c>
      <c r="D239" s="13"/>
    </row>
    <row r="240" spans="1:4" x14ac:dyDescent="0.2">
      <c r="A240" s="7">
        <v>38411</v>
      </c>
      <c r="B240" s="8">
        <v>10.58</v>
      </c>
      <c r="C240" s="13">
        <f t="shared" si="20"/>
        <v>-4.7036688617122019E-3</v>
      </c>
      <c r="D240" s="13"/>
    </row>
    <row r="241" spans="1:4" x14ac:dyDescent="0.2">
      <c r="A241" s="7">
        <v>38383</v>
      </c>
      <c r="B241" s="8">
        <v>10.63</v>
      </c>
      <c r="C241" s="13">
        <f t="shared" si="20"/>
        <v>-2.8142589118198276E-3</v>
      </c>
      <c r="D241" s="13"/>
    </row>
    <row r="242" spans="1:4" x14ac:dyDescent="0.2">
      <c r="A242" s="7">
        <v>38352</v>
      </c>
      <c r="B242" s="8">
        <v>10.66</v>
      </c>
      <c r="C242" s="13">
        <f t="shared" si="20"/>
        <v>1.8796992481202605E-3</v>
      </c>
      <c r="D242" s="13"/>
    </row>
    <row r="243" spans="1:4" x14ac:dyDescent="0.2">
      <c r="A243" s="7">
        <v>38321</v>
      </c>
      <c r="B243" s="8">
        <v>10.64</v>
      </c>
      <c r="C243" s="13">
        <f t="shared" si="20"/>
        <v>-7.462686567164185E-3</v>
      </c>
      <c r="D243" s="13"/>
    </row>
    <row r="244" spans="1:4" x14ac:dyDescent="0.2">
      <c r="A244" s="7">
        <v>38289</v>
      </c>
      <c r="B244" s="8">
        <v>10.72</v>
      </c>
      <c r="C244" s="13">
        <f t="shared" si="20"/>
        <v>9.3370681605973722E-4</v>
      </c>
      <c r="D244" s="13"/>
    </row>
    <row r="245" spans="1:4" x14ac:dyDescent="0.2">
      <c r="A245" s="7">
        <v>38260</v>
      </c>
      <c r="B245" s="8">
        <v>10.71</v>
      </c>
      <c r="C245" s="13">
        <f t="shared" si="20"/>
        <v>-9.3283582089550242E-4</v>
      </c>
      <c r="D245" s="13"/>
    </row>
    <row r="246" spans="1:4" x14ac:dyDescent="0.2">
      <c r="A246" s="7">
        <v>38230</v>
      </c>
      <c r="B246" s="8">
        <v>10.72</v>
      </c>
      <c r="C246" s="13">
        <f t="shared" si="20"/>
        <v>5.6285178236398217E-3</v>
      </c>
      <c r="D246" s="13"/>
    </row>
    <row r="247" spans="1:4" x14ac:dyDescent="0.2">
      <c r="A247" s="7">
        <v>38198</v>
      </c>
      <c r="B247" s="8">
        <v>10.66</v>
      </c>
      <c r="C247" s="13">
        <f t="shared" si="20"/>
        <v>1.8796992481202605E-3</v>
      </c>
      <c r="D247" s="13"/>
    </row>
    <row r="248" spans="1:4" x14ac:dyDescent="0.2">
      <c r="A248" s="7">
        <v>38168</v>
      </c>
      <c r="B248" s="8">
        <v>10.64</v>
      </c>
      <c r="C248" s="13">
        <f t="shared" si="20"/>
        <v>-1.8761726078798848E-3</v>
      </c>
      <c r="D248" s="13"/>
    </row>
    <row r="249" spans="1:4" x14ac:dyDescent="0.2">
      <c r="A249" s="7">
        <v>38138</v>
      </c>
      <c r="B249" s="8">
        <v>10.66</v>
      </c>
      <c r="C249" s="13">
        <f t="shared" si="20"/>
        <v>-5.59701492537318E-3</v>
      </c>
      <c r="D249" s="13"/>
    </row>
    <row r="250" spans="1:4" x14ac:dyDescent="0.2">
      <c r="A250" s="7">
        <v>38107</v>
      </c>
      <c r="B250" s="8">
        <v>10.72</v>
      </c>
      <c r="C250" s="13">
        <f t="shared" si="20"/>
        <v>-1.3799448022078987E-2</v>
      </c>
      <c r="D250" s="13"/>
    </row>
    <row r="251" spans="1:4" x14ac:dyDescent="0.2">
      <c r="A251" s="7">
        <v>38077</v>
      </c>
      <c r="B251" s="8">
        <v>10.87</v>
      </c>
      <c r="C251" s="13">
        <f t="shared" si="20"/>
        <v>1.8433179723501912E-3</v>
      </c>
      <c r="D251" s="13"/>
    </row>
    <row r="252" spans="1:4" x14ac:dyDescent="0.2">
      <c r="A252" s="7">
        <v>38044</v>
      </c>
      <c r="B252" s="8">
        <v>10.85</v>
      </c>
      <c r="C252" s="13">
        <f t="shared" si="20"/>
        <v>3.7002775208139819E-3</v>
      </c>
      <c r="D252" s="13"/>
    </row>
    <row r="253" spans="1:4" x14ac:dyDescent="0.2">
      <c r="A253" s="7">
        <v>38016</v>
      </c>
      <c r="B253" s="8">
        <v>10.81</v>
      </c>
      <c r="C253" s="13">
        <f t="shared" si="20"/>
        <v>9.2592592592590612E-4</v>
      </c>
      <c r="D253" s="13"/>
    </row>
    <row r="254" spans="1:4" x14ac:dyDescent="0.2">
      <c r="A254" s="7">
        <v>37986</v>
      </c>
      <c r="B254" s="8">
        <v>10.8</v>
      </c>
      <c r="C254" s="13">
        <f t="shared" si="20"/>
        <v>2.7855153203343677E-3</v>
      </c>
      <c r="D254" s="13"/>
    </row>
    <row r="255" spans="1:4" x14ac:dyDescent="0.2">
      <c r="A255" s="7">
        <v>37953</v>
      </c>
      <c r="B255" s="8">
        <v>10.77</v>
      </c>
      <c r="C255" s="13">
        <f t="shared" si="20"/>
        <v>-1.8535681186283202E-3</v>
      </c>
      <c r="D255" s="13"/>
    </row>
    <row r="256" spans="1:4" x14ac:dyDescent="0.2">
      <c r="A256" s="7">
        <v>37925</v>
      </c>
      <c r="B256" s="8">
        <v>10.79</v>
      </c>
      <c r="C256" s="13">
        <f t="shared" si="20"/>
        <v>-5.5299539170507372E-3</v>
      </c>
      <c r="D256" s="13"/>
    </row>
    <row r="257" spans="1:4" x14ac:dyDescent="0.2">
      <c r="A257" s="7">
        <v>37894</v>
      </c>
      <c r="B257" s="8">
        <v>10.85</v>
      </c>
      <c r="C257" s="13">
        <f t="shared" si="20"/>
        <v>1.0242085661080022E-2</v>
      </c>
      <c r="D257" s="13"/>
    </row>
    <row r="258" spans="1:4" x14ac:dyDescent="0.2">
      <c r="A258" s="7">
        <v>37862</v>
      </c>
      <c r="B258" s="8">
        <v>10.74</v>
      </c>
      <c r="C258" s="13">
        <f t="shared" ref="C258:C287" si="23">(B258-B259)/B259</f>
        <v>-4.6339202965708006E-3</v>
      </c>
      <c r="D258" s="13"/>
    </row>
    <row r="259" spans="1:4" x14ac:dyDescent="0.2">
      <c r="A259" s="7">
        <v>37833</v>
      </c>
      <c r="B259" s="8">
        <v>10.79</v>
      </c>
      <c r="C259" s="13">
        <f t="shared" si="23"/>
        <v>-1.0999083409715948E-2</v>
      </c>
      <c r="D259" s="13"/>
    </row>
    <row r="260" spans="1:4" x14ac:dyDescent="0.2">
      <c r="A260" s="7">
        <v>37802</v>
      </c>
      <c r="B260" s="8">
        <v>10.91</v>
      </c>
      <c r="C260" s="13">
        <f t="shared" si="23"/>
        <v>0</v>
      </c>
      <c r="D260" s="13"/>
    </row>
    <row r="261" spans="1:4" x14ac:dyDescent="0.2">
      <c r="A261" s="7">
        <v>37771</v>
      </c>
      <c r="B261" s="8">
        <v>10.91</v>
      </c>
      <c r="C261" s="13">
        <f t="shared" si="23"/>
        <v>5.5299539170507372E-3</v>
      </c>
      <c r="D261" s="13"/>
    </row>
    <row r="262" spans="1:4" x14ac:dyDescent="0.2">
      <c r="A262" s="7">
        <v>37741</v>
      </c>
      <c r="B262" s="8">
        <v>10.85</v>
      </c>
      <c r="C262" s="13">
        <f t="shared" si="23"/>
        <v>2.7726432532346914E-3</v>
      </c>
      <c r="D262" s="13"/>
    </row>
    <row r="263" spans="1:4" x14ac:dyDescent="0.2">
      <c r="A263" s="7">
        <v>37711</v>
      </c>
      <c r="B263" s="8">
        <v>10.82</v>
      </c>
      <c r="C263" s="13">
        <f t="shared" si="23"/>
        <v>0</v>
      </c>
      <c r="D263" s="13"/>
    </row>
    <row r="264" spans="1:4" x14ac:dyDescent="0.2">
      <c r="A264" s="7">
        <v>37680</v>
      </c>
      <c r="B264" s="8">
        <v>10.82</v>
      </c>
      <c r="C264" s="13">
        <f t="shared" si="23"/>
        <v>3.7105751391466536E-3</v>
      </c>
      <c r="D264" s="13"/>
    </row>
    <row r="265" spans="1:4" x14ac:dyDescent="0.2">
      <c r="A265" s="7">
        <v>37652</v>
      </c>
      <c r="B265" s="8">
        <v>10.78</v>
      </c>
      <c r="C265" s="13">
        <f t="shared" si="23"/>
        <v>-9.2678405931416008E-4</v>
      </c>
      <c r="D265" s="13"/>
    </row>
    <row r="266" spans="1:4" x14ac:dyDescent="0.2">
      <c r="A266" s="7">
        <v>37621</v>
      </c>
      <c r="B266" s="8">
        <v>10.79</v>
      </c>
      <c r="C266" s="13">
        <f t="shared" si="23"/>
        <v>9.3545369504209209E-3</v>
      </c>
      <c r="D266" s="13"/>
    </row>
    <row r="267" spans="1:4" x14ac:dyDescent="0.2">
      <c r="A267" s="7">
        <v>37589</v>
      </c>
      <c r="B267" s="8">
        <v>10.69</v>
      </c>
      <c r="C267" s="13">
        <f t="shared" si="23"/>
        <v>-9.3457943925231654E-4</v>
      </c>
      <c r="D267" s="13"/>
    </row>
    <row r="268" spans="1:4" x14ac:dyDescent="0.2">
      <c r="A268" s="7">
        <v>37560</v>
      </c>
      <c r="B268" s="8">
        <v>10.7</v>
      </c>
      <c r="C268" s="13">
        <f t="shared" si="23"/>
        <v>-7.4211502782931425E-3</v>
      </c>
      <c r="D268" s="13"/>
    </row>
    <row r="269" spans="1:4" x14ac:dyDescent="0.2">
      <c r="A269" s="7">
        <v>37529</v>
      </c>
      <c r="B269" s="8">
        <v>10.78</v>
      </c>
      <c r="C269" s="13">
        <f t="shared" si="23"/>
        <v>6.5359477124181612E-3</v>
      </c>
      <c r="D269" s="13"/>
    </row>
    <row r="270" spans="1:4" x14ac:dyDescent="0.2">
      <c r="A270" s="7">
        <v>37498</v>
      </c>
      <c r="B270" s="8">
        <v>10.71</v>
      </c>
      <c r="C270" s="13">
        <f t="shared" si="23"/>
        <v>5.6338028169014547E-3</v>
      </c>
      <c r="D270" s="13"/>
    </row>
    <row r="271" spans="1:4" x14ac:dyDescent="0.2">
      <c r="A271" s="7">
        <v>37468</v>
      </c>
      <c r="B271" s="8">
        <v>10.65</v>
      </c>
      <c r="C271" s="13">
        <f t="shared" si="23"/>
        <v>-2.8089887640448839E-3</v>
      </c>
      <c r="D271" s="13"/>
    </row>
    <row r="272" spans="1:4" x14ac:dyDescent="0.2">
      <c r="A272" s="7">
        <v>37435</v>
      </c>
      <c r="B272" s="8">
        <v>10.68</v>
      </c>
      <c r="C272" s="13">
        <f t="shared" si="23"/>
        <v>-8.3565459610027721E-3</v>
      </c>
      <c r="D272" s="13"/>
    </row>
    <row r="273" spans="1:4" x14ac:dyDescent="0.2">
      <c r="A273" s="7">
        <v>37407</v>
      </c>
      <c r="B273" s="8">
        <v>10.77</v>
      </c>
      <c r="C273" s="13">
        <f t="shared" si="23"/>
        <v>4.6641791044775126E-3</v>
      </c>
      <c r="D273" s="13"/>
    </row>
    <row r="274" spans="1:4" x14ac:dyDescent="0.2">
      <c r="A274" s="7">
        <v>37376</v>
      </c>
      <c r="B274" s="8">
        <v>10.72</v>
      </c>
      <c r="C274" s="13">
        <f t="shared" si="23"/>
        <v>1.8691588785047992E-3</v>
      </c>
      <c r="D274" s="13"/>
    </row>
    <row r="275" spans="1:4" x14ac:dyDescent="0.2">
      <c r="A275" s="7">
        <v>37344</v>
      </c>
      <c r="B275" s="8">
        <v>10.7</v>
      </c>
      <c r="C275" s="13">
        <f t="shared" si="23"/>
        <v>-1.1090573012939094E-2</v>
      </c>
      <c r="D275" s="13"/>
    </row>
    <row r="276" spans="1:4" x14ac:dyDescent="0.2">
      <c r="A276" s="7">
        <v>37315</v>
      </c>
      <c r="B276" s="8">
        <v>10.82</v>
      </c>
      <c r="C276" s="13">
        <f t="shared" si="23"/>
        <v>0</v>
      </c>
      <c r="D276" s="13"/>
    </row>
    <row r="277" spans="1:4" x14ac:dyDescent="0.2">
      <c r="A277" s="7">
        <v>37287</v>
      </c>
      <c r="B277" s="8">
        <v>10.82</v>
      </c>
      <c r="C277" s="13">
        <f t="shared" si="23"/>
        <v>0</v>
      </c>
      <c r="D277" s="13"/>
    </row>
    <row r="278" spans="1:4" x14ac:dyDescent="0.2">
      <c r="A278" s="7">
        <v>37256</v>
      </c>
      <c r="B278" s="8">
        <v>10.82</v>
      </c>
      <c r="C278" s="13">
        <f t="shared" si="23"/>
        <v>-6.4279155188246354E-3</v>
      </c>
      <c r="D278" s="13"/>
    </row>
    <row r="279" spans="1:4" x14ac:dyDescent="0.2">
      <c r="A279" s="7">
        <v>37225</v>
      </c>
      <c r="B279" s="8">
        <v>10.89</v>
      </c>
      <c r="C279" s="13">
        <f t="shared" si="23"/>
        <v>-9.9999999999999482E-3</v>
      </c>
      <c r="D279" s="13"/>
    </row>
    <row r="280" spans="1:4" x14ac:dyDescent="0.2">
      <c r="A280" s="7">
        <v>37195</v>
      </c>
      <c r="B280" s="9">
        <v>11</v>
      </c>
      <c r="C280" s="13">
        <f t="shared" si="23"/>
        <v>3.6496350364962722E-3</v>
      </c>
      <c r="D280" s="13"/>
    </row>
    <row r="281" spans="1:4" x14ac:dyDescent="0.2">
      <c r="A281" s="7">
        <v>37162</v>
      </c>
      <c r="B281" s="8">
        <v>10.96</v>
      </c>
      <c r="C281" s="13">
        <f t="shared" si="23"/>
        <v>4.5829514207150054E-3</v>
      </c>
      <c r="D281" s="13"/>
    </row>
    <row r="282" spans="1:4" x14ac:dyDescent="0.2">
      <c r="A282" s="7">
        <v>37134</v>
      </c>
      <c r="B282" s="8">
        <v>10.91</v>
      </c>
      <c r="C282" s="13">
        <f t="shared" si="23"/>
        <v>3.6798528058878499E-3</v>
      </c>
      <c r="D282" s="13"/>
    </row>
    <row r="283" spans="1:4" x14ac:dyDescent="0.2">
      <c r="A283" s="7">
        <v>37103</v>
      </c>
      <c r="B283" s="8">
        <v>10.87</v>
      </c>
      <c r="C283" s="13">
        <f t="shared" si="23"/>
        <v>9.2850510677808407E-3</v>
      </c>
      <c r="D283" s="13"/>
    </row>
    <row r="284" spans="1:4" x14ac:dyDescent="0.2">
      <c r="A284" s="7">
        <v>37071</v>
      </c>
      <c r="B284" s="8">
        <v>10.77</v>
      </c>
      <c r="C284" s="13">
        <f t="shared" si="23"/>
        <v>9.2936802973975718E-4</v>
      </c>
      <c r="D284" s="13"/>
    </row>
    <row r="285" spans="1:4" x14ac:dyDescent="0.2">
      <c r="A285" s="7">
        <v>37042</v>
      </c>
      <c r="B285" s="8">
        <v>10.76</v>
      </c>
      <c r="C285" s="13">
        <f t="shared" si="23"/>
        <v>1.8621973929236102E-3</v>
      </c>
      <c r="D285" s="13"/>
    </row>
    <row r="286" spans="1:4" x14ac:dyDescent="0.2">
      <c r="A286" s="7">
        <v>37011</v>
      </c>
      <c r="B286" s="8">
        <v>10.74</v>
      </c>
      <c r="C286" s="13">
        <f t="shared" si="23"/>
        <v>-6.4754856614246325E-3</v>
      </c>
      <c r="D286" s="13"/>
    </row>
    <row r="287" spans="1:4" x14ac:dyDescent="0.2">
      <c r="A287" s="7">
        <v>36980</v>
      </c>
      <c r="B287" s="8">
        <v>10.81</v>
      </c>
      <c r="C287" s="13">
        <f t="shared" si="23"/>
        <v>2.7829313543600315E-3</v>
      </c>
      <c r="D287" s="13"/>
    </row>
    <row r="288" spans="1:4" x14ac:dyDescent="0.2">
      <c r="A288" s="7">
        <v>36950</v>
      </c>
      <c r="B288" s="8">
        <v>10.78</v>
      </c>
      <c r="C288" s="13"/>
      <c r="D288" s="13"/>
    </row>
    <row r="289" spans="1:4" x14ac:dyDescent="0.2">
      <c r="A289" s="66" t="s">
        <v>10</v>
      </c>
      <c r="B289" s="66"/>
      <c r="C289" s="13"/>
      <c r="D289" s="13"/>
    </row>
    <row r="290" spans="1:4" x14ac:dyDescent="0.2">
      <c r="C290" s="13"/>
      <c r="D290" s="13"/>
    </row>
    <row r="291" spans="1:4" x14ac:dyDescent="0.2">
      <c r="C291" s="13"/>
      <c r="D291" s="13"/>
    </row>
    <row r="292" spans="1:4" x14ac:dyDescent="0.2">
      <c r="C292" s="13"/>
      <c r="D292" s="13"/>
    </row>
    <row r="293" spans="1:4" x14ac:dyDescent="0.2">
      <c r="C293" s="13"/>
      <c r="D293" s="13"/>
    </row>
    <row r="294" spans="1:4" x14ac:dyDescent="0.2">
      <c r="C294" s="13"/>
      <c r="D294" s="13"/>
    </row>
    <row r="295" spans="1:4" x14ac:dyDescent="0.2">
      <c r="C295" s="13"/>
      <c r="D295" s="13"/>
    </row>
    <row r="296" spans="1:4" x14ac:dyDescent="0.2">
      <c r="C296" s="13"/>
      <c r="D296" s="13"/>
    </row>
    <row r="297" spans="1:4" x14ac:dyDescent="0.2">
      <c r="C297" s="13"/>
      <c r="D297" s="13"/>
    </row>
    <row r="298" spans="1:4" x14ac:dyDescent="0.2">
      <c r="C298" s="13"/>
      <c r="D298" s="13"/>
    </row>
    <row r="299" spans="1:4" x14ac:dyDescent="0.2">
      <c r="C299" s="13"/>
      <c r="D299" s="13"/>
    </row>
    <row r="300" spans="1:4" x14ac:dyDescent="0.2">
      <c r="C300" s="13"/>
      <c r="D300" s="13"/>
    </row>
    <row r="301" spans="1:4" x14ac:dyDescent="0.2">
      <c r="C301" s="13"/>
      <c r="D301" s="13"/>
    </row>
    <row r="302" spans="1:4" x14ac:dyDescent="0.2">
      <c r="C302" s="13"/>
      <c r="D302" s="13"/>
    </row>
    <row r="303" spans="1:4" x14ac:dyDescent="0.2">
      <c r="C303" s="13"/>
      <c r="D303" s="13"/>
    </row>
    <row r="304" spans="1:4" x14ac:dyDescent="0.2">
      <c r="C304" s="13"/>
      <c r="D304" s="13"/>
    </row>
    <row r="305" spans="3:4" x14ac:dyDescent="0.2">
      <c r="C305" s="13"/>
      <c r="D305" s="13"/>
    </row>
    <row r="306" spans="3:4" x14ac:dyDescent="0.2">
      <c r="C306" s="13"/>
      <c r="D306" s="13"/>
    </row>
    <row r="307" spans="3:4" x14ac:dyDescent="0.2">
      <c r="C307" s="13"/>
      <c r="D307" s="13"/>
    </row>
    <row r="308" spans="3:4" x14ac:dyDescent="0.2">
      <c r="C308" s="13"/>
      <c r="D308" s="13"/>
    </row>
    <row r="309" spans="3:4" x14ac:dyDescent="0.2">
      <c r="C309" s="13"/>
      <c r="D309" s="13"/>
    </row>
    <row r="310" spans="3:4" x14ac:dyDescent="0.2">
      <c r="C310" s="13"/>
      <c r="D310" s="13"/>
    </row>
    <row r="311" spans="3:4" x14ac:dyDescent="0.2">
      <c r="C311" s="13"/>
      <c r="D311" s="13"/>
    </row>
    <row r="312" spans="3:4" x14ac:dyDescent="0.2">
      <c r="C312" s="13"/>
      <c r="D312" s="13"/>
    </row>
    <row r="313" spans="3:4" x14ac:dyDescent="0.2">
      <c r="C313" s="13"/>
      <c r="D313" s="13"/>
    </row>
    <row r="314" spans="3:4" x14ac:dyDescent="0.2">
      <c r="C314" s="13"/>
      <c r="D314" s="13"/>
    </row>
    <row r="315" spans="3:4" x14ac:dyDescent="0.2">
      <c r="C315" s="13"/>
      <c r="D315" s="13"/>
    </row>
    <row r="316" spans="3:4" x14ac:dyDescent="0.2">
      <c r="C316" s="13"/>
      <c r="D316" s="13"/>
    </row>
    <row r="317" spans="3:4" x14ac:dyDescent="0.2">
      <c r="C317" s="13"/>
      <c r="D317" s="13"/>
    </row>
    <row r="318" spans="3:4" x14ac:dyDescent="0.2">
      <c r="C318" s="13"/>
      <c r="D318" s="13"/>
    </row>
    <row r="319" spans="3:4" x14ac:dyDescent="0.2">
      <c r="C319" s="13"/>
      <c r="D319" s="13"/>
    </row>
    <row r="320" spans="3:4" x14ac:dyDescent="0.2">
      <c r="C320" s="13"/>
      <c r="D320" s="13"/>
    </row>
    <row r="321" spans="3:4" x14ac:dyDescent="0.2">
      <c r="C321" s="13"/>
      <c r="D321" s="13"/>
    </row>
    <row r="322" spans="3:4" x14ac:dyDescent="0.2">
      <c r="C322" s="13"/>
      <c r="D322" s="13"/>
    </row>
    <row r="323" spans="3:4" x14ac:dyDescent="0.2">
      <c r="C323" s="13"/>
      <c r="D323" s="13"/>
    </row>
    <row r="324" spans="3:4" x14ac:dyDescent="0.2">
      <c r="C324" s="13"/>
      <c r="D324" s="13"/>
    </row>
    <row r="325" spans="3:4" x14ac:dyDescent="0.2">
      <c r="C325" s="13"/>
      <c r="D325" s="13"/>
    </row>
    <row r="326" spans="3:4" x14ac:dyDescent="0.2">
      <c r="C326" s="13"/>
      <c r="D326" s="13"/>
    </row>
    <row r="327" spans="3:4" x14ac:dyDescent="0.2">
      <c r="C327" s="13"/>
      <c r="D327" s="13"/>
    </row>
    <row r="328" spans="3:4" x14ac:dyDescent="0.2">
      <c r="C328" s="13"/>
      <c r="D328" s="13"/>
    </row>
    <row r="329" spans="3:4" x14ac:dyDescent="0.2">
      <c r="C329" s="13"/>
      <c r="D329" s="13"/>
    </row>
    <row r="330" spans="3:4" x14ac:dyDescent="0.2">
      <c r="C330" s="13"/>
      <c r="D330" s="13"/>
    </row>
    <row r="331" spans="3:4" x14ac:dyDescent="0.2">
      <c r="C331" s="13"/>
      <c r="D331" s="13"/>
    </row>
    <row r="332" spans="3:4" x14ac:dyDescent="0.2">
      <c r="C332" s="13"/>
      <c r="D332" s="13"/>
    </row>
    <row r="333" spans="3:4" x14ac:dyDescent="0.2">
      <c r="C333" s="13"/>
      <c r="D333" s="13"/>
    </row>
    <row r="334" spans="3:4" x14ac:dyDescent="0.2">
      <c r="C334" s="13"/>
      <c r="D334" s="13"/>
    </row>
    <row r="335" spans="3:4" x14ac:dyDescent="0.2">
      <c r="C335" s="13"/>
      <c r="D335" s="13"/>
    </row>
    <row r="336" spans="3:4" x14ac:dyDescent="0.2">
      <c r="C336" s="13"/>
      <c r="D336" s="13"/>
    </row>
    <row r="337" spans="3:4" x14ac:dyDescent="0.2">
      <c r="C337" s="13"/>
      <c r="D337" s="13"/>
    </row>
    <row r="338" spans="3:4" x14ac:dyDescent="0.2">
      <c r="C338" s="13"/>
      <c r="D338" s="13"/>
    </row>
    <row r="339" spans="3:4" x14ac:dyDescent="0.2">
      <c r="C339" s="13"/>
      <c r="D339" s="13"/>
    </row>
    <row r="340" spans="3:4" x14ac:dyDescent="0.2">
      <c r="C340" s="13"/>
      <c r="D340" s="13"/>
    </row>
    <row r="341" spans="3:4" x14ac:dyDescent="0.2">
      <c r="C341" s="13"/>
      <c r="D341" s="13"/>
    </row>
    <row r="342" spans="3:4" x14ac:dyDescent="0.2">
      <c r="C342" s="13"/>
      <c r="D342" s="13"/>
    </row>
    <row r="343" spans="3:4" x14ac:dyDescent="0.2">
      <c r="D343" s="13"/>
    </row>
    <row r="344" spans="3:4" x14ac:dyDescent="0.2">
      <c r="D344" s="13"/>
    </row>
    <row r="345" spans="3:4" x14ac:dyDescent="0.2">
      <c r="D345" s="13"/>
    </row>
    <row r="346" spans="3:4" x14ac:dyDescent="0.2">
      <c r="D346" s="13"/>
    </row>
    <row r="347" spans="3:4" x14ac:dyDescent="0.2">
      <c r="D347" s="13"/>
    </row>
    <row r="348" spans="3:4" x14ac:dyDescent="0.2">
      <c r="D348" s="13"/>
    </row>
    <row r="349" spans="3:4" x14ac:dyDescent="0.2">
      <c r="D349" s="13"/>
    </row>
    <row r="350" spans="3:4" x14ac:dyDescent="0.2">
      <c r="D350" s="13"/>
    </row>
    <row r="351" spans="3:4" x14ac:dyDescent="0.2">
      <c r="D351" s="13"/>
    </row>
    <row r="352" spans="3:4" x14ac:dyDescent="0.2">
      <c r="D352" s="13"/>
    </row>
    <row r="353" spans="4:4" x14ac:dyDescent="0.2">
      <c r="D353" s="13"/>
    </row>
    <row r="354" spans="4:4" x14ac:dyDescent="0.2">
      <c r="D354" s="13"/>
    </row>
    <row r="355" spans="4:4" x14ac:dyDescent="0.2">
      <c r="D355" s="13"/>
    </row>
    <row r="356" spans="4:4" x14ac:dyDescent="0.2">
      <c r="D356" s="13"/>
    </row>
    <row r="357" spans="4:4" x14ac:dyDescent="0.2">
      <c r="D357" s="13"/>
    </row>
    <row r="358" spans="4:4" x14ac:dyDescent="0.2">
      <c r="D358" s="13"/>
    </row>
    <row r="359" spans="4:4" x14ac:dyDescent="0.2">
      <c r="D359" s="13"/>
    </row>
    <row r="360" spans="4:4" x14ac:dyDescent="0.2">
      <c r="D360" s="13"/>
    </row>
    <row r="361" spans="4:4" x14ac:dyDescent="0.2">
      <c r="D361" s="13"/>
    </row>
    <row r="362" spans="4:4" x14ac:dyDescent="0.2">
      <c r="D362" s="13"/>
    </row>
    <row r="363" spans="4:4" x14ac:dyDescent="0.2">
      <c r="D363" s="13"/>
    </row>
    <row r="364" spans="4:4" x14ac:dyDescent="0.2">
      <c r="D364" s="13"/>
    </row>
    <row r="365" spans="4:4" x14ac:dyDescent="0.2">
      <c r="D365" s="13"/>
    </row>
    <row r="366" spans="4:4" x14ac:dyDescent="0.2">
      <c r="D366" s="13"/>
    </row>
    <row r="367" spans="4:4" x14ac:dyDescent="0.2">
      <c r="D367" s="13"/>
    </row>
    <row r="368" spans="4:4" x14ac:dyDescent="0.2">
      <c r="D368" s="13"/>
    </row>
    <row r="369" spans="4:4" x14ac:dyDescent="0.2">
      <c r="D369" s="13"/>
    </row>
    <row r="370" spans="4:4" x14ac:dyDescent="0.2">
      <c r="D370" s="13"/>
    </row>
    <row r="371" spans="4:4" x14ac:dyDescent="0.2">
      <c r="D371" s="13"/>
    </row>
    <row r="372" spans="4:4" x14ac:dyDescent="0.2">
      <c r="D372" s="13"/>
    </row>
    <row r="373" spans="4:4" x14ac:dyDescent="0.2">
      <c r="D373" s="13"/>
    </row>
    <row r="374" spans="4:4" x14ac:dyDescent="0.2">
      <c r="D374" s="13"/>
    </row>
    <row r="375" spans="4:4" x14ac:dyDescent="0.2">
      <c r="D375" s="13"/>
    </row>
    <row r="376" spans="4:4" x14ac:dyDescent="0.2">
      <c r="D376" s="13"/>
    </row>
    <row r="377" spans="4:4" x14ac:dyDescent="0.2">
      <c r="D377" s="13"/>
    </row>
    <row r="378" spans="4:4" x14ac:dyDescent="0.2">
      <c r="D378" s="13"/>
    </row>
    <row r="379" spans="4:4" x14ac:dyDescent="0.2">
      <c r="D379" s="13"/>
    </row>
    <row r="380" spans="4:4" x14ac:dyDescent="0.2">
      <c r="D380" s="13"/>
    </row>
    <row r="381" spans="4:4" x14ac:dyDescent="0.2">
      <c r="D381" s="13"/>
    </row>
    <row r="382" spans="4:4" x14ac:dyDescent="0.2">
      <c r="D382" s="13"/>
    </row>
    <row r="383" spans="4:4" x14ac:dyDescent="0.2">
      <c r="D383" s="13"/>
    </row>
    <row r="384" spans="4:4" x14ac:dyDescent="0.2">
      <c r="D384" s="13"/>
    </row>
    <row r="385" spans="4:4" x14ac:dyDescent="0.2">
      <c r="D385" s="13"/>
    </row>
    <row r="386" spans="4:4" x14ac:dyDescent="0.2">
      <c r="D386" s="13"/>
    </row>
    <row r="387" spans="4:4" x14ac:dyDescent="0.2">
      <c r="D387" s="13"/>
    </row>
    <row r="388" spans="4:4" x14ac:dyDescent="0.2">
      <c r="D388" s="13"/>
    </row>
    <row r="389" spans="4:4" x14ac:dyDescent="0.2">
      <c r="D389" s="13"/>
    </row>
    <row r="390" spans="4:4" x14ac:dyDescent="0.2">
      <c r="D390" s="13"/>
    </row>
    <row r="391" spans="4:4" x14ac:dyDescent="0.2">
      <c r="D391" s="13"/>
    </row>
    <row r="392" spans="4:4" x14ac:dyDescent="0.2">
      <c r="D392" s="13"/>
    </row>
    <row r="393" spans="4:4" x14ac:dyDescent="0.2">
      <c r="D393" s="13"/>
    </row>
    <row r="394" spans="4:4" x14ac:dyDescent="0.2">
      <c r="D394" s="13"/>
    </row>
    <row r="395" spans="4:4" x14ac:dyDescent="0.2">
      <c r="D395" s="13"/>
    </row>
    <row r="396" spans="4:4" x14ac:dyDescent="0.2">
      <c r="D396" s="13"/>
    </row>
    <row r="397" spans="4:4" x14ac:dyDescent="0.2">
      <c r="D397" s="13"/>
    </row>
    <row r="398" spans="4:4" x14ac:dyDescent="0.2">
      <c r="D398" s="13"/>
    </row>
    <row r="399" spans="4:4" x14ac:dyDescent="0.2">
      <c r="D399" s="13"/>
    </row>
    <row r="400" spans="4:4" x14ac:dyDescent="0.2">
      <c r="D400" s="13"/>
    </row>
    <row r="401" spans="4:4" x14ac:dyDescent="0.2">
      <c r="D401" s="13"/>
    </row>
    <row r="402" spans="4:4" x14ac:dyDescent="0.2">
      <c r="D402" s="13"/>
    </row>
    <row r="403" spans="4:4" x14ac:dyDescent="0.2">
      <c r="D403" s="13"/>
    </row>
    <row r="404" spans="4:4" x14ac:dyDescent="0.2">
      <c r="D404" s="13"/>
    </row>
    <row r="405" spans="4:4" x14ac:dyDescent="0.2">
      <c r="D405" s="13"/>
    </row>
    <row r="406" spans="4:4" x14ac:dyDescent="0.2">
      <c r="D406" s="13"/>
    </row>
    <row r="407" spans="4:4" x14ac:dyDescent="0.2">
      <c r="D407" s="13"/>
    </row>
    <row r="408" spans="4:4" x14ac:dyDescent="0.2">
      <c r="D408" s="13"/>
    </row>
    <row r="409" spans="4:4" x14ac:dyDescent="0.2">
      <c r="D409" s="13"/>
    </row>
    <row r="410" spans="4:4" x14ac:dyDescent="0.2">
      <c r="D410" s="13"/>
    </row>
    <row r="411" spans="4:4" x14ac:dyDescent="0.2">
      <c r="D411" s="13"/>
    </row>
    <row r="412" spans="4:4" x14ac:dyDescent="0.2">
      <c r="D412" s="13"/>
    </row>
    <row r="413" spans="4:4" x14ac:dyDescent="0.2">
      <c r="D413" s="13"/>
    </row>
    <row r="414" spans="4:4" x14ac:dyDescent="0.2">
      <c r="D414" s="13"/>
    </row>
    <row r="415" spans="4:4" x14ac:dyDescent="0.2">
      <c r="D415" s="13"/>
    </row>
    <row r="416" spans="4:4" x14ac:dyDescent="0.2">
      <c r="D416" s="13"/>
    </row>
    <row r="417" spans="4:4" x14ac:dyDescent="0.2">
      <c r="D417" s="13"/>
    </row>
    <row r="418" spans="4:4" x14ac:dyDescent="0.2">
      <c r="D418" s="13"/>
    </row>
    <row r="419" spans="4:4" x14ac:dyDescent="0.2">
      <c r="D419" s="13"/>
    </row>
    <row r="420" spans="4:4" x14ac:dyDescent="0.2">
      <c r="D420" s="13"/>
    </row>
    <row r="421" spans="4:4" x14ac:dyDescent="0.2">
      <c r="D421" s="13"/>
    </row>
    <row r="422" spans="4:4" x14ac:dyDescent="0.2">
      <c r="D422" s="13"/>
    </row>
    <row r="423" spans="4:4" x14ac:dyDescent="0.2">
      <c r="D423" s="13"/>
    </row>
    <row r="424" spans="4:4" x14ac:dyDescent="0.2">
      <c r="D424" s="13"/>
    </row>
    <row r="425" spans="4:4" x14ac:dyDescent="0.2">
      <c r="D425" s="13"/>
    </row>
    <row r="426" spans="4:4" x14ac:dyDescent="0.2">
      <c r="D426" s="13"/>
    </row>
    <row r="427" spans="4:4" x14ac:dyDescent="0.2">
      <c r="D427" s="13"/>
    </row>
    <row r="428" spans="4:4" x14ac:dyDescent="0.2">
      <c r="D428" s="13"/>
    </row>
    <row r="429" spans="4:4" x14ac:dyDescent="0.2">
      <c r="D429" s="13"/>
    </row>
    <row r="430" spans="4:4" x14ac:dyDescent="0.2">
      <c r="D430" s="13"/>
    </row>
    <row r="431" spans="4:4" x14ac:dyDescent="0.2">
      <c r="D431" s="13"/>
    </row>
    <row r="432" spans="4:4" x14ac:dyDescent="0.2">
      <c r="D432" s="13"/>
    </row>
    <row r="433" spans="4:4" x14ac:dyDescent="0.2">
      <c r="D433" s="13"/>
    </row>
    <row r="434" spans="4:4" x14ac:dyDescent="0.2">
      <c r="D434" s="13"/>
    </row>
    <row r="435" spans="4:4" x14ac:dyDescent="0.2">
      <c r="D435" s="13"/>
    </row>
    <row r="436" spans="4:4" x14ac:dyDescent="0.2">
      <c r="D436" s="13"/>
    </row>
    <row r="437" spans="4:4" x14ac:dyDescent="0.2">
      <c r="D437" s="13"/>
    </row>
    <row r="438" spans="4:4" x14ac:dyDescent="0.2">
      <c r="D438" s="13"/>
    </row>
    <row r="439" spans="4:4" x14ac:dyDescent="0.2">
      <c r="D439" s="13"/>
    </row>
    <row r="440" spans="4:4" x14ac:dyDescent="0.2">
      <c r="D440" s="13"/>
    </row>
    <row r="441" spans="4:4" x14ac:dyDescent="0.2">
      <c r="D441" s="13"/>
    </row>
    <row r="442" spans="4:4" x14ac:dyDescent="0.2">
      <c r="D442" s="13"/>
    </row>
    <row r="443" spans="4:4" x14ac:dyDescent="0.2">
      <c r="D443" s="13"/>
    </row>
    <row r="444" spans="4:4" x14ac:dyDescent="0.2">
      <c r="D444" s="13"/>
    </row>
    <row r="445" spans="4:4" x14ac:dyDescent="0.2">
      <c r="D445" s="13"/>
    </row>
    <row r="446" spans="4:4" x14ac:dyDescent="0.2">
      <c r="D446" s="13"/>
    </row>
    <row r="447" spans="4:4" x14ac:dyDescent="0.2">
      <c r="D447" s="13"/>
    </row>
    <row r="448" spans="4:4" x14ac:dyDescent="0.2">
      <c r="D448" s="13"/>
    </row>
    <row r="449" spans="4:4" x14ac:dyDescent="0.2">
      <c r="D449" s="13"/>
    </row>
    <row r="450" spans="4:4" x14ac:dyDescent="0.2">
      <c r="D450" s="13"/>
    </row>
    <row r="451" spans="4:4" x14ac:dyDescent="0.2">
      <c r="D451" s="13"/>
    </row>
    <row r="452" spans="4:4" x14ac:dyDescent="0.2">
      <c r="D452" s="13"/>
    </row>
    <row r="453" spans="4:4" x14ac:dyDescent="0.2">
      <c r="D453" s="13"/>
    </row>
    <row r="454" spans="4:4" x14ac:dyDescent="0.2">
      <c r="D454" s="13"/>
    </row>
    <row r="455" spans="4:4" x14ac:dyDescent="0.2">
      <c r="D455" s="13"/>
    </row>
    <row r="456" spans="4:4" x14ac:dyDescent="0.2">
      <c r="D456" s="13"/>
    </row>
    <row r="457" spans="4:4" x14ac:dyDescent="0.2">
      <c r="D457" s="13"/>
    </row>
    <row r="458" spans="4:4" x14ac:dyDescent="0.2">
      <c r="D458" s="13"/>
    </row>
    <row r="459" spans="4:4" x14ac:dyDescent="0.2">
      <c r="D459" s="13"/>
    </row>
    <row r="460" spans="4:4" x14ac:dyDescent="0.2">
      <c r="D460" s="13"/>
    </row>
    <row r="461" spans="4:4" x14ac:dyDescent="0.2">
      <c r="D461" s="13"/>
    </row>
    <row r="462" spans="4:4" x14ac:dyDescent="0.2">
      <c r="D462" s="13"/>
    </row>
    <row r="463" spans="4:4" x14ac:dyDescent="0.2">
      <c r="D463" s="13"/>
    </row>
    <row r="464" spans="4:4" x14ac:dyDescent="0.2">
      <c r="D464" s="13"/>
    </row>
    <row r="465" spans="4:4" x14ac:dyDescent="0.2">
      <c r="D465" s="13"/>
    </row>
    <row r="466" spans="4:4" x14ac:dyDescent="0.2">
      <c r="D466" s="13"/>
    </row>
    <row r="467" spans="4:4" x14ac:dyDescent="0.2">
      <c r="D467" s="13"/>
    </row>
    <row r="468" spans="4:4" x14ac:dyDescent="0.2">
      <c r="D468" s="13"/>
    </row>
    <row r="469" spans="4:4" x14ac:dyDescent="0.2">
      <c r="D469" s="13"/>
    </row>
    <row r="470" spans="4:4" x14ac:dyDescent="0.2">
      <c r="D470" s="13"/>
    </row>
    <row r="471" spans="4:4" x14ac:dyDescent="0.2">
      <c r="D471" s="13"/>
    </row>
    <row r="472" spans="4:4" x14ac:dyDescent="0.2">
      <c r="D472" s="13"/>
    </row>
    <row r="473" spans="4:4" x14ac:dyDescent="0.2">
      <c r="D473" s="13"/>
    </row>
    <row r="474" spans="4:4" x14ac:dyDescent="0.2">
      <c r="D474" s="13"/>
    </row>
    <row r="475" spans="4:4" x14ac:dyDescent="0.2">
      <c r="D475" s="13"/>
    </row>
    <row r="476" spans="4:4" x14ac:dyDescent="0.2">
      <c r="D476" s="13"/>
    </row>
    <row r="477" spans="4:4" x14ac:dyDescent="0.2">
      <c r="D477" s="13"/>
    </row>
    <row r="478" spans="4:4" x14ac:dyDescent="0.2">
      <c r="D478" s="13"/>
    </row>
    <row r="479" spans="4:4" x14ac:dyDescent="0.2">
      <c r="D479" s="13"/>
    </row>
    <row r="480" spans="4:4" x14ac:dyDescent="0.2">
      <c r="D480" s="13"/>
    </row>
    <row r="481" spans="4:4" x14ac:dyDescent="0.2">
      <c r="D481" s="13"/>
    </row>
    <row r="482" spans="4:4" x14ac:dyDescent="0.2">
      <c r="D482" s="13"/>
    </row>
    <row r="483" spans="4:4" x14ac:dyDescent="0.2">
      <c r="D483" s="13"/>
    </row>
    <row r="484" spans="4:4" x14ac:dyDescent="0.2">
      <c r="D484" s="13"/>
    </row>
    <row r="485" spans="4:4" x14ac:dyDescent="0.2">
      <c r="D485" s="13"/>
    </row>
    <row r="486" spans="4:4" x14ac:dyDescent="0.2">
      <c r="D486" s="13"/>
    </row>
    <row r="487" spans="4:4" x14ac:dyDescent="0.2">
      <c r="D487" s="13"/>
    </row>
    <row r="488" spans="4:4" x14ac:dyDescent="0.2">
      <c r="D488" s="13"/>
    </row>
    <row r="489" spans="4:4" x14ac:dyDescent="0.2">
      <c r="D489" s="13"/>
    </row>
    <row r="490" spans="4:4" x14ac:dyDescent="0.2">
      <c r="D490" s="13"/>
    </row>
    <row r="491" spans="4:4" x14ac:dyDescent="0.2">
      <c r="D491" s="13"/>
    </row>
    <row r="492" spans="4:4" x14ac:dyDescent="0.2">
      <c r="D492" s="13"/>
    </row>
    <row r="493" spans="4:4" x14ac:dyDescent="0.2">
      <c r="D493" s="13"/>
    </row>
    <row r="494" spans="4:4" x14ac:dyDescent="0.2">
      <c r="D494" s="13"/>
    </row>
    <row r="495" spans="4:4" x14ac:dyDescent="0.2">
      <c r="D495" s="13"/>
    </row>
    <row r="496" spans="4:4" x14ac:dyDescent="0.2">
      <c r="D496" s="13"/>
    </row>
    <row r="497" spans="4:4" x14ac:dyDescent="0.2">
      <c r="D497" s="13"/>
    </row>
    <row r="498" spans="4:4" x14ac:dyDescent="0.2">
      <c r="D498" s="13"/>
    </row>
    <row r="499" spans="4:4" x14ac:dyDescent="0.2">
      <c r="D499" s="13"/>
    </row>
    <row r="500" spans="4:4" x14ac:dyDescent="0.2">
      <c r="D500" s="13"/>
    </row>
    <row r="501" spans="4:4" x14ac:dyDescent="0.2">
      <c r="D501" s="13"/>
    </row>
    <row r="502" spans="4:4" x14ac:dyDescent="0.2">
      <c r="D502" s="13"/>
    </row>
    <row r="503" spans="4:4" x14ac:dyDescent="0.2">
      <c r="D503" s="13"/>
    </row>
    <row r="504" spans="4:4" x14ac:dyDescent="0.2">
      <c r="D504" s="13"/>
    </row>
    <row r="505" spans="4:4" x14ac:dyDescent="0.2">
      <c r="D505" s="13"/>
    </row>
    <row r="506" spans="4:4" x14ac:dyDescent="0.2">
      <c r="D506" s="13"/>
    </row>
    <row r="507" spans="4:4" x14ac:dyDescent="0.2">
      <c r="D507" s="13"/>
    </row>
    <row r="508" spans="4:4" x14ac:dyDescent="0.2">
      <c r="D508" s="13"/>
    </row>
    <row r="509" spans="4:4" x14ac:dyDescent="0.2">
      <c r="D509" s="13"/>
    </row>
    <row r="510" spans="4:4" x14ac:dyDescent="0.2">
      <c r="D510" s="13"/>
    </row>
    <row r="511" spans="4:4" x14ac:dyDescent="0.2">
      <c r="D511" s="13"/>
    </row>
    <row r="512" spans="4:4" x14ac:dyDescent="0.2">
      <c r="D512" s="13"/>
    </row>
    <row r="513" spans="4:4" x14ac:dyDescent="0.2">
      <c r="D513" s="13"/>
    </row>
    <row r="514" spans="4:4" x14ac:dyDescent="0.2">
      <c r="D514" s="13"/>
    </row>
    <row r="515" spans="4:4" x14ac:dyDescent="0.2">
      <c r="D515" s="13"/>
    </row>
    <row r="516" spans="4:4" x14ac:dyDescent="0.2">
      <c r="D516" s="13"/>
    </row>
    <row r="517" spans="4:4" x14ac:dyDescent="0.2">
      <c r="D517" s="13"/>
    </row>
    <row r="518" spans="4:4" x14ac:dyDescent="0.2">
      <c r="D518" s="13"/>
    </row>
    <row r="519" spans="4:4" x14ac:dyDescent="0.2">
      <c r="D519" s="13"/>
    </row>
    <row r="520" spans="4:4" x14ac:dyDescent="0.2">
      <c r="D520" s="13"/>
    </row>
    <row r="521" spans="4:4" x14ac:dyDescent="0.2">
      <c r="D521" s="13"/>
    </row>
    <row r="522" spans="4:4" x14ac:dyDescent="0.2">
      <c r="D522" s="13"/>
    </row>
    <row r="523" spans="4:4" x14ac:dyDescent="0.2">
      <c r="D523" s="13"/>
    </row>
    <row r="524" spans="4:4" x14ac:dyDescent="0.2">
      <c r="D524" s="13"/>
    </row>
    <row r="525" spans="4:4" x14ac:dyDescent="0.2">
      <c r="D525" s="13"/>
    </row>
    <row r="526" spans="4:4" x14ac:dyDescent="0.2">
      <c r="D526" s="13"/>
    </row>
    <row r="527" spans="4:4" x14ac:dyDescent="0.2">
      <c r="D527" s="13"/>
    </row>
    <row r="528" spans="4:4" x14ac:dyDescent="0.2">
      <c r="D528" s="13"/>
    </row>
    <row r="529" spans="4:4" x14ac:dyDescent="0.2">
      <c r="D529" s="13"/>
    </row>
    <row r="530" spans="4:4" x14ac:dyDescent="0.2">
      <c r="D530" s="13"/>
    </row>
    <row r="531" spans="4:4" x14ac:dyDescent="0.2">
      <c r="D531" s="13"/>
    </row>
    <row r="532" spans="4:4" x14ac:dyDescent="0.2">
      <c r="D532" s="13"/>
    </row>
    <row r="533" spans="4:4" x14ac:dyDescent="0.2">
      <c r="D533" s="13"/>
    </row>
    <row r="534" spans="4:4" x14ac:dyDescent="0.2">
      <c r="D534" s="13"/>
    </row>
    <row r="535" spans="4:4" x14ac:dyDescent="0.2">
      <c r="D535" s="13"/>
    </row>
    <row r="536" spans="4:4" x14ac:dyDescent="0.2">
      <c r="D536" s="13"/>
    </row>
    <row r="537" spans="4:4" x14ac:dyDescent="0.2">
      <c r="D537" s="13"/>
    </row>
    <row r="538" spans="4:4" x14ac:dyDescent="0.2">
      <c r="D538" s="13"/>
    </row>
    <row r="539" spans="4:4" x14ac:dyDescent="0.2">
      <c r="D539" s="13"/>
    </row>
    <row r="540" spans="4:4" x14ac:dyDescent="0.2">
      <c r="D540" s="13"/>
    </row>
    <row r="541" spans="4:4" x14ac:dyDescent="0.2">
      <c r="D541" s="13"/>
    </row>
    <row r="542" spans="4:4" x14ac:dyDescent="0.2">
      <c r="D542" s="13"/>
    </row>
    <row r="543" spans="4:4" x14ac:dyDescent="0.2">
      <c r="D543" s="13"/>
    </row>
    <row r="544" spans="4:4" x14ac:dyDescent="0.2">
      <c r="D544" s="13"/>
    </row>
    <row r="545" spans="4:4" x14ac:dyDescent="0.2">
      <c r="D545" s="13"/>
    </row>
    <row r="546" spans="4:4" x14ac:dyDescent="0.2">
      <c r="D546" s="13"/>
    </row>
    <row r="547" spans="4:4" x14ac:dyDescent="0.2">
      <c r="D547" s="13"/>
    </row>
    <row r="548" spans="4:4" x14ac:dyDescent="0.2">
      <c r="D548" s="13"/>
    </row>
    <row r="549" spans="4:4" x14ac:dyDescent="0.2">
      <c r="D549" s="13"/>
    </row>
    <row r="550" spans="4:4" x14ac:dyDescent="0.2">
      <c r="D550" s="13"/>
    </row>
    <row r="551" spans="4:4" x14ac:dyDescent="0.2">
      <c r="D551" s="13"/>
    </row>
    <row r="552" spans="4:4" x14ac:dyDescent="0.2">
      <c r="D552" s="13"/>
    </row>
    <row r="553" spans="4:4" x14ac:dyDescent="0.2">
      <c r="D553" s="13"/>
    </row>
    <row r="554" spans="4:4" x14ac:dyDescent="0.2">
      <c r="D554" s="13"/>
    </row>
    <row r="555" spans="4:4" x14ac:dyDescent="0.2">
      <c r="D555" s="13"/>
    </row>
    <row r="556" spans="4:4" x14ac:dyDescent="0.2">
      <c r="D556" s="13"/>
    </row>
    <row r="557" spans="4:4" x14ac:dyDescent="0.2">
      <c r="D557" s="13"/>
    </row>
    <row r="558" spans="4:4" x14ac:dyDescent="0.2">
      <c r="D558" s="13"/>
    </row>
    <row r="559" spans="4:4" x14ac:dyDescent="0.2">
      <c r="D559" s="13"/>
    </row>
    <row r="560" spans="4:4" x14ac:dyDescent="0.2">
      <c r="D560" s="13"/>
    </row>
    <row r="561" spans="4:4" x14ac:dyDescent="0.2">
      <c r="D561" s="13"/>
    </row>
    <row r="562" spans="4:4" x14ac:dyDescent="0.2">
      <c r="D562" s="13"/>
    </row>
    <row r="563" spans="4:4" x14ac:dyDescent="0.2">
      <c r="D563" s="13"/>
    </row>
    <row r="564" spans="4:4" x14ac:dyDescent="0.2">
      <c r="D564" s="13"/>
    </row>
    <row r="565" spans="4:4" x14ac:dyDescent="0.2">
      <c r="D565" s="13"/>
    </row>
    <row r="566" spans="4:4" x14ac:dyDescent="0.2">
      <c r="D566" s="13"/>
    </row>
    <row r="567" spans="4:4" x14ac:dyDescent="0.2">
      <c r="D567" s="13"/>
    </row>
    <row r="568" spans="4:4" x14ac:dyDescent="0.2">
      <c r="D568" s="13"/>
    </row>
    <row r="569" spans="4:4" x14ac:dyDescent="0.2">
      <c r="D569" s="13"/>
    </row>
    <row r="570" spans="4:4" x14ac:dyDescent="0.2">
      <c r="D570" s="13"/>
    </row>
    <row r="571" spans="4:4" x14ac:dyDescent="0.2">
      <c r="D571" s="13"/>
    </row>
    <row r="572" spans="4:4" x14ac:dyDescent="0.2">
      <c r="D572" s="13"/>
    </row>
    <row r="573" spans="4:4" x14ac:dyDescent="0.2">
      <c r="D573" s="13"/>
    </row>
    <row r="574" spans="4:4" x14ac:dyDescent="0.2">
      <c r="D574" s="13"/>
    </row>
    <row r="575" spans="4:4" x14ac:dyDescent="0.2">
      <c r="D575" s="13"/>
    </row>
    <row r="576" spans="4:4" x14ac:dyDescent="0.2">
      <c r="D576" s="13"/>
    </row>
    <row r="577" spans="4:4" x14ac:dyDescent="0.2">
      <c r="D577" s="13"/>
    </row>
    <row r="578" spans="4:4" x14ac:dyDescent="0.2">
      <c r="D578" s="13"/>
    </row>
    <row r="579" spans="4:4" x14ac:dyDescent="0.2">
      <c r="D579" s="13"/>
    </row>
    <row r="580" spans="4:4" x14ac:dyDescent="0.2">
      <c r="D580" s="13"/>
    </row>
    <row r="581" spans="4:4" x14ac:dyDescent="0.2">
      <c r="D581" s="13"/>
    </row>
    <row r="582" spans="4:4" x14ac:dyDescent="0.2">
      <c r="D582" s="13"/>
    </row>
    <row r="583" spans="4:4" x14ac:dyDescent="0.2">
      <c r="D583" s="13"/>
    </row>
    <row r="584" spans="4:4" x14ac:dyDescent="0.2">
      <c r="D584" s="13"/>
    </row>
    <row r="585" spans="4:4" x14ac:dyDescent="0.2">
      <c r="D585" s="13"/>
    </row>
    <row r="586" spans="4:4" x14ac:dyDescent="0.2">
      <c r="D586" s="13"/>
    </row>
    <row r="587" spans="4:4" x14ac:dyDescent="0.2">
      <c r="D587" s="13"/>
    </row>
    <row r="588" spans="4:4" x14ac:dyDescent="0.2">
      <c r="D588" s="13"/>
    </row>
    <row r="589" spans="4:4" x14ac:dyDescent="0.2">
      <c r="D589" s="13"/>
    </row>
    <row r="590" spans="4:4" x14ac:dyDescent="0.2">
      <c r="D590" s="13"/>
    </row>
    <row r="591" spans="4:4" x14ac:dyDescent="0.2">
      <c r="D591" s="13"/>
    </row>
    <row r="592" spans="4:4" x14ac:dyDescent="0.2">
      <c r="D592" s="13"/>
    </row>
    <row r="593" spans="4:4" x14ac:dyDescent="0.2">
      <c r="D593" s="13"/>
    </row>
    <row r="594" spans="4:4" x14ac:dyDescent="0.2">
      <c r="D594" s="13"/>
    </row>
    <row r="595" spans="4:4" x14ac:dyDescent="0.2">
      <c r="D595" s="13"/>
    </row>
    <row r="596" spans="4:4" x14ac:dyDescent="0.2">
      <c r="D596" s="13"/>
    </row>
    <row r="597" spans="4:4" x14ac:dyDescent="0.2">
      <c r="D597" s="13"/>
    </row>
    <row r="598" spans="4:4" x14ac:dyDescent="0.2">
      <c r="D598" s="13"/>
    </row>
    <row r="599" spans="4:4" x14ac:dyDescent="0.2">
      <c r="D599" s="13"/>
    </row>
    <row r="600" spans="4:4" x14ac:dyDescent="0.2">
      <c r="D600" s="13"/>
    </row>
    <row r="601" spans="4:4" x14ac:dyDescent="0.2">
      <c r="D601" s="13"/>
    </row>
    <row r="602" spans="4:4" x14ac:dyDescent="0.2">
      <c r="D602" s="13"/>
    </row>
    <row r="603" spans="4:4" x14ac:dyDescent="0.2">
      <c r="D603" s="13"/>
    </row>
    <row r="604" spans="4:4" x14ac:dyDescent="0.2">
      <c r="D604" s="13"/>
    </row>
    <row r="605" spans="4:4" x14ac:dyDescent="0.2">
      <c r="D605" s="13"/>
    </row>
    <row r="606" spans="4:4" x14ac:dyDescent="0.2">
      <c r="D606" s="13"/>
    </row>
    <row r="607" spans="4:4" x14ac:dyDescent="0.2">
      <c r="D607" s="13"/>
    </row>
    <row r="608" spans="4:4" x14ac:dyDescent="0.2">
      <c r="D608" s="13"/>
    </row>
    <row r="609" spans="4:4" x14ac:dyDescent="0.2">
      <c r="D609" s="13"/>
    </row>
    <row r="610" spans="4:4" x14ac:dyDescent="0.2">
      <c r="D610" s="13"/>
    </row>
    <row r="611" spans="4:4" x14ac:dyDescent="0.2">
      <c r="D611" s="13"/>
    </row>
    <row r="612" spans="4:4" x14ac:dyDescent="0.2">
      <c r="D612" s="13"/>
    </row>
    <row r="613" spans="4:4" x14ac:dyDescent="0.2">
      <c r="D613" s="13"/>
    </row>
    <row r="614" spans="4:4" x14ac:dyDescent="0.2">
      <c r="D614" s="13"/>
    </row>
    <row r="615" spans="4:4" x14ac:dyDescent="0.2">
      <c r="D615" s="13"/>
    </row>
  </sheetData>
  <mergeCells count="2">
    <mergeCell ref="A289:B289"/>
    <mergeCell ref="M1:P1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6FF01-F6B0-465C-A794-E1C862E2EBAE}">
  <dimension ref="A1:W609"/>
  <sheetViews>
    <sheetView workbookViewId="0">
      <selection activeCell="D1" sqref="D1"/>
    </sheetView>
  </sheetViews>
  <sheetFormatPr baseColWidth="10" defaultColWidth="8.83203125" defaultRowHeight="15" x14ac:dyDescent="0.2"/>
  <cols>
    <col min="1" max="1" width="11.5" bestFit="1" customWidth="1"/>
    <col min="2" max="2" width="30.5" bestFit="1" customWidth="1"/>
    <col min="3" max="3" width="20.33203125" style="11" customWidth="1"/>
    <col min="4" max="4" width="17.6640625" bestFit="1" customWidth="1"/>
    <col min="5" max="5" width="12.5" bestFit="1" customWidth="1"/>
    <col min="7" max="7" width="11.1640625" bestFit="1" customWidth="1"/>
  </cols>
  <sheetData>
    <row r="1" spans="1:23" x14ac:dyDescent="0.2">
      <c r="A1" s="5" t="s">
        <v>0</v>
      </c>
      <c r="B1" s="6" t="s">
        <v>61</v>
      </c>
      <c r="C1" s="15" t="s">
        <v>62</v>
      </c>
      <c r="D1" s="42" t="s">
        <v>3</v>
      </c>
      <c r="E1" s="43" t="s">
        <v>36</v>
      </c>
      <c r="F1" s="44"/>
      <c r="G1" s="36" t="s">
        <v>5</v>
      </c>
      <c r="H1" s="37" t="s">
        <v>6</v>
      </c>
      <c r="I1" s="38" t="s">
        <v>7</v>
      </c>
      <c r="J1" s="39" t="s">
        <v>8</v>
      </c>
      <c r="L1" s="67"/>
      <c r="M1" s="67"/>
      <c r="N1" s="67"/>
      <c r="O1" s="67"/>
    </row>
    <row r="2" spans="1:23" ht="19" x14ac:dyDescent="0.25">
      <c r="A2" s="7">
        <v>45657</v>
      </c>
      <c r="B2" s="8">
        <v>45.34</v>
      </c>
      <c r="C2" s="11">
        <f t="shared" ref="C2:C59" si="0">(B2-B3)/B3</f>
        <v>-2.2001725625539172E-2</v>
      </c>
      <c r="D2" s="13" cm="1">
        <f t="array" ref="D2">PRODUCT((1+C2:C13)^(12/12))-1</f>
        <v>-2.2001725625539148E-2</v>
      </c>
      <c r="E2" s="21">
        <f>_xlfn.STDEV.P(C2:C13)</f>
        <v>1.7768645880761304E-2</v>
      </c>
      <c r="G2" s="22">
        <f>A2</f>
        <v>45657</v>
      </c>
      <c r="H2" s="31">
        <v>2024</v>
      </c>
      <c r="I2" s="23">
        <f>VLOOKUP(G2,$A$2:$D$287,4,FALSE)</f>
        <v>-2.2001725625539148E-2</v>
      </c>
      <c r="J2" s="40">
        <f t="shared" ref="J2:J15" si="1">VLOOKUP(G2,$A$2:$E$286,5,FALSE)</f>
        <v>1.7768645880761304E-2</v>
      </c>
      <c r="L2" s="1" t="s">
        <v>63</v>
      </c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3" x14ac:dyDescent="0.2">
      <c r="A3" s="7">
        <v>45625</v>
      </c>
      <c r="B3" s="8">
        <v>46.36</v>
      </c>
      <c r="C3" s="11">
        <f t="shared" si="0"/>
        <v>1.2006112202575794E-2</v>
      </c>
      <c r="D3" s="13"/>
      <c r="G3" s="22">
        <f>A14</f>
        <v>45289</v>
      </c>
      <c r="H3" s="31">
        <v>2023</v>
      </c>
      <c r="I3" s="23">
        <f t="shared" ref="I3:I15" si="2">VLOOKUP(G3,$A$2:$D$287,4,FALSE)</f>
        <v>1.8453427065026506E-2</v>
      </c>
      <c r="J3" s="40">
        <f t="shared" si="1"/>
        <v>2.5725439260883928E-2</v>
      </c>
      <c r="L3" s="3" t="s">
        <v>10</v>
      </c>
    </row>
    <row r="4" spans="1:23" x14ac:dyDescent="0.2">
      <c r="A4" s="7">
        <v>45596</v>
      </c>
      <c r="B4" s="8">
        <v>45.81</v>
      </c>
      <c r="C4" s="11">
        <f t="shared" si="0"/>
        <v>-2.9654734166490119E-2</v>
      </c>
      <c r="D4" s="13"/>
      <c r="G4" s="22">
        <f>A26</f>
        <v>44925</v>
      </c>
      <c r="H4" s="31">
        <v>2022</v>
      </c>
      <c r="I4" s="23">
        <f t="shared" si="2"/>
        <v>-0.13853141559424653</v>
      </c>
      <c r="J4" s="40">
        <f t="shared" si="1"/>
        <v>2.5390893520595953E-2</v>
      </c>
      <c r="L4" s="3" t="s">
        <v>64</v>
      </c>
    </row>
    <row r="5" spans="1:23" x14ac:dyDescent="0.2">
      <c r="A5" s="7">
        <v>45565</v>
      </c>
      <c r="B5" s="8">
        <v>47.21</v>
      </c>
      <c r="C5" s="11">
        <f t="shared" si="0"/>
        <v>8.3297736010252144E-3</v>
      </c>
      <c r="D5" s="13"/>
      <c r="G5" s="22">
        <f>A38</f>
        <v>44561</v>
      </c>
      <c r="H5" s="31">
        <v>2021</v>
      </c>
      <c r="I5" s="23">
        <f t="shared" si="2"/>
        <v>-2.274828925466954E-2</v>
      </c>
      <c r="J5" s="40">
        <f t="shared" si="1"/>
        <v>3.6619868295719154E-3</v>
      </c>
      <c r="L5" s="3" t="s">
        <v>10</v>
      </c>
    </row>
    <row r="6" spans="1:23" x14ac:dyDescent="0.2">
      <c r="A6" s="7">
        <v>45534</v>
      </c>
      <c r="B6" s="8">
        <v>46.82</v>
      </c>
      <c r="C6" s="11">
        <f t="shared" si="0"/>
        <v>9.7045503558335754E-3</v>
      </c>
      <c r="D6" s="13"/>
      <c r="G6" s="22">
        <f>A50</f>
        <v>44196</v>
      </c>
      <c r="H6" s="31">
        <v>2020</v>
      </c>
      <c r="I6" s="23">
        <f t="shared" si="2"/>
        <v>1.6926838442731018E-2</v>
      </c>
      <c r="J6" s="40">
        <f t="shared" si="1"/>
        <v>4.3605512442351406E-3</v>
      </c>
      <c r="L6" s="4" t="s">
        <v>12</v>
      </c>
    </row>
    <row r="7" spans="1:23" x14ac:dyDescent="0.2">
      <c r="A7" s="7">
        <v>45504</v>
      </c>
      <c r="B7" s="8">
        <v>46.37</v>
      </c>
      <c r="C7" s="11">
        <f t="shared" si="0"/>
        <v>2.1365638766519798E-2</v>
      </c>
      <c r="D7" s="13"/>
      <c r="G7" s="22">
        <f>A62</f>
        <v>43830</v>
      </c>
      <c r="H7" s="31">
        <v>2019</v>
      </c>
      <c r="I7" s="23">
        <f t="shared" si="2"/>
        <v>3.2627694697999532E-2</v>
      </c>
      <c r="J7" s="40">
        <f t="shared" si="1"/>
        <v>4.9795680163226162E-3</v>
      </c>
      <c r="L7" s="3" t="s">
        <v>10</v>
      </c>
    </row>
    <row r="8" spans="1:23" x14ac:dyDescent="0.2">
      <c r="A8" s="7">
        <v>45471</v>
      </c>
      <c r="B8" s="8">
        <v>45.4</v>
      </c>
      <c r="C8" s="11">
        <f t="shared" si="0"/>
        <v>9.5619301756726654E-3</v>
      </c>
      <c r="D8" s="13"/>
      <c r="G8" s="22">
        <f>A74</f>
        <v>43465</v>
      </c>
      <c r="H8" s="31">
        <v>2018</v>
      </c>
      <c r="I8" s="23">
        <f t="shared" si="2"/>
        <v>-1.8115942028985588E-2</v>
      </c>
      <c r="J8" s="40">
        <f t="shared" si="1"/>
        <v>6.9940540493608769E-3</v>
      </c>
      <c r="L8" s="3"/>
    </row>
    <row r="9" spans="1:23" x14ac:dyDescent="0.2">
      <c r="A9" s="7">
        <v>45443</v>
      </c>
      <c r="B9" s="8">
        <v>44.97</v>
      </c>
      <c r="C9" s="11">
        <f t="shared" si="0"/>
        <v>1.6960651289009497E-2</v>
      </c>
      <c r="D9" s="13"/>
      <c r="G9" s="22">
        <f>A86</f>
        <v>43098</v>
      </c>
      <c r="H9" s="31">
        <v>2017</v>
      </c>
      <c r="I9" s="23">
        <f t="shared" si="2"/>
        <v>2.8686173264484971E-3</v>
      </c>
      <c r="J9" s="40">
        <f t="shared" si="1"/>
        <v>3.26225637490609E-3</v>
      </c>
    </row>
    <row r="10" spans="1:23" x14ac:dyDescent="0.2">
      <c r="A10" s="7">
        <v>45412</v>
      </c>
      <c r="B10" s="8">
        <v>44.22</v>
      </c>
      <c r="C10" s="11">
        <f t="shared" si="0"/>
        <v>-3.0475772856829654E-2</v>
      </c>
      <c r="D10" s="13"/>
      <c r="G10" s="22">
        <f>A98</f>
        <v>42734</v>
      </c>
      <c r="H10" s="31">
        <v>2016</v>
      </c>
      <c r="I10" s="23">
        <f t="shared" si="2"/>
        <v>-8.1562974203339689E-3</v>
      </c>
      <c r="J10" s="40">
        <f t="shared" si="1"/>
        <v>7.4162683796351308E-3</v>
      </c>
    </row>
    <row r="11" spans="1:23" x14ac:dyDescent="0.2">
      <c r="A11" s="7">
        <v>45379</v>
      </c>
      <c r="B11" s="8">
        <v>45.61</v>
      </c>
      <c r="C11" s="11">
        <f t="shared" si="0"/>
        <v>5.9550066166739303E-3</v>
      </c>
      <c r="D11" s="13"/>
      <c r="G11" s="22">
        <f>A110</f>
        <v>42369</v>
      </c>
      <c r="H11" s="31">
        <v>2015</v>
      </c>
      <c r="I11" s="23">
        <f t="shared" si="2"/>
        <v>-5.4706659120914436E-3</v>
      </c>
      <c r="J11" s="40">
        <f t="shared" si="1"/>
        <v>5.2816283828930029E-3</v>
      </c>
    </row>
    <row r="12" spans="1:23" x14ac:dyDescent="0.2">
      <c r="A12" s="7">
        <v>45351</v>
      </c>
      <c r="B12" s="8">
        <v>45.34</v>
      </c>
      <c r="C12" s="11">
        <f t="shared" si="0"/>
        <v>-1.8402251569603689E-2</v>
      </c>
      <c r="D12" s="13"/>
      <c r="G12" s="22">
        <f>A122</f>
        <v>42004</v>
      </c>
      <c r="H12" s="31">
        <v>2014</v>
      </c>
      <c r="I12" s="23">
        <f t="shared" si="2"/>
        <v>3.8743709927732572E-2</v>
      </c>
      <c r="J12" s="40">
        <f t="shared" si="1"/>
        <v>6.4371802150864311E-3</v>
      </c>
    </row>
    <row r="13" spans="1:23" x14ac:dyDescent="0.2">
      <c r="A13" s="7">
        <v>45322</v>
      </c>
      <c r="B13" s="8">
        <v>46.19</v>
      </c>
      <c r="C13" s="11">
        <f t="shared" si="0"/>
        <v>-3.6669542709232466E-3</v>
      </c>
      <c r="D13" s="13"/>
      <c r="G13" s="22">
        <f>A134</f>
        <v>41639</v>
      </c>
      <c r="H13" s="31">
        <v>2013</v>
      </c>
      <c r="I13" s="23">
        <f t="shared" si="2"/>
        <v>-2.2360153256705262E-2</v>
      </c>
      <c r="J13" s="40">
        <f t="shared" si="1"/>
        <v>7.4472226691593693E-3</v>
      </c>
    </row>
    <row r="14" spans="1:23" x14ac:dyDescent="0.2">
      <c r="A14" s="7">
        <v>45289</v>
      </c>
      <c r="B14" s="8">
        <v>46.36</v>
      </c>
      <c r="C14" s="11">
        <f t="shared" si="0"/>
        <v>3.4821428571428621E-2</v>
      </c>
      <c r="D14" s="13" cm="1">
        <f t="array" ref="D14">PRODUCT((1+C14:C25)^(12/12))-1</f>
        <v>1.8453427065026506E-2</v>
      </c>
      <c r="E14" s="21">
        <f t="shared" ref="E14" si="3">_xlfn.STDEV.P(C14:C25)</f>
        <v>2.5725439260883928E-2</v>
      </c>
      <c r="G14" s="22">
        <f>A146</f>
        <v>41274</v>
      </c>
      <c r="H14" s="31">
        <v>2012</v>
      </c>
      <c r="I14" s="23">
        <f t="shared" si="2"/>
        <v>6.1700196029679244E-3</v>
      </c>
      <c r="J14" s="40">
        <f t="shared" si="1"/>
        <v>3.4849575892178693E-3</v>
      </c>
    </row>
    <row r="15" spans="1:23" x14ac:dyDescent="0.2">
      <c r="A15" s="7">
        <v>45260</v>
      </c>
      <c r="B15" s="8">
        <v>44.8</v>
      </c>
      <c r="C15" s="11">
        <f t="shared" si="0"/>
        <v>4.9917975158190658E-2</v>
      </c>
      <c r="D15" s="13"/>
      <c r="G15" s="24">
        <f>A158</f>
        <v>40907</v>
      </c>
      <c r="H15" s="32">
        <v>2011</v>
      </c>
      <c r="I15" s="25">
        <f t="shared" si="2"/>
        <v>3.1819809069212113E-2</v>
      </c>
      <c r="J15" s="41">
        <f t="shared" si="1"/>
        <v>5.7079067904920507E-3</v>
      </c>
    </row>
    <row r="16" spans="1:23" x14ac:dyDescent="0.2">
      <c r="A16" s="7">
        <v>45230</v>
      </c>
      <c r="B16" s="8">
        <v>42.67</v>
      </c>
      <c r="C16" s="11">
        <f t="shared" si="0"/>
        <v>-2.5354042941982628E-2</v>
      </c>
      <c r="D16" s="13"/>
    </row>
    <row r="17" spans="1:5" x14ac:dyDescent="0.2">
      <c r="A17" s="7">
        <v>45198</v>
      </c>
      <c r="B17" s="8">
        <v>43.78</v>
      </c>
      <c r="C17" s="11">
        <f t="shared" si="0"/>
        <v>-3.312720848056537E-2</v>
      </c>
      <c r="D17" s="13"/>
    </row>
    <row r="18" spans="1:5" x14ac:dyDescent="0.2">
      <c r="A18" s="7">
        <v>45169</v>
      </c>
      <c r="B18" s="8">
        <v>45.28</v>
      </c>
      <c r="C18" s="11">
        <f t="shared" si="0"/>
        <v>-1.1353711790392927E-2</v>
      </c>
      <c r="D18" s="13"/>
    </row>
    <row r="19" spans="1:5" x14ac:dyDescent="0.2">
      <c r="A19" s="7">
        <v>45138</v>
      </c>
      <c r="B19" s="8">
        <v>45.8</v>
      </c>
      <c r="C19" s="11">
        <f t="shared" si="0"/>
        <v>-4.1313328984562908E-3</v>
      </c>
      <c r="D19" s="13"/>
    </row>
    <row r="20" spans="1:5" x14ac:dyDescent="0.2">
      <c r="A20" s="7">
        <v>45107</v>
      </c>
      <c r="B20" s="8">
        <v>45.99</v>
      </c>
      <c r="C20" s="11">
        <f t="shared" si="0"/>
        <v>-4.7608742696385814E-3</v>
      </c>
      <c r="D20" s="13"/>
    </row>
    <row r="21" spans="1:5" x14ac:dyDescent="0.2">
      <c r="A21" s="7">
        <v>45077</v>
      </c>
      <c r="B21" s="8">
        <v>46.21</v>
      </c>
      <c r="C21" s="11">
        <f t="shared" si="0"/>
        <v>-9.856438825798175E-3</v>
      </c>
      <c r="D21" s="13"/>
    </row>
    <row r="22" spans="1:5" x14ac:dyDescent="0.2">
      <c r="A22" s="7">
        <v>45044</v>
      </c>
      <c r="B22" s="8">
        <v>46.67</v>
      </c>
      <c r="C22" s="11">
        <f t="shared" si="0"/>
        <v>2.5778732545650817E-3</v>
      </c>
      <c r="D22" s="13"/>
    </row>
    <row r="23" spans="1:5" x14ac:dyDescent="0.2">
      <c r="A23" s="7">
        <v>45016</v>
      </c>
      <c r="B23" s="8">
        <v>46.55</v>
      </c>
      <c r="C23" s="11">
        <f t="shared" si="0"/>
        <v>1.7041730391085731E-2</v>
      </c>
      <c r="D23" s="13"/>
    </row>
    <row r="24" spans="1:5" x14ac:dyDescent="0.2">
      <c r="A24" s="7">
        <v>44985</v>
      </c>
      <c r="B24" s="8">
        <v>45.77</v>
      </c>
      <c r="C24" s="11">
        <f t="shared" si="0"/>
        <v>-2.8031429178169465E-2</v>
      </c>
      <c r="D24" s="13"/>
    </row>
    <row r="25" spans="1:5" x14ac:dyDescent="0.2">
      <c r="A25" s="7">
        <v>44957</v>
      </c>
      <c r="B25" s="8">
        <v>47.09</v>
      </c>
      <c r="C25" s="11">
        <f t="shared" si="0"/>
        <v>3.4490333919156416E-2</v>
      </c>
      <c r="D25" s="13"/>
    </row>
    <row r="26" spans="1:5" x14ac:dyDescent="0.2">
      <c r="A26" s="7">
        <v>44925</v>
      </c>
      <c r="B26" s="8">
        <v>45.52</v>
      </c>
      <c r="C26" s="11">
        <f t="shared" si="0"/>
        <v>-1.2367107832501632E-2</v>
      </c>
      <c r="D26" s="13" cm="1">
        <f t="array" ref="D26">PRODUCT((1+C26:C37)^(12/12))-1</f>
        <v>-0.13853141559424653</v>
      </c>
      <c r="E26" s="21">
        <f t="shared" ref="E26" si="4">_xlfn.STDEV.P(C26:C37)</f>
        <v>2.5390893520595953E-2</v>
      </c>
    </row>
    <row r="27" spans="1:5" x14ac:dyDescent="0.2">
      <c r="A27" s="7">
        <v>44895</v>
      </c>
      <c r="B27" s="8">
        <v>46.09</v>
      </c>
      <c r="C27" s="11">
        <f t="shared" si="0"/>
        <v>3.9233370913190575E-2</v>
      </c>
      <c r="D27" s="13"/>
    </row>
    <row r="28" spans="1:5" x14ac:dyDescent="0.2">
      <c r="A28" s="7">
        <v>44865</v>
      </c>
      <c r="B28" s="8">
        <v>44.35</v>
      </c>
      <c r="C28" s="11">
        <f t="shared" si="0"/>
        <v>-1.6411621202040406E-2</v>
      </c>
      <c r="D28" s="13"/>
    </row>
    <row r="29" spans="1:5" x14ac:dyDescent="0.2">
      <c r="A29" s="7">
        <v>44834</v>
      </c>
      <c r="B29" s="8">
        <v>45.09</v>
      </c>
      <c r="C29" s="11">
        <f t="shared" si="0"/>
        <v>-5.1934398654331346E-2</v>
      </c>
      <c r="D29" s="13"/>
    </row>
    <row r="30" spans="1:5" x14ac:dyDescent="0.2">
      <c r="A30" s="7">
        <v>44804</v>
      </c>
      <c r="B30" s="8">
        <v>47.56</v>
      </c>
      <c r="C30" s="11">
        <f t="shared" si="0"/>
        <v>-3.4118602761982121E-2</v>
      </c>
      <c r="D30" s="13"/>
    </row>
    <row r="31" spans="1:5" x14ac:dyDescent="0.2">
      <c r="A31" s="7">
        <v>44771</v>
      </c>
      <c r="B31" s="8">
        <v>49.24</v>
      </c>
      <c r="C31" s="11">
        <f t="shared" si="0"/>
        <v>2.9910060656766359E-2</v>
      </c>
      <c r="D31" s="13"/>
    </row>
    <row r="32" spans="1:5" x14ac:dyDescent="0.2">
      <c r="A32" s="7">
        <v>44742</v>
      </c>
      <c r="B32" s="8">
        <v>47.81</v>
      </c>
      <c r="C32" s="11">
        <f t="shared" si="0"/>
        <v>-1.6255144032921793E-2</v>
      </c>
      <c r="D32" s="13"/>
    </row>
    <row r="33" spans="1:5" x14ac:dyDescent="0.2">
      <c r="A33" s="7">
        <v>44712</v>
      </c>
      <c r="B33" s="8">
        <v>48.6</v>
      </c>
      <c r="C33" s="11">
        <f t="shared" si="0"/>
        <v>7.6715737093096528E-3</v>
      </c>
      <c r="D33" s="13"/>
    </row>
    <row r="34" spans="1:5" x14ac:dyDescent="0.2">
      <c r="A34" s="7">
        <v>44680</v>
      </c>
      <c r="B34" s="8">
        <v>48.23</v>
      </c>
      <c r="C34" s="11">
        <f t="shared" si="0"/>
        <v>-3.7325349301397297E-2</v>
      </c>
      <c r="D34" s="13"/>
    </row>
    <row r="35" spans="1:5" x14ac:dyDescent="0.2">
      <c r="A35" s="7">
        <v>44651</v>
      </c>
      <c r="B35" s="8">
        <v>50.1</v>
      </c>
      <c r="C35" s="11">
        <f t="shared" si="0"/>
        <v>-2.6049766718506926E-2</v>
      </c>
      <c r="D35" s="13"/>
    </row>
    <row r="36" spans="1:5" x14ac:dyDescent="0.2">
      <c r="A36" s="7">
        <v>44620</v>
      </c>
      <c r="B36" s="8">
        <v>51.44</v>
      </c>
      <c r="C36" s="11">
        <f t="shared" si="0"/>
        <v>-1.1909335382251335E-2</v>
      </c>
      <c r="D36" s="13"/>
    </row>
    <row r="37" spans="1:5" x14ac:dyDescent="0.2">
      <c r="A37" s="7">
        <v>44592</v>
      </c>
      <c r="B37" s="8">
        <v>52.06</v>
      </c>
      <c r="C37" s="11">
        <f t="shared" si="0"/>
        <v>-1.4761544284632874E-2</v>
      </c>
      <c r="D37" s="13"/>
    </row>
    <row r="38" spans="1:5" x14ac:dyDescent="0.2">
      <c r="A38" s="7">
        <v>44561</v>
      </c>
      <c r="B38" s="8">
        <v>52.84</v>
      </c>
      <c r="C38" s="11">
        <f t="shared" si="0"/>
        <v>-3.7707390648566317E-3</v>
      </c>
      <c r="D38" s="13" cm="1">
        <f t="array" ref="D38">PRODUCT((1+C38:C49)^(12/12))-1</f>
        <v>-2.274828925466954E-2</v>
      </c>
      <c r="E38" s="21">
        <f t="shared" ref="E38" si="5">_xlfn.STDEV.P(C38:C49)</f>
        <v>3.6619868295719154E-3</v>
      </c>
    </row>
    <row r="39" spans="1:5" x14ac:dyDescent="0.2">
      <c r="A39" s="7">
        <v>44530</v>
      </c>
      <c r="B39" s="8">
        <v>53.04</v>
      </c>
      <c r="C39" s="11">
        <f t="shared" si="0"/>
        <v>-1.318019205422713E-3</v>
      </c>
      <c r="D39" s="13"/>
    </row>
    <row r="40" spans="1:5" x14ac:dyDescent="0.2">
      <c r="A40" s="7">
        <v>44498</v>
      </c>
      <c r="B40" s="8">
        <v>53.11</v>
      </c>
      <c r="C40" s="11">
        <f t="shared" si="0"/>
        <v>-3.3777444173390828E-3</v>
      </c>
      <c r="D40" s="13"/>
    </row>
    <row r="41" spans="1:5" x14ac:dyDescent="0.2">
      <c r="A41" s="7">
        <v>44469</v>
      </c>
      <c r="B41" s="8">
        <v>53.29</v>
      </c>
      <c r="C41" s="11">
        <f t="shared" si="0"/>
        <v>-4.2974588938715242E-3</v>
      </c>
      <c r="D41" s="13"/>
    </row>
    <row r="42" spans="1:5" x14ac:dyDescent="0.2">
      <c r="A42" s="7">
        <v>44439</v>
      </c>
      <c r="B42" s="8">
        <v>53.52</v>
      </c>
      <c r="C42" s="11">
        <f t="shared" si="0"/>
        <v>-1.492537313432804E-3</v>
      </c>
      <c r="D42" s="13"/>
    </row>
    <row r="43" spans="1:5" x14ac:dyDescent="0.2">
      <c r="A43" s="7">
        <v>44407</v>
      </c>
      <c r="B43" s="8">
        <v>53.6</v>
      </c>
      <c r="C43" s="11">
        <f t="shared" si="0"/>
        <v>4.3095371931797634E-3</v>
      </c>
      <c r="D43" s="13"/>
    </row>
    <row r="44" spans="1:5" x14ac:dyDescent="0.2">
      <c r="A44" s="7">
        <v>44377</v>
      </c>
      <c r="B44" s="8">
        <v>53.37</v>
      </c>
      <c r="C44" s="11">
        <f t="shared" si="0"/>
        <v>-1.5901225329716744E-3</v>
      </c>
      <c r="D44" s="13"/>
    </row>
    <row r="45" spans="1:5" x14ac:dyDescent="0.2">
      <c r="A45" s="7">
        <v>44344</v>
      </c>
      <c r="B45" s="8">
        <v>53.454999999999998</v>
      </c>
      <c r="C45" s="11">
        <f t="shared" si="0"/>
        <v>-3.6346691519105368E-3</v>
      </c>
      <c r="D45" s="13"/>
    </row>
    <row r="46" spans="1:5" x14ac:dyDescent="0.2">
      <c r="A46" s="7">
        <v>44316</v>
      </c>
      <c r="B46" s="8">
        <v>53.65</v>
      </c>
      <c r="C46" s="11">
        <f t="shared" si="0"/>
        <v>5.2463931047405125E-3</v>
      </c>
      <c r="D46" s="13"/>
    </row>
    <row r="47" spans="1:5" x14ac:dyDescent="0.2">
      <c r="A47" s="7">
        <v>44286</v>
      </c>
      <c r="B47" s="8">
        <v>53.37</v>
      </c>
      <c r="C47" s="11">
        <f t="shared" si="0"/>
        <v>-6.7001675041875944E-3</v>
      </c>
      <c r="D47" s="13"/>
    </row>
    <row r="48" spans="1:5" x14ac:dyDescent="0.2">
      <c r="A48" s="7">
        <v>44253</v>
      </c>
      <c r="B48" s="8">
        <v>53.73</v>
      </c>
      <c r="C48" s="11">
        <f t="shared" si="0"/>
        <v>-7.0227314729255693E-3</v>
      </c>
      <c r="D48" s="13"/>
    </row>
    <row r="49" spans="1:5" x14ac:dyDescent="0.2">
      <c r="A49" s="7">
        <v>44225</v>
      </c>
      <c r="B49" s="8">
        <v>54.11</v>
      </c>
      <c r="C49" s="11">
        <f t="shared" si="0"/>
        <v>7.3978176437949222E-4</v>
      </c>
      <c r="D49" s="13"/>
    </row>
    <row r="50" spans="1:5" x14ac:dyDescent="0.2">
      <c r="A50" s="7">
        <v>44196</v>
      </c>
      <c r="B50" s="8">
        <v>54.07</v>
      </c>
      <c r="C50" s="11">
        <f t="shared" si="0"/>
        <v>-9.2387287509233481E-4</v>
      </c>
      <c r="D50" s="13" cm="1">
        <f t="array" ref="D50">PRODUCT((1+C50:C61)^(12/12))-1</f>
        <v>1.6926838442731018E-2</v>
      </c>
      <c r="E50" s="21">
        <f t="shared" ref="E50" si="6">_xlfn.STDEV.P(C50:C61)</f>
        <v>4.3605512442351406E-3</v>
      </c>
    </row>
    <row r="51" spans="1:5" x14ac:dyDescent="0.2">
      <c r="A51" s="7">
        <v>44165</v>
      </c>
      <c r="B51" s="8">
        <v>54.12</v>
      </c>
      <c r="C51" s="11">
        <f t="shared" si="0"/>
        <v>-1.8474043968234093E-4</v>
      </c>
      <c r="D51" s="13"/>
    </row>
    <row r="52" spans="1:5" x14ac:dyDescent="0.2">
      <c r="A52" s="7">
        <v>44134</v>
      </c>
      <c r="B52" s="8">
        <v>54.13</v>
      </c>
      <c r="C52" s="11">
        <f t="shared" si="0"/>
        <v>-2.5796941219826896E-3</v>
      </c>
      <c r="D52" s="13"/>
    </row>
    <row r="53" spans="1:5" x14ac:dyDescent="0.2">
      <c r="A53" s="7">
        <v>44104</v>
      </c>
      <c r="B53" s="8">
        <v>54.27</v>
      </c>
      <c r="C53" s="11">
        <f t="shared" si="0"/>
        <v>-2.2062879205735878E-3</v>
      </c>
      <c r="D53" s="13"/>
    </row>
    <row r="54" spans="1:5" x14ac:dyDescent="0.2">
      <c r="A54" s="7">
        <v>44074</v>
      </c>
      <c r="B54" s="8">
        <v>54.39</v>
      </c>
      <c r="C54" s="11">
        <f t="shared" si="0"/>
        <v>-3.675794890644371E-4</v>
      </c>
      <c r="D54" s="13"/>
    </row>
    <row r="55" spans="1:5" x14ac:dyDescent="0.2">
      <c r="A55" s="7">
        <v>44043</v>
      </c>
      <c r="B55" s="8">
        <v>54.41</v>
      </c>
      <c r="C55" s="11">
        <f t="shared" si="0"/>
        <v>7.3569983446752159E-4</v>
      </c>
      <c r="D55" s="13"/>
    </row>
    <row r="56" spans="1:5" x14ac:dyDescent="0.2">
      <c r="A56" s="7">
        <v>44012</v>
      </c>
      <c r="B56" s="8">
        <v>54.37</v>
      </c>
      <c r="C56" s="11">
        <f t="shared" si="0"/>
        <v>-3.1169783645031484E-3</v>
      </c>
      <c r="D56" s="13"/>
    </row>
    <row r="57" spans="1:5" x14ac:dyDescent="0.2">
      <c r="A57" s="7">
        <v>43980</v>
      </c>
      <c r="B57" s="8">
        <v>54.54</v>
      </c>
      <c r="C57" s="11">
        <f t="shared" si="0"/>
        <v>-1.8301610541727933E-3</v>
      </c>
      <c r="D57" s="13"/>
    </row>
    <row r="58" spans="1:5" x14ac:dyDescent="0.2">
      <c r="A58" s="7">
        <v>43951</v>
      </c>
      <c r="B58" s="8">
        <v>54.64</v>
      </c>
      <c r="C58" s="11">
        <f t="shared" si="0"/>
        <v>2.5688073394495516E-3</v>
      </c>
      <c r="D58" s="13"/>
    </row>
    <row r="59" spans="1:5" x14ac:dyDescent="0.2">
      <c r="A59" s="7">
        <v>43921</v>
      </c>
      <c r="B59" s="8">
        <v>54.5</v>
      </c>
      <c r="C59" s="11">
        <f t="shared" si="0"/>
        <v>1.131935424011875E-2</v>
      </c>
      <c r="D59" s="13"/>
    </row>
    <row r="60" spans="1:5" x14ac:dyDescent="0.2">
      <c r="A60" s="7">
        <v>43889</v>
      </c>
      <c r="B60" s="8">
        <v>53.89</v>
      </c>
      <c r="C60" s="11">
        <f t="shared" ref="C60:C123" si="7">(B60-B61)/B61</f>
        <v>6.9133034379670671E-3</v>
      </c>
      <c r="D60" s="13"/>
    </row>
    <row r="61" spans="1:5" x14ac:dyDescent="0.2">
      <c r="A61" s="7">
        <v>43861</v>
      </c>
      <c r="B61" s="8">
        <v>53.52</v>
      </c>
      <c r="C61" s="11">
        <f t="shared" si="7"/>
        <v>6.5826593943953621E-3</v>
      </c>
      <c r="D61" s="13"/>
    </row>
    <row r="62" spans="1:5" x14ac:dyDescent="0.2">
      <c r="A62" s="7">
        <v>43830</v>
      </c>
      <c r="B62" s="8">
        <v>53.17</v>
      </c>
      <c r="C62" s="11">
        <f t="shared" si="7"/>
        <v>-1.6898235073224991E-3</v>
      </c>
      <c r="D62" s="13" cm="1">
        <f t="array" ref="D62">PRODUCT((1+C62:C73)^(12/12))-1</f>
        <v>3.2627694697999532E-2</v>
      </c>
      <c r="E62" s="21">
        <f t="shared" ref="E62" si="8">_xlfn.STDEV.P(C62:C73)</f>
        <v>4.9795680163226162E-3</v>
      </c>
    </row>
    <row r="63" spans="1:5" x14ac:dyDescent="0.2">
      <c r="A63" s="7">
        <v>43798</v>
      </c>
      <c r="B63" s="8">
        <v>53.26</v>
      </c>
      <c r="C63" s="11">
        <f t="shared" si="7"/>
        <v>-1.3125820363772789E-3</v>
      </c>
      <c r="D63" s="13"/>
    </row>
    <row r="64" spans="1:5" x14ac:dyDescent="0.2">
      <c r="A64" s="7">
        <v>43769</v>
      </c>
      <c r="B64" s="8">
        <v>53.33</v>
      </c>
      <c r="C64" s="11">
        <f t="shared" si="7"/>
        <v>1.3143071723620032E-3</v>
      </c>
      <c r="D64" s="13"/>
    </row>
    <row r="65" spans="1:5" x14ac:dyDescent="0.2">
      <c r="A65" s="7">
        <v>43738</v>
      </c>
      <c r="B65" s="8">
        <v>53.26</v>
      </c>
      <c r="C65" s="11">
        <f t="shared" si="7"/>
        <v>-9.3791033577198012E-4</v>
      </c>
      <c r="D65" s="13"/>
    </row>
    <row r="66" spans="1:5" x14ac:dyDescent="0.2">
      <c r="A66" s="7">
        <v>43707</v>
      </c>
      <c r="B66" s="8">
        <v>53.31</v>
      </c>
      <c r="C66" s="11">
        <f t="shared" si="7"/>
        <v>6.798866855524068E-3</v>
      </c>
      <c r="D66" s="13"/>
    </row>
    <row r="67" spans="1:5" x14ac:dyDescent="0.2">
      <c r="A67" s="7">
        <v>43677</v>
      </c>
      <c r="B67" s="8">
        <v>52.95</v>
      </c>
      <c r="C67" s="11">
        <f t="shared" si="7"/>
        <v>2.2714366837025281E-3</v>
      </c>
      <c r="D67" s="13"/>
    </row>
    <row r="68" spans="1:5" x14ac:dyDescent="0.2">
      <c r="A68" s="7">
        <v>43644</v>
      </c>
      <c r="B68" s="8">
        <v>52.83</v>
      </c>
      <c r="C68" s="11">
        <f t="shared" si="7"/>
        <v>4.181714502946186E-3</v>
      </c>
      <c r="D68" s="13"/>
    </row>
    <row r="69" spans="1:5" x14ac:dyDescent="0.2">
      <c r="A69" s="7">
        <v>43616</v>
      </c>
      <c r="B69" s="8">
        <v>52.61</v>
      </c>
      <c r="C69" s="11">
        <f t="shared" si="7"/>
        <v>8.6273006134969868E-3</v>
      </c>
      <c r="D69" s="13"/>
    </row>
    <row r="70" spans="1:5" x14ac:dyDescent="0.2">
      <c r="A70" s="7">
        <v>43585</v>
      </c>
      <c r="B70" s="8">
        <v>52.16</v>
      </c>
      <c r="C70" s="11">
        <f t="shared" si="7"/>
        <v>-3.8197097020626976E-3</v>
      </c>
      <c r="D70" s="13"/>
    </row>
    <row r="71" spans="1:5" x14ac:dyDescent="0.2">
      <c r="A71" s="7">
        <v>43553</v>
      </c>
      <c r="B71" s="8">
        <v>52.36</v>
      </c>
      <c r="C71" s="11">
        <f t="shared" si="7"/>
        <v>1.178743961352656E-2</v>
      </c>
      <c r="D71" s="13"/>
    </row>
    <row r="72" spans="1:5" x14ac:dyDescent="0.2">
      <c r="A72" s="7">
        <v>43524</v>
      </c>
      <c r="B72" s="8">
        <v>51.75</v>
      </c>
      <c r="C72" s="11">
        <f t="shared" si="7"/>
        <v>-3.2742681047766122E-3</v>
      </c>
      <c r="D72" s="13"/>
    </row>
    <row r="73" spans="1:5" x14ac:dyDescent="0.2">
      <c r="A73" s="7">
        <v>43496</v>
      </c>
      <c r="B73" s="8">
        <v>51.92</v>
      </c>
      <c r="C73" s="11">
        <f t="shared" si="7"/>
        <v>8.3511361429403717E-3</v>
      </c>
      <c r="D73" s="13"/>
    </row>
    <row r="74" spans="1:5" x14ac:dyDescent="0.2">
      <c r="A74" s="7">
        <v>43465</v>
      </c>
      <c r="B74" s="8">
        <v>51.49</v>
      </c>
      <c r="C74" s="11">
        <f t="shared" si="7"/>
        <v>1.1392653702612561E-2</v>
      </c>
      <c r="D74" s="13" cm="1">
        <f t="array" ref="D74">PRODUCT((1+C74:C85)^(12/12))-1</f>
        <v>-1.8115942028985588E-2</v>
      </c>
      <c r="E74" s="21">
        <f t="shared" ref="E74" si="9">_xlfn.STDEV.P(C74:C85)</f>
        <v>6.9940540493608769E-3</v>
      </c>
    </row>
    <row r="75" spans="1:5" x14ac:dyDescent="0.2">
      <c r="A75" s="7">
        <v>43434</v>
      </c>
      <c r="B75" s="8">
        <v>50.91</v>
      </c>
      <c r="C75" s="11">
        <f t="shared" si="7"/>
        <v>6.3253607432297524E-3</v>
      </c>
      <c r="D75" s="13"/>
    </row>
    <row r="76" spans="1:5" x14ac:dyDescent="0.2">
      <c r="A76" s="7">
        <v>43404</v>
      </c>
      <c r="B76" s="8">
        <v>50.59</v>
      </c>
      <c r="C76" s="11">
        <f t="shared" si="7"/>
        <v>-8.0392156862744424E-3</v>
      </c>
      <c r="D76" s="13"/>
    </row>
    <row r="77" spans="1:5" x14ac:dyDescent="0.2">
      <c r="A77" s="7">
        <v>43371</v>
      </c>
      <c r="B77" s="9">
        <v>51</v>
      </c>
      <c r="C77" s="11">
        <f t="shared" si="7"/>
        <v>-8.3608788644759808E-3</v>
      </c>
      <c r="D77" s="13"/>
    </row>
    <row r="78" spans="1:5" x14ac:dyDescent="0.2">
      <c r="A78" s="7">
        <v>43343</v>
      </c>
      <c r="B78" s="8">
        <v>51.43</v>
      </c>
      <c r="C78" s="11">
        <f t="shared" si="7"/>
        <v>2.7295769155780965E-3</v>
      </c>
      <c r="D78" s="13"/>
    </row>
    <row r="79" spans="1:5" x14ac:dyDescent="0.2">
      <c r="A79" s="7">
        <v>43312</v>
      </c>
      <c r="B79" s="8">
        <v>51.29</v>
      </c>
      <c r="C79" s="11">
        <f t="shared" si="7"/>
        <v>-2.3341762303053385E-3</v>
      </c>
      <c r="D79" s="13"/>
    </row>
    <row r="80" spans="1:5" x14ac:dyDescent="0.2">
      <c r="A80" s="7">
        <v>43280</v>
      </c>
      <c r="B80" s="8">
        <v>51.41</v>
      </c>
      <c r="C80" s="11">
        <f t="shared" si="7"/>
        <v>-1.5536997475238958E-3</v>
      </c>
      <c r="D80" s="13"/>
    </row>
    <row r="81" spans="1:5" x14ac:dyDescent="0.2">
      <c r="A81" s="7">
        <v>43251</v>
      </c>
      <c r="B81" s="8">
        <v>51.49</v>
      </c>
      <c r="C81" s="11">
        <f t="shared" si="7"/>
        <v>5.2713783678251299E-3</v>
      </c>
      <c r="D81" s="13"/>
    </row>
    <row r="82" spans="1:5" x14ac:dyDescent="0.2">
      <c r="A82" s="7">
        <v>43220</v>
      </c>
      <c r="B82" s="8">
        <v>51.22</v>
      </c>
      <c r="C82" s="11">
        <f t="shared" si="7"/>
        <v>-7.3643410852713672E-3</v>
      </c>
      <c r="D82" s="13"/>
    </row>
    <row r="83" spans="1:5" x14ac:dyDescent="0.2">
      <c r="A83" s="7">
        <v>43188</v>
      </c>
      <c r="B83" s="8">
        <v>51.6</v>
      </c>
      <c r="C83" s="11">
        <f t="shared" si="7"/>
        <v>3.6957790313169587E-3</v>
      </c>
      <c r="D83" s="13"/>
    </row>
    <row r="84" spans="1:5" x14ac:dyDescent="0.2">
      <c r="A84" s="7">
        <v>43159</v>
      </c>
      <c r="B84" s="8">
        <v>51.41</v>
      </c>
      <c r="C84" s="11">
        <f t="shared" si="7"/>
        <v>-8.4860173577628699E-3</v>
      </c>
      <c r="D84" s="13"/>
    </row>
    <row r="85" spans="1:5" x14ac:dyDescent="0.2">
      <c r="A85" s="7">
        <v>43131</v>
      </c>
      <c r="B85" s="8">
        <v>51.85</v>
      </c>
      <c r="C85" s="11">
        <f t="shared" si="7"/>
        <v>-1.1250953470633035E-2</v>
      </c>
      <c r="D85" s="13"/>
    </row>
    <row r="86" spans="1:5" x14ac:dyDescent="0.2">
      <c r="A86" s="7">
        <v>43098</v>
      </c>
      <c r="B86" s="8">
        <v>52.44</v>
      </c>
      <c r="C86" s="11">
        <f t="shared" si="7"/>
        <v>-1.9033117624667191E-3</v>
      </c>
      <c r="D86" s="13" cm="1">
        <f t="array" ref="D86">PRODUCT((1+C86:C97)^(12/12))-1</f>
        <v>2.8686173264484971E-3</v>
      </c>
      <c r="E86" s="21">
        <f t="shared" ref="E86" si="10">_xlfn.STDEV.P(C86:C97)</f>
        <v>3.26225637490609E-3</v>
      </c>
    </row>
    <row r="87" spans="1:5" x14ac:dyDescent="0.2">
      <c r="A87" s="7">
        <v>43069</v>
      </c>
      <c r="B87" s="8">
        <v>52.54</v>
      </c>
      <c r="C87" s="11">
        <f t="shared" si="7"/>
        <v>-3.6032619002464962E-3</v>
      </c>
      <c r="D87" s="13"/>
    </row>
    <row r="88" spans="1:5" x14ac:dyDescent="0.2">
      <c r="A88" s="7">
        <v>43039</v>
      </c>
      <c r="B88" s="8">
        <v>52.73</v>
      </c>
      <c r="C88" s="11">
        <f t="shared" si="7"/>
        <v>-9.473285335355108E-4</v>
      </c>
      <c r="D88" s="13"/>
    </row>
    <row r="89" spans="1:5" x14ac:dyDescent="0.2">
      <c r="A89" s="7">
        <v>43007</v>
      </c>
      <c r="B89" s="8">
        <v>52.78</v>
      </c>
      <c r="C89" s="11">
        <f t="shared" si="7"/>
        <v>-4.9019607843136881E-3</v>
      </c>
      <c r="D89" s="13"/>
    </row>
    <row r="90" spans="1:5" x14ac:dyDescent="0.2">
      <c r="A90" s="7">
        <v>42978</v>
      </c>
      <c r="B90" s="8">
        <v>53.04</v>
      </c>
      <c r="C90" s="11">
        <f t="shared" si="7"/>
        <v>4.5454545454545834E-3</v>
      </c>
      <c r="D90" s="13"/>
    </row>
    <row r="91" spans="1:5" x14ac:dyDescent="0.2">
      <c r="A91" s="7">
        <v>42947</v>
      </c>
      <c r="B91" s="8">
        <v>52.8</v>
      </c>
      <c r="C91" s="11">
        <f t="shared" si="7"/>
        <v>2.6585643752373828E-3</v>
      </c>
      <c r="D91" s="13"/>
    </row>
    <row r="92" spans="1:5" x14ac:dyDescent="0.2">
      <c r="A92" s="7">
        <v>42916</v>
      </c>
      <c r="B92" s="8">
        <v>52.66</v>
      </c>
      <c r="C92" s="11">
        <f t="shared" si="7"/>
        <v>-4.3486481376442425E-3</v>
      </c>
      <c r="D92" s="13"/>
    </row>
    <row r="93" spans="1:5" x14ac:dyDescent="0.2">
      <c r="A93" s="7">
        <v>42886</v>
      </c>
      <c r="B93" s="8">
        <v>52.89</v>
      </c>
      <c r="C93" s="11">
        <f t="shared" si="7"/>
        <v>3.2245827010622479E-3</v>
      </c>
      <c r="D93" s="13"/>
    </row>
    <row r="94" spans="1:5" x14ac:dyDescent="0.2">
      <c r="A94" s="7">
        <v>42853</v>
      </c>
      <c r="B94" s="8">
        <v>52.72</v>
      </c>
      <c r="C94" s="11">
        <f t="shared" si="7"/>
        <v>3.8080731150037265E-3</v>
      </c>
      <c r="D94" s="13"/>
    </row>
    <row r="95" spans="1:5" x14ac:dyDescent="0.2">
      <c r="A95" s="7">
        <v>42825</v>
      </c>
      <c r="B95" s="8">
        <v>52.52</v>
      </c>
      <c r="C95" s="11">
        <f t="shared" si="7"/>
        <v>-7.6103500761033377E-4</v>
      </c>
      <c r="D95" s="13"/>
    </row>
    <row r="96" spans="1:5" x14ac:dyDescent="0.2">
      <c r="A96" s="7">
        <v>42794</v>
      </c>
      <c r="B96" s="8">
        <v>52.56</v>
      </c>
      <c r="C96" s="11">
        <f t="shared" si="7"/>
        <v>3.4364261168384823E-3</v>
      </c>
      <c r="D96" s="13"/>
    </row>
    <row r="97" spans="1:5" x14ac:dyDescent="0.2">
      <c r="A97" s="7">
        <v>42766</v>
      </c>
      <c r="B97" s="8">
        <v>52.38</v>
      </c>
      <c r="C97" s="11">
        <f t="shared" si="7"/>
        <v>1.7211703958692564E-3</v>
      </c>
      <c r="D97" s="13"/>
    </row>
    <row r="98" spans="1:5" x14ac:dyDescent="0.2">
      <c r="A98" s="7">
        <v>42734</v>
      </c>
      <c r="B98" s="8">
        <v>52.29</v>
      </c>
      <c r="C98" s="11">
        <f t="shared" si="7"/>
        <v>-7.0262058488415775E-3</v>
      </c>
      <c r="D98" s="13" cm="1">
        <f t="array" ref="D98">PRODUCT((1+C98:C109)^(12/12))-1</f>
        <v>-8.1562974203339689E-3</v>
      </c>
      <c r="E98" s="21">
        <f t="shared" ref="E98" si="11">_xlfn.STDEV.P(C98:C109)</f>
        <v>7.4162683796351308E-3</v>
      </c>
    </row>
    <row r="99" spans="1:5" x14ac:dyDescent="0.2">
      <c r="A99" s="7">
        <v>42704</v>
      </c>
      <c r="B99" s="8">
        <v>52.66</v>
      </c>
      <c r="C99" s="11">
        <f t="shared" si="7"/>
        <v>-1.9366852886406074E-2</v>
      </c>
      <c r="D99" s="13"/>
    </row>
    <row r="100" spans="1:5" x14ac:dyDescent="0.2">
      <c r="A100" s="7">
        <v>42674</v>
      </c>
      <c r="B100" s="8">
        <v>53.7</v>
      </c>
      <c r="C100" s="11">
        <f t="shared" si="7"/>
        <v>-4.8183839881393254E-3</v>
      </c>
      <c r="D100" s="13"/>
    </row>
    <row r="101" spans="1:5" x14ac:dyDescent="0.2">
      <c r="A101" s="7">
        <v>42643</v>
      </c>
      <c r="B101" s="8">
        <v>53.96</v>
      </c>
      <c r="C101" s="11">
        <f t="shared" si="7"/>
        <v>2.0427112349117814E-3</v>
      </c>
      <c r="D101" s="13"/>
    </row>
    <row r="102" spans="1:5" x14ac:dyDescent="0.2">
      <c r="A102" s="7">
        <v>42613</v>
      </c>
      <c r="B102" s="8">
        <v>53.85</v>
      </c>
      <c r="C102" s="11">
        <f t="shared" si="7"/>
        <v>-7.4225273705695203E-4</v>
      </c>
      <c r="D102" s="13"/>
    </row>
    <row r="103" spans="1:5" x14ac:dyDescent="0.2">
      <c r="A103" s="7">
        <v>42580</v>
      </c>
      <c r="B103" s="8">
        <v>53.89</v>
      </c>
      <c r="C103" s="11">
        <f t="shared" si="7"/>
        <v>7.4280408542245395E-4</v>
      </c>
      <c r="D103" s="13"/>
    </row>
    <row r="104" spans="1:5" x14ac:dyDescent="0.2">
      <c r="A104" s="7">
        <v>42551</v>
      </c>
      <c r="B104" s="8">
        <v>53.85</v>
      </c>
      <c r="C104" s="11">
        <f t="shared" si="7"/>
        <v>7.4836295603367365E-3</v>
      </c>
      <c r="D104" s="13"/>
    </row>
    <row r="105" spans="1:5" x14ac:dyDescent="0.2">
      <c r="A105" s="7">
        <v>42521</v>
      </c>
      <c r="B105" s="8">
        <v>53.45</v>
      </c>
      <c r="C105" s="11">
        <f t="shared" si="7"/>
        <v>-1.1212857409829036E-3</v>
      </c>
      <c r="D105" s="13"/>
    </row>
    <row r="106" spans="1:5" x14ac:dyDescent="0.2">
      <c r="A106" s="7">
        <v>42489</v>
      </c>
      <c r="B106" s="8">
        <v>53.51</v>
      </c>
      <c r="C106" s="11">
        <f t="shared" si="7"/>
        <v>7.4808303721711521E-4</v>
      </c>
      <c r="D106" s="13"/>
    </row>
    <row r="107" spans="1:5" x14ac:dyDescent="0.2">
      <c r="A107" s="7">
        <v>42460</v>
      </c>
      <c r="B107" s="8">
        <v>53.47</v>
      </c>
      <c r="C107" s="11">
        <f t="shared" si="7"/>
        <v>3.7418147801676372E-4</v>
      </c>
      <c r="D107" s="13"/>
    </row>
    <row r="108" spans="1:5" x14ac:dyDescent="0.2">
      <c r="A108" s="7">
        <v>42429</v>
      </c>
      <c r="B108" s="8">
        <v>53.45</v>
      </c>
      <c r="C108" s="11">
        <f t="shared" si="7"/>
        <v>1.4989694584973843E-3</v>
      </c>
      <c r="D108" s="13"/>
    </row>
    <row r="109" spans="1:5" x14ac:dyDescent="0.2">
      <c r="A109" s="7">
        <v>42398</v>
      </c>
      <c r="B109" s="8">
        <v>53.37</v>
      </c>
      <c r="C109" s="11">
        <f t="shared" si="7"/>
        <v>1.2329286798179033E-2</v>
      </c>
      <c r="D109" s="13"/>
    </row>
    <row r="110" spans="1:5" x14ac:dyDescent="0.2">
      <c r="A110" s="7">
        <v>42369</v>
      </c>
      <c r="B110" s="8">
        <v>52.72</v>
      </c>
      <c r="C110" s="11">
        <f t="shared" si="7"/>
        <v>-6.7822155237377436E-3</v>
      </c>
      <c r="D110" s="13" cm="1">
        <f t="array" ref="D110">PRODUCT((1+C110:C121)^(12/12))-1</f>
        <v>-5.4706659120914436E-3</v>
      </c>
      <c r="E110" s="21">
        <f t="shared" ref="E110" si="12">_xlfn.STDEV.P(C110:C121)</f>
        <v>5.2816283828930029E-3</v>
      </c>
    </row>
    <row r="111" spans="1:5" x14ac:dyDescent="0.2">
      <c r="A111" s="7">
        <v>42338</v>
      </c>
      <c r="B111" s="8">
        <v>53.08</v>
      </c>
      <c r="C111" s="11">
        <f t="shared" si="7"/>
        <v>-3.7537537537538071E-3</v>
      </c>
      <c r="D111" s="13"/>
    </row>
    <row r="112" spans="1:5" x14ac:dyDescent="0.2">
      <c r="A112" s="7">
        <v>42307</v>
      </c>
      <c r="B112" s="8">
        <v>53.28</v>
      </c>
      <c r="C112" s="11">
        <f t="shared" si="7"/>
        <v>-1.4992503748125618E-3</v>
      </c>
      <c r="D112" s="13"/>
    </row>
    <row r="113" spans="1:5" x14ac:dyDescent="0.2">
      <c r="A113" s="7">
        <v>42277</v>
      </c>
      <c r="B113" s="8">
        <v>53.36</v>
      </c>
      <c r="C113" s="11">
        <f t="shared" si="7"/>
        <v>5.6539766302298742E-3</v>
      </c>
      <c r="D113" s="13"/>
    </row>
    <row r="114" spans="1:5" x14ac:dyDescent="0.2">
      <c r="A114" s="7">
        <v>42247</v>
      </c>
      <c r="B114" s="8">
        <v>53.06</v>
      </c>
      <c r="C114" s="11">
        <f t="shared" si="7"/>
        <v>-2.4721995055600144E-3</v>
      </c>
      <c r="D114" s="13"/>
    </row>
    <row r="115" spans="1:5" x14ac:dyDescent="0.2">
      <c r="A115" s="7">
        <v>42216</v>
      </c>
      <c r="B115" s="8">
        <v>53.191499999999998</v>
      </c>
      <c r="C115" s="11">
        <f t="shared" si="7"/>
        <v>6.8427030096535968E-3</v>
      </c>
      <c r="D115" s="13"/>
    </row>
    <row r="116" spans="1:5" x14ac:dyDescent="0.2">
      <c r="A116" s="7">
        <v>42185</v>
      </c>
      <c r="B116" s="8">
        <v>52.83</v>
      </c>
      <c r="C116" s="11">
        <f t="shared" si="7"/>
        <v>-8.2598085226207024E-3</v>
      </c>
      <c r="D116" s="13"/>
    </row>
    <row r="117" spans="1:5" x14ac:dyDescent="0.2">
      <c r="A117" s="7">
        <v>42153</v>
      </c>
      <c r="B117" s="8">
        <v>53.27</v>
      </c>
      <c r="C117" s="11">
        <f t="shared" si="7"/>
        <v>-3.1811377245507971E-3</v>
      </c>
      <c r="D117" s="13"/>
    </row>
    <row r="118" spans="1:5" x14ac:dyDescent="0.2">
      <c r="A118" s="7">
        <v>42124</v>
      </c>
      <c r="B118" s="8">
        <v>53.44</v>
      </c>
      <c r="C118" s="11">
        <f t="shared" si="7"/>
        <v>1.8716077110233971E-4</v>
      </c>
      <c r="D118" s="13"/>
    </row>
    <row r="119" spans="1:5" x14ac:dyDescent="0.2">
      <c r="A119" s="7">
        <v>42094</v>
      </c>
      <c r="B119" s="8">
        <v>53.43</v>
      </c>
      <c r="C119" s="11">
        <f t="shared" si="7"/>
        <v>3.5687453042824516E-3</v>
      </c>
      <c r="D119" s="13"/>
    </row>
    <row r="120" spans="1:5" x14ac:dyDescent="0.2">
      <c r="A120" s="7">
        <v>42062</v>
      </c>
      <c r="B120" s="8">
        <v>53.24</v>
      </c>
      <c r="C120" s="11">
        <f t="shared" si="7"/>
        <v>-4.4876589379206225E-3</v>
      </c>
      <c r="D120" s="13"/>
    </row>
    <row r="121" spans="1:5" x14ac:dyDescent="0.2">
      <c r="A121" s="7">
        <v>42034</v>
      </c>
      <c r="B121" s="8">
        <v>53.48</v>
      </c>
      <c r="C121" s="11">
        <f t="shared" si="7"/>
        <v>8.8662516506319358E-3</v>
      </c>
      <c r="D121" s="13"/>
    </row>
    <row r="122" spans="1:5" x14ac:dyDescent="0.2">
      <c r="A122" s="7">
        <v>42004</v>
      </c>
      <c r="B122" s="8">
        <v>53.01</v>
      </c>
      <c r="C122" s="11">
        <f t="shared" si="7"/>
        <v>-4.5070422535211643E-3</v>
      </c>
      <c r="D122" s="13" cm="1">
        <f t="array" ref="D122">PRODUCT((1+C122:C133)^(12/12))-1</f>
        <v>3.8743709927732572E-2</v>
      </c>
      <c r="E122" s="21">
        <f t="shared" ref="E122" si="13">_xlfn.STDEV.P(C122:C133)</f>
        <v>6.4371802150864311E-3</v>
      </c>
    </row>
    <row r="123" spans="1:5" x14ac:dyDescent="0.2">
      <c r="A123" s="7">
        <v>41971</v>
      </c>
      <c r="B123" s="8">
        <v>53.25</v>
      </c>
      <c r="C123" s="11">
        <f t="shared" si="7"/>
        <v>5.8556856819040855E-3</v>
      </c>
      <c r="D123" s="13"/>
    </row>
    <row r="124" spans="1:5" x14ac:dyDescent="0.2">
      <c r="A124" s="7">
        <v>41943</v>
      </c>
      <c r="B124" s="8">
        <v>52.94</v>
      </c>
      <c r="C124" s="11">
        <f t="shared" ref="C124:C180" si="14">(B124-B125)/B125</f>
        <v>7.0382347346394794E-3</v>
      </c>
      <c r="D124" s="13"/>
    </row>
    <row r="125" spans="1:5" x14ac:dyDescent="0.2">
      <c r="A125" s="7">
        <v>41912</v>
      </c>
      <c r="B125" s="8">
        <v>52.57</v>
      </c>
      <c r="C125" s="11">
        <f t="shared" si="14"/>
        <v>-2.0880789673500271E-3</v>
      </c>
      <c r="D125" s="13"/>
    </row>
    <row r="126" spans="1:5" x14ac:dyDescent="0.2">
      <c r="A126" s="7">
        <v>41880</v>
      </c>
      <c r="B126" s="8">
        <v>52.68</v>
      </c>
      <c r="C126" s="11">
        <f t="shared" si="14"/>
        <v>5.9194195149895419E-3</v>
      </c>
      <c r="D126" s="13"/>
    </row>
    <row r="127" spans="1:5" x14ac:dyDescent="0.2">
      <c r="A127" s="7">
        <v>41851</v>
      </c>
      <c r="B127" s="8">
        <v>52.37</v>
      </c>
      <c r="C127" s="11">
        <f t="shared" si="14"/>
        <v>-4.7510452299505896E-3</v>
      </c>
      <c r="D127" s="13"/>
    </row>
    <row r="128" spans="1:5" x14ac:dyDescent="0.2">
      <c r="A128" s="7">
        <v>41820</v>
      </c>
      <c r="B128" s="8">
        <v>52.62</v>
      </c>
      <c r="C128" s="11">
        <f t="shared" si="14"/>
        <v>1.3320647002854479E-3</v>
      </c>
      <c r="D128" s="13"/>
    </row>
    <row r="129" spans="1:5" x14ac:dyDescent="0.2">
      <c r="A129" s="7">
        <v>41789</v>
      </c>
      <c r="B129" s="8">
        <v>52.55</v>
      </c>
      <c r="C129" s="11">
        <f t="shared" si="14"/>
        <v>9.6061479346781949E-3</v>
      </c>
      <c r="D129" s="13"/>
    </row>
    <row r="130" spans="1:5" x14ac:dyDescent="0.2">
      <c r="A130" s="7">
        <v>41759</v>
      </c>
      <c r="B130" s="8">
        <v>52.05</v>
      </c>
      <c r="C130" s="11">
        <f t="shared" si="14"/>
        <v>6.3805104408352336E-3</v>
      </c>
      <c r="D130" s="13"/>
    </row>
    <row r="131" spans="1:5" x14ac:dyDescent="0.2">
      <c r="A131" s="7">
        <v>41729</v>
      </c>
      <c r="B131" s="8">
        <v>51.72</v>
      </c>
      <c r="C131" s="11">
        <f t="shared" si="14"/>
        <v>-5.1933064050779599E-3</v>
      </c>
      <c r="D131" s="13"/>
    </row>
    <row r="132" spans="1:5" x14ac:dyDescent="0.2">
      <c r="A132" s="7">
        <v>41698</v>
      </c>
      <c r="B132" s="8">
        <v>51.99</v>
      </c>
      <c r="C132" s="11">
        <f t="shared" si="14"/>
        <v>1.7341040462428403E-3</v>
      </c>
      <c r="D132" s="13"/>
    </row>
    <row r="133" spans="1:5" x14ac:dyDescent="0.2">
      <c r="A133" s="7">
        <v>41670</v>
      </c>
      <c r="B133" s="8">
        <v>51.9</v>
      </c>
      <c r="C133" s="11">
        <f t="shared" si="14"/>
        <v>1.6992992741922779E-2</v>
      </c>
      <c r="D133" s="13"/>
    </row>
    <row r="134" spans="1:5" x14ac:dyDescent="0.2">
      <c r="A134" s="7">
        <v>41639</v>
      </c>
      <c r="B134" s="8">
        <v>51.032800000000002</v>
      </c>
      <c r="C134" s="11">
        <f t="shared" si="14"/>
        <v>-6.1772151898734119E-3</v>
      </c>
      <c r="D134" s="13" cm="1">
        <f t="array" ref="D134">PRODUCT((1+C134:C145)^(12/12))-1</f>
        <v>-2.2360153256705262E-2</v>
      </c>
      <c r="E134" s="21">
        <f t="shared" ref="E134" si="15">_xlfn.STDEV.P(C134:C145)</f>
        <v>7.4472226691593693E-3</v>
      </c>
    </row>
    <row r="135" spans="1:5" x14ac:dyDescent="0.2">
      <c r="A135" s="7">
        <v>41607</v>
      </c>
      <c r="B135" s="8">
        <v>51.35</v>
      </c>
      <c r="C135" s="11">
        <f t="shared" si="14"/>
        <v>-7.1539056457849467E-3</v>
      </c>
      <c r="D135" s="13"/>
    </row>
    <row r="136" spans="1:5" x14ac:dyDescent="0.2">
      <c r="A136" s="7">
        <v>41578</v>
      </c>
      <c r="B136" s="8">
        <v>51.72</v>
      </c>
      <c r="C136" s="11">
        <f t="shared" si="14"/>
        <v>5.2478134110786395E-3</v>
      </c>
      <c r="D136" s="13"/>
    </row>
    <row r="137" spans="1:5" x14ac:dyDescent="0.2">
      <c r="A137" s="7">
        <v>41547</v>
      </c>
      <c r="B137" s="8">
        <v>51.45</v>
      </c>
      <c r="C137" s="11">
        <f t="shared" si="14"/>
        <v>1.2994683992912063E-2</v>
      </c>
      <c r="D137" s="13"/>
    </row>
    <row r="138" spans="1:5" x14ac:dyDescent="0.2">
      <c r="A138" s="7">
        <v>41516</v>
      </c>
      <c r="B138" s="8">
        <v>50.79</v>
      </c>
      <c r="C138" s="11">
        <f t="shared" si="14"/>
        <v>-5.6773688332028022E-3</v>
      </c>
      <c r="D138" s="13"/>
    </row>
    <row r="139" spans="1:5" x14ac:dyDescent="0.2">
      <c r="A139" s="7">
        <v>41486</v>
      </c>
      <c r="B139" s="8">
        <v>51.08</v>
      </c>
      <c r="C139" s="11">
        <f t="shared" si="14"/>
        <v>7.836990595611118E-4</v>
      </c>
      <c r="D139" s="13"/>
    </row>
    <row r="140" spans="1:5" x14ac:dyDescent="0.2">
      <c r="A140" s="7">
        <v>41453</v>
      </c>
      <c r="B140" s="8">
        <v>51.04</v>
      </c>
      <c r="C140" s="11">
        <f t="shared" si="14"/>
        <v>-1.0852713178294617E-2</v>
      </c>
      <c r="D140" s="13"/>
    </row>
    <row r="141" spans="1:5" x14ac:dyDescent="0.2">
      <c r="A141" s="7">
        <v>41425</v>
      </c>
      <c r="B141" s="8">
        <v>51.6</v>
      </c>
      <c r="C141" s="11">
        <f t="shared" si="14"/>
        <v>-1.489117983963347E-2</v>
      </c>
      <c r="D141" s="13"/>
    </row>
    <row r="142" spans="1:5" x14ac:dyDescent="0.2">
      <c r="A142" s="7">
        <v>41394</v>
      </c>
      <c r="B142" s="8">
        <v>52.38</v>
      </c>
      <c r="C142" s="11">
        <f t="shared" si="14"/>
        <v>4.5066641096941111E-3</v>
      </c>
      <c r="D142" s="13"/>
    </row>
    <row r="143" spans="1:5" x14ac:dyDescent="0.2">
      <c r="A143" s="7">
        <v>41361</v>
      </c>
      <c r="B143" s="8">
        <v>52.145000000000003</v>
      </c>
      <c r="C143" s="11">
        <f t="shared" si="14"/>
        <v>-4.7920260686215409E-4</v>
      </c>
      <c r="D143" s="13"/>
    </row>
    <row r="144" spans="1:5" x14ac:dyDescent="0.2">
      <c r="A144" s="7">
        <v>41333</v>
      </c>
      <c r="B144" s="8">
        <v>52.17</v>
      </c>
      <c r="C144" s="11">
        <f t="shared" si="14"/>
        <v>3.4622042700519274E-3</v>
      </c>
      <c r="D144" s="13"/>
    </row>
    <row r="145" spans="1:5" x14ac:dyDescent="0.2">
      <c r="A145" s="7">
        <v>41305</v>
      </c>
      <c r="B145" s="8">
        <v>51.99</v>
      </c>
      <c r="C145" s="11">
        <f t="shared" si="14"/>
        <v>-4.0229885057471429E-3</v>
      </c>
      <c r="D145" s="13"/>
    </row>
    <row r="146" spans="1:5" x14ac:dyDescent="0.2">
      <c r="A146" s="7">
        <v>41274</v>
      </c>
      <c r="B146" s="8">
        <v>52.2</v>
      </c>
      <c r="C146" s="11">
        <f t="shared" si="14"/>
        <v>-6.6414203885896339E-3</v>
      </c>
      <c r="D146" s="13" cm="1">
        <f t="array" ref="D146">PRODUCT((1+C146:C157)^(12/12))-1</f>
        <v>6.1700196029679244E-3</v>
      </c>
      <c r="E146" s="21">
        <f t="shared" ref="E146" si="16">_xlfn.STDEV.P(C146:C157)</f>
        <v>3.4849575892178693E-3</v>
      </c>
    </row>
    <row r="147" spans="1:5" x14ac:dyDescent="0.2">
      <c r="A147" s="7">
        <v>41243</v>
      </c>
      <c r="B147" s="8">
        <v>52.548999999999999</v>
      </c>
      <c r="C147" s="11">
        <f t="shared" si="14"/>
        <v>-2.8652751423150539E-3</v>
      </c>
      <c r="D147" s="13"/>
    </row>
    <row r="148" spans="1:5" x14ac:dyDescent="0.2">
      <c r="A148" s="7">
        <v>41213</v>
      </c>
      <c r="B148" s="8">
        <v>52.7</v>
      </c>
      <c r="C148" s="11">
        <f t="shared" si="14"/>
        <v>-3.1965802265977593E-3</v>
      </c>
      <c r="D148" s="13"/>
    </row>
    <row r="149" spans="1:5" x14ac:dyDescent="0.2">
      <c r="A149" s="7">
        <v>41180</v>
      </c>
      <c r="B149" s="8">
        <v>52.869</v>
      </c>
      <c r="C149" s="11">
        <f t="shared" si="14"/>
        <v>1.1172126491194375E-3</v>
      </c>
      <c r="D149" s="13"/>
    </row>
    <row r="150" spans="1:5" x14ac:dyDescent="0.2">
      <c r="A150" s="7">
        <v>41152</v>
      </c>
      <c r="B150" s="8">
        <v>52.81</v>
      </c>
      <c r="C150" s="11">
        <f t="shared" si="14"/>
        <v>3.8015586390420615E-3</v>
      </c>
      <c r="D150" s="13"/>
    </row>
    <row r="151" spans="1:5" x14ac:dyDescent="0.2">
      <c r="A151" s="7">
        <v>41121</v>
      </c>
      <c r="B151" s="8">
        <v>52.61</v>
      </c>
      <c r="C151" s="11">
        <f t="shared" si="14"/>
        <v>5.1585785250285827E-3</v>
      </c>
      <c r="D151" s="13"/>
    </row>
    <row r="152" spans="1:5" x14ac:dyDescent="0.2">
      <c r="A152" s="7">
        <v>41089</v>
      </c>
      <c r="B152" s="8">
        <v>52.34</v>
      </c>
      <c r="C152" s="11">
        <f t="shared" si="14"/>
        <v>2.2979701263884443E-3</v>
      </c>
      <c r="D152" s="13"/>
    </row>
    <row r="153" spans="1:5" x14ac:dyDescent="0.2">
      <c r="A153" s="7">
        <v>41060</v>
      </c>
      <c r="B153" s="8">
        <v>52.22</v>
      </c>
      <c r="C153" s="11">
        <f t="shared" si="14"/>
        <v>1.5343306482546661E-3</v>
      </c>
      <c r="D153" s="13"/>
    </row>
    <row r="154" spans="1:5" x14ac:dyDescent="0.2">
      <c r="A154" s="7">
        <v>41029</v>
      </c>
      <c r="B154" s="8">
        <v>52.14</v>
      </c>
      <c r="C154" s="11">
        <f t="shared" si="14"/>
        <v>5.2053209947947399E-3</v>
      </c>
      <c r="D154" s="13"/>
    </row>
    <row r="155" spans="1:5" x14ac:dyDescent="0.2">
      <c r="A155" s="7">
        <v>40998</v>
      </c>
      <c r="B155" s="8">
        <v>51.87</v>
      </c>
      <c r="C155" s="11">
        <f t="shared" si="14"/>
        <v>-5.7803468208094679E-4</v>
      </c>
      <c r="D155" s="13"/>
    </row>
    <row r="156" spans="1:5" x14ac:dyDescent="0.2">
      <c r="A156" s="7">
        <v>40968</v>
      </c>
      <c r="B156" s="8">
        <v>51.9</v>
      </c>
      <c r="C156" s="11">
        <f t="shared" si="14"/>
        <v>-1.9230769230769505E-3</v>
      </c>
      <c r="D156" s="13"/>
    </row>
    <row r="157" spans="1:5" x14ac:dyDescent="0.2">
      <c r="A157" s="7">
        <v>40939</v>
      </c>
      <c r="B157" s="9">
        <v>52</v>
      </c>
      <c r="C157" s="11">
        <f t="shared" si="14"/>
        <v>2.3149620565961143E-3</v>
      </c>
      <c r="D157" s="13"/>
    </row>
    <row r="158" spans="1:5" x14ac:dyDescent="0.2">
      <c r="A158" s="7">
        <v>40907</v>
      </c>
      <c r="B158" s="8">
        <v>51.879899999999999</v>
      </c>
      <c r="C158" s="11">
        <f t="shared" si="14"/>
        <v>1.3491603937463223E-3</v>
      </c>
      <c r="D158" s="13" cm="1">
        <f t="array" ref="D158">PRODUCT((1+C158:C169)^(12/12))-1</f>
        <v>3.1819809069212113E-2</v>
      </c>
      <c r="E158" s="21">
        <f t="shared" ref="E158" si="17">_xlfn.STDEV.P(C158:C169)</f>
        <v>5.7079067904920507E-3</v>
      </c>
    </row>
    <row r="159" spans="1:5" x14ac:dyDescent="0.2">
      <c r="A159" s="7">
        <v>40877</v>
      </c>
      <c r="B159" s="8">
        <v>51.81</v>
      </c>
      <c r="C159" s="11">
        <f t="shared" si="14"/>
        <v>5.6005098395170948E-4</v>
      </c>
      <c r="D159" s="13"/>
    </row>
    <row r="160" spans="1:5" x14ac:dyDescent="0.2">
      <c r="A160" s="7">
        <v>40847</v>
      </c>
      <c r="B160" s="8">
        <v>51.780999999999999</v>
      </c>
      <c r="C160" s="11">
        <f t="shared" si="14"/>
        <v>-1.138117283950706E-3</v>
      </c>
      <c r="D160" s="13"/>
    </row>
    <row r="161" spans="1:5" x14ac:dyDescent="0.2">
      <c r="A161" s="7">
        <v>40816</v>
      </c>
      <c r="B161" s="8">
        <v>51.84</v>
      </c>
      <c r="C161" s="11">
        <f t="shared" si="14"/>
        <v>-4.2258932001536468E-3</v>
      </c>
      <c r="D161" s="13"/>
    </row>
    <row r="162" spans="1:5" x14ac:dyDescent="0.2">
      <c r="A162" s="7">
        <v>40786</v>
      </c>
      <c r="B162" s="8">
        <v>52.06</v>
      </c>
      <c r="C162" s="11">
        <f t="shared" si="14"/>
        <v>1.2751801885049043E-2</v>
      </c>
      <c r="D162" s="13"/>
    </row>
    <row r="163" spans="1:5" x14ac:dyDescent="0.2">
      <c r="A163" s="7">
        <v>40753</v>
      </c>
      <c r="B163" s="8">
        <v>51.404499999999999</v>
      </c>
      <c r="C163" s="11">
        <f t="shared" si="14"/>
        <v>5.1720766523269098E-3</v>
      </c>
      <c r="D163" s="13"/>
    </row>
    <row r="164" spans="1:5" x14ac:dyDescent="0.2">
      <c r="A164" s="7">
        <v>40724</v>
      </c>
      <c r="B164" s="8">
        <v>51.14</v>
      </c>
      <c r="C164" s="11">
        <f t="shared" si="14"/>
        <v>-2.1950148773230019E-3</v>
      </c>
      <c r="D164" s="13"/>
    </row>
    <row r="165" spans="1:5" x14ac:dyDescent="0.2">
      <c r="A165" s="7">
        <v>40694</v>
      </c>
      <c r="B165" s="8">
        <v>51.252499999999998</v>
      </c>
      <c r="C165" s="11">
        <f t="shared" si="14"/>
        <v>9.2054740573004074E-3</v>
      </c>
      <c r="D165" s="13"/>
    </row>
    <row r="166" spans="1:5" x14ac:dyDescent="0.2">
      <c r="A166" s="7">
        <v>40662</v>
      </c>
      <c r="B166" s="8">
        <v>50.784999999999997</v>
      </c>
      <c r="C166" s="11">
        <f t="shared" si="14"/>
        <v>1.2593363560596068E-2</v>
      </c>
      <c r="D166" s="13"/>
    </row>
    <row r="167" spans="1:5" x14ac:dyDescent="0.2">
      <c r="A167" s="7">
        <v>40633</v>
      </c>
      <c r="B167" s="8">
        <v>50.153399999999998</v>
      </c>
      <c r="C167" s="11">
        <f t="shared" si="14"/>
        <v>-3.7067938021455231E-3</v>
      </c>
      <c r="D167" s="13"/>
    </row>
    <row r="168" spans="1:5" x14ac:dyDescent="0.2">
      <c r="A168" s="7">
        <v>40602</v>
      </c>
      <c r="B168" s="8">
        <v>50.34</v>
      </c>
      <c r="C168" s="11">
        <f t="shared" si="14"/>
        <v>0</v>
      </c>
      <c r="D168" s="13"/>
    </row>
    <row r="169" spans="1:5" x14ac:dyDescent="0.2">
      <c r="A169" s="7">
        <v>40574</v>
      </c>
      <c r="B169" s="8">
        <v>50.34</v>
      </c>
      <c r="C169" s="11">
        <f t="shared" si="14"/>
        <v>1.1933174224344127E-3</v>
      </c>
      <c r="D169" s="13"/>
    </row>
    <row r="170" spans="1:5" x14ac:dyDescent="0.2">
      <c r="A170" s="7">
        <v>40543</v>
      </c>
      <c r="B170" s="8">
        <v>50.28</v>
      </c>
      <c r="C170" s="11">
        <f t="shared" si="14"/>
        <v>-2.1980159502042317E-2</v>
      </c>
      <c r="D170" s="13" cm="1">
        <f t="array" ref="D170">PRODUCT((1+C170:C181)^(12/12))-1</f>
        <v>1.4732593340060607E-2</v>
      </c>
      <c r="E170" s="21">
        <f t="shared" ref="E170" si="18">_xlfn.STDEV.P(C170:C181)</f>
        <v>9.3139066022401434E-3</v>
      </c>
    </row>
    <row r="171" spans="1:5" x14ac:dyDescent="0.2">
      <c r="A171" s="7">
        <v>40512</v>
      </c>
      <c r="B171" s="8">
        <v>51.41</v>
      </c>
      <c r="C171" s="11">
        <f t="shared" si="14"/>
        <v>-6.1802020889354572E-3</v>
      </c>
      <c r="D171" s="13"/>
    </row>
    <row r="172" spans="1:5" x14ac:dyDescent="0.2">
      <c r="A172" s="7">
        <v>40480</v>
      </c>
      <c r="B172" s="8">
        <v>51.729700000000001</v>
      </c>
      <c r="C172" s="11">
        <f t="shared" si="14"/>
        <v>1.0440431915492102E-2</v>
      </c>
      <c r="D172" s="13"/>
    </row>
    <row r="173" spans="1:5" x14ac:dyDescent="0.2">
      <c r="A173" s="7">
        <v>40451</v>
      </c>
      <c r="B173" s="8">
        <v>51.1952</v>
      </c>
      <c r="C173" s="11">
        <f t="shared" si="14"/>
        <v>-4.7589424572316861E-3</v>
      </c>
      <c r="D173" s="13"/>
    </row>
    <row r="174" spans="1:5" x14ac:dyDescent="0.2">
      <c r="A174" s="7">
        <v>40421</v>
      </c>
      <c r="B174" s="8">
        <v>51.44</v>
      </c>
      <c r="C174" s="11">
        <f t="shared" si="14"/>
        <v>-1.4558866349607463E-3</v>
      </c>
      <c r="D174" s="13"/>
    </row>
    <row r="175" spans="1:5" x14ac:dyDescent="0.2">
      <c r="A175" s="7">
        <v>40389</v>
      </c>
      <c r="B175" s="8">
        <v>51.515000000000001</v>
      </c>
      <c r="C175" s="11">
        <f t="shared" si="14"/>
        <v>6.545525595935929E-3</v>
      </c>
      <c r="D175" s="13"/>
    </row>
    <row r="176" spans="1:5" x14ac:dyDescent="0.2">
      <c r="A176" s="7">
        <v>40359</v>
      </c>
      <c r="B176" s="8">
        <v>51.18</v>
      </c>
      <c r="C176" s="11">
        <f t="shared" si="14"/>
        <v>8.6736473662738997E-3</v>
      </c>
      <c r="D176" s="13"/>
    </row>
    <row r="177" spans="1:6" x14ac:dyDescent="0.2">
      <c r="A177" s="7">
        <v>40326</v>
      </c>
      <c r="B177" s="8">
        <v>50.739899999999999</v>
      </c>
      <c r="C177" s="11">
        <f t="shared" si="14"/>
        <v>1.0553674566819314E-2</v>
      </c>
      <c r="D177" s="13"/>
    </row>
    <row r="178" spans="1:6" x14ac:dyDescent="0.2">
      <c r="A178" s="7">
        <v>40298</v>
      </c>
      <c r="B178" s="8">
        <v>50.21</v>
      </c>
      <c r="C178" s="11">
        <f t="shared" si="14"/>
        <v>3.0965937468784566E-3</v>
      </c>
      <c r="D178" s="13"/>
    </row>
    <row r="179" spans="1:6" x14ac:dyDescent="0.2">
      <c r="A179" s="7">
        <v>40268</v>
      </c>
      <c r="B179" s="8">
        <v>50.055</v>
      </c>
      <c r="C179" s="11">
        <f t="shared" si="14"/>
        <v>6.9972011195514972E-4</v>
      </c>
      <c r="D179" s="13"/>
    </row>
    <row r="180" spans="1:6" x14ac:dyDescent="0.2">
      <c r="A180" s="7">
        <v>40235</v>
      </c>
      <c r="B180" s="8">
        <v>50.02</v>
      </c>
      <c r="C180" s="11">
        <f t="shared" si="14"/>
        <v>-2.9898345624875138E-3</v>
      </c>
      <c r="D180" s="13"/>
    </row>
    <row r="181" spans="1:6" x14ac:dyDescent="0.2">
      <c r="A181" s="7">
        <v>40207</v>
      </c>
      <c r="B181" s="8">
        <v>50.17</v>
      </c>
      <c r="C181" s="11">
        <f>(B181-B182)/B182</f>
        <v>1.2512613521695351E-2</v>
      </c>
      <c r="D181" s="13"/>
      <c r="E181" s="13"/>
      <c r="F181" s="21"/>
    </row>
    <row r="182" spans="1:6" x14ac:dyDescent="0.2">
      <c r="A182" s="7">
        <v>40178</v>
      </c>
      <c r="B182" s="8">
        <v>49.55</v>
      </c>
      <c r="E182" s="13"/>
    </row>
    <row r="183" spans="1:6" x14ac:dyDescent="0.2">
      <c r="E183" s="13"/>
    </row>
    <row r="184" spans="1:6" x14ac:dyDescent="0.2">
      <c r="E184" s="13"/>
    </row>
    <row r="185" spans="1:6" x14ac:dyDescent="0.2">
      <c r="E185" s="13"/>
    </row>
    <row r="186" spans="1:6" x14ac:dyDescent="0.2">
      <c r="E186" s="13"/>
    </row>
    <row r="187" spans="1:6" x14ac:dyDescent="0.2">
      <c r="E187" s="13"/>
    </row>
    <row r="188" spans="1:6" x14ac:dyDescent="0.2">
      <c r="E188" s="13"/>
    </row>
    <row r="189" spans="1:6" x14ac:dyDescent="0.2">
      <c r="E189" s="13"/>
    </row>
    <row r="190" spans="1:6" x14ac:dyDescent="0.2">
      <c r="E190" s="13"/>
    </row>
    <row r="191" spans="1:6" x14ac:dyDescent="0.2">
      <c r="E191" s="13"/>
    </row>
    <row r="192" spans="1:6" x14ac:dyDescent="0.2">
      <c r="E192" s="13"/>
    </row>
    <row r="193" spans="4:6" x14ac:dyDescent="0.2">
      <c r="E193" s="13"/>
      <c r="F193" s="21"/>
    </row>
    <row r="195" spans="4:6" x14ac:dyDescent="0.2">
      <c r="D195" s="13"/>
    </row>
    <row r="196" spans="4:6" x14ac:dyDescent="0.2">
      <c r="D196" s="13"/>
    </row>
    <row r="197" spans="4:6" x14ac:dyDescent="0.2">
      <c r="D197" s="13"/>
    </row>
    <row r="198" spans="4:6" x14ac:dyDescent="0.2">
      <c r="D198" s="13"/>
    </row>
    <row r="199" spans="4:6" x14ac:dyDescent="0.2">
      <c r="D199" s="13"/>
    </row>
    <row r="200" spans="4:6" x14ac:dyDescent="0.2">
      <c r="D200" s="13"/>
    </row>
    <row r="201" spans="4:6" x14ac:dyDescent="0.2">
      <c r="D201" s="13"/>
    </row>
    <row r="202" spans="4:6" x14ac:dyDescent="0.2">
      <c r="D202" s="13"/>
    </row>
    <row r="203" spans="4:6" x14ac:dyDescent="0.2">
      <c r="D203" s="13"/>
    </row>
    <row r="204" spans="4:6" x14ac:dyDescent="0.2">
      <c r="D204" s="13"/>
    </row>
    <row r="205" spans="4:6" x14ac:dyDescent="0.2">
      <c r="D205" s="13"/>
    </row>
    <row r="206" spans="4:6" x14ac:dyDescent="0.2">
      <c r="D206" s="13" cm="1">
        <f t="array" ref="D206">PRODUCT((1+C206:C217)^(12/12))-1</f>
        <v>0</v>
      </c>
      <c r="E206" s="21" t="e">
        <f t="shared" ref="E206" si="19">_xlfn.STDEV.P(C206:C217)</f>
        <v>#DIV/0!</v>
      </c>
    </row>
    <row r="207" spans="4:6" x14ac:dyDescent="0.2">
      <c r="D207" s="13"/>
    </row>
    <row r="208" spans="4:6" x14ac:dyDescent="0.2">
      <c r="D208" s="13"/>
    </row>
    <row r="209" spans="4:4" x14ac:dyDescent="0.2">
      <c r="D209" s="13"/>
    </row>
    <row r="210" spans="4:4" x14ac:dyDescent="0.2">
      <c r="D210" s="13"/>
    </row>
    <row r="211" spans="4:4" x14ac:dyDescent="0.2">
      <c r="D211" s="13"/>
    </row>
    <row r="212" spans="4:4" x14ac:dyDescent="0.2">
      <c r="D212" s="13"/>
    </row>
    <row r="213" spans="4:4" x14ac:dyDescent="0.2">
      <c r="D213" s="13"/>
    </row>
    <row r="214" spans="4:4" x14ac:dyDescent="0.2">
      <c r="D214" s="13"/>
    </row>
    <row r="215" spans="4:4" x14ac:dyDescent="0.2">
      <c r="D215" s="13"/>
    </row>
    <row r="216" spans="4:4" x14ac:dyDescent="0.2">
      <c r="D216" s="13"/>
    </row>
    <row r="217" spans="4:4" x14ac:dyDescent="0.2">
      <c r="D217" s="13"/>
    </row>
    <row r="218" spans="4:4" x14ac:dyDescent="0.2">
      <c r="D218" s="13"/>
    </row>
    <row r="219" spans="4:4" x14ac:dyDescent="0.2">
      <c r="D219" s="13"/>
    </row>
    <row r="220" spans="4:4" x14ac:dyDescent="0.2">
      <c r="D220" s="13"/>
    </row>
    <row r="221" spans="4:4" x14ac:dyDescent="0.2">
      <c r="D221" s="13"/>
    </row>
    <row r="222" spans="4:4" x14ac:dyDescent="0.2">
      <c r="D222" s="13"/>
    </row>
    <row r="223" spans="4:4" x14ac:dyDescent="0.2">
      <c r="D223" s="13"/>
    </row>
    <row r="224" spans="4:4" x14ac:dyDescent="0.2">
      <c r="D224" s="13"/>
    </row>
    <row r="225" spans="4:4" x14ac:dyDescent="0.2">
      <c r="D225" s="13"/>
    </row>
    <row r="226" spans="4:4" x14ac:dyDescent="0.2">
      <c r="D226" s="13"/>
    </row>
    <row r="227" spans="4:4" x14ac:dyDescent="0.2">
      <c r="D227" s="13"/>
    </row>
    <row r="228" spans="4:4" x14ac:dyDescent="0.2">
      <c r="D228" s="13"/>
    </row>
    <row r="229" spans="4:4" x14ac:dyDescent="0.2">
      <c r="D229" s="13"/>
    </row>
    <row r="230" spans="4:4" x14ac:dyDescent="0.2">
      <c r="D230" s="13"/>
    </row>
    <row r="231" spans="4:4" x14ac:dyDescent="0.2">
      <c r="D231" s="13"/>
    </row>
    <row r="232" spans="4:4" x14ac:dyDescent="0.2">
      <c r="D232" s="13"/>
    </row>
    <row r="233" spans="4:4" x14ac:dyDescent="0.2">
      <c r="D233" s="13"/>
    </row>
    <row r="234" spans="4:4" x14ac:dyDescent="0.2">
      <c r="D234" s="13"/>
    </row>
    <row r="235" spans="4:4" x14ac:dyDescent="0.2">
      <c r="D235" s="13"/>
    </row>
    <row r="236" spans="4:4" x14ac:dyDescent="0.2">
      <c r="D236" s="13"/>
    </row>
    <row r="237" spans="4:4" x14ac:dyDescent="0.2">
      <c r="D237" s="13"/>
    </row>
    <row r="238" spans="4:4" x14ac:dyDescent="0.2">
      <c r="D238" s="13"/>
    </row>
    <row r="239" spans="4:4" x14ac:dyDescent="0.2">
      <c r="D239" s="13"/>
    </row>
    <row r="240" spans="4:4" x14ac:dyDescent="0.2">
      <c r="D240" s="13"/>
    </row>
    <row r="241" spans="4:4" x14ac:dyDescent="0.2">
      <c r="D241" s="13"/>
    </row>
    <row r="242" spans="4:4" x14ac:dyDescent="0.2">
      <c r="D242" s="13"/>
    </row>
    <row r="243" spans="4:4" x14ac:dyDescent="0.2">
      <c r="D243" s="13"/>
    </row>
    <row r="244" spans="4:4" x14ac:dyDescent="0.2">
      <c r="D244" s="13"/>
    </row>
    <row r="245" spans="4:4" x14ac:dyDescent="0.2">
      <c r="D245" s="13"/>
    </row>
    <row r="246" spans="4:4" x14ac:dyDescent="0.2">
      <c r="D246" s="13"/>
    </row>
    <row r="247" spans="4:4" x14ac:dyDescent="0.2">
      <c r="D247" s="13"/>
    </row>
    <row r="248" spans="4:4" x14ac:dyDescent="0.2">
      <c r="D248" s="13"/>
    </row>
    <row r="249" spans="4:4" x14ac:dyDescent="0.2">
      <c r="D249" s="13"/>
    </row>
    <row r="250" spans="4:4" x14ac:dyDescent="0.2">
      <c r="D250" s="13"/>
    </row>
    <row r="251" spans="4:4" x14ac:dyDescent="0.2">
      <c r="D251" s="13"/>
    </row>
    <row r="252" spans="4:4" x14ac:dyDescent="0.2">
      <c r="D252" s="13"/>
    </row>
    <row r="253" spans="4:4" x14ac:dyDescent="0.2">
      <c r="D253" s="13"/>
    </row>
    <row r="254" spans="4:4" x14ac:dyDescent="0.2">
      <c r="D254" s="13"/>
    </row>
    <row r="255" spans="4:4" x14ac:dyDescent="0.2">
      <c r="D255" s="13"/>
    </row>
    <row r="256" spans="4:4" x14ac:dyDescent="0.2">
      <c r="D256" s="13"/>
    </row>
    <row r="257" spans="4:4" x14ac:dyDescent="0.2">
      <c r="D257" s="13"/>
    </row>
    <row r="258" spans="4:4" x14ac:dyDescent="0.2">
      <c r="D258" s="13"/>
    </row>
    <row r="259" spans="4:4" x14ac:dyDescent="0.2">
      <c r="D259" s="13"/>
    </row>
    <row r="260" spans="4:4" x14ac:dyDescent="0.2">
      <c r="D260" s="13"/>
    </row>
    <row r="261" spans="4:4" x14ac:dyDescent="0.2">
      <c r="D261" s="13"/>
    </row>
    <row r="262" spans="4:4" x14ac:dyDescent="0.2">
      <c r="D262" s="13"/>
    </row>
    <row r="263" spans="4:4" x14ac:dyDescent="0.2">
      <c r="D263" s="13"/>
    </row>
    <row r="264" spans="4:4" x14ac:dyDescent="0.2">
      <c r="D264" s="13"/>
    </row>
    <row r="265" spans="4:4" x14ac:dyDescent="0.2">
      <c r="D265" s="13"/>
    </row>
    <row r="266" spans="4:4" x14ac:dyDescent="0.2">
      <c r="D266" s="13"/>
    </row>
    <row r="267" spans="4:4" x14ac:dyDescent="0.2">
      <c r="D267" s="13"/>
    </row>
    <row r="268" spans="4:4" x14ac:dyDescent="0.2">
      <c r="D268" s="13"/>
    </row>
    <row r="269" spans="4:4" x14ac:dyDescent="0.2">
      <c r="D269" s="13"/>
    </row>
    <row r="270" spans="4:4" x14ac:dyDescent="0.2">
      <c r="D270" s="13"/>
    </row>
    <row r="271" spans="4:4" x14ac:dyDescent="0.2">
      <c r="D271" s="13"/>
    </row>
    <row r="272" spans="4:4" x14ac:dyDescent="0.2">
      <c r="D272" s="13"/>
    </row>
    <row r="273" spans="4:4" x14ac:dyDescent="0.2">
      <c r="D273" s="13"/>
    </row>
    <row r="274" spans="4:4" x14ac:dyDescent="0.2">
      <c r="D274" s="13"/>
    </row>
    <row r="275" spans="4:4" x14ac:dyDescent="0.2">
      <c r="D275" s="13"/>
    </row>
    <row r="276" spans="4:4" x14ac:dyDescent="0.2">
      <c r="D276" s="13"/>
    </row>
    <row r="277" spans="4:4" x14ac:dyDescent="0.2">
      <c r="D277" s="13"/>
    </row>
    <row r="278" spans="4:4" x14ac:dyDescent="0.2">
      <c r="D278" s="13"/>
    </row>
    <row r="279" spans="4:4" x14ac:dyDescent="0.2">
      <c r="D279" s="13"/>
    </row>
    <row r="280" spans="4:4" x14ac:dyDescent="0.2">
      <c r="D280" s="13"/>
    </row>
    <row r="281" spans="4:4" x14ac:dyDescent="0.2">
      <c r="D281" s="13"/>
    </row>
    <row r="282" spans="4:4" x14ac:dyDescent="0.2">
      <c r="D282" s="13"/>
    </row>
    <row r="283" spans="4:4" x14ac:dyDescent="0.2">
      <c r="D283" s="13"/>
    </row>
    <row r="284" spans="4:4" x14ac:dyDescent="0.2">
      <c r="D284" s="13"/>
    </row>
    <row r="285" spans="4:4" x14ac:dyDescent="0.2">
      <c r="D285" s="13"/>
    </row>
    <row r="286" spans="4:4" x14ac:dyDescent="0.2">
      <c r="D286" s="13"/>
    </row>
    <row r="287" spans="4:4" x14ac:dyDescent="0.2">
      <c r="D287" s="13"/>
    </row>
    <row r="288" spans="4:4" x14ac:dyDescent="0.2">
      <c r="D288" s="13"/>
    </row>
    <row r="289" spans="4:4" x14ac:dyDescent="0.2">
      <c r="D289" s="13"/>
    </row>
    <row r="290" spans="4:4" x14ac:dyDescent="0.2">
      <c r="D290" s="13"/>
    </row>
    <row r="291" spans="4:4" x14ac:dyDescent="0.2">
      <c r="D291" s="13"/>
    </row>
    <row r="292" spans="4:4" x14ac:dyDescent="0.2">
      <c r="D292" s="13"/>
    </row>
    <row r="293" spans="4:4" x14ac:dyDescent="0.2">
      <c r="D293" s="13"/>
    </row>
    <row r="294" spans="4:4" x14ac:dyDescent="0.2">
      <c r="D294" s="13"/>
    </row>
    <row r="295" spans="4:4" x14ac:dyDescent="0.2">
      <c r="D295" s="13"/>
    </row>
    <row r="296" spans="4:4" x14ac:dyDescent="0.2">
      <c r="D296" s="13"/>
    </row>
    <row r="297" spans="4:4" x14ac:dyDescent="0.2">
      <c r="D297" s="13"/>
    </row>
    <row r="298" spans="4:4" x14ac:dyDescent="0.2">
      <c r="D298" s="13"/>
    </row>
    <row r="299" spans="4:4" x14ac:dyDescent="0.2">
      <c r="D299" s="13"/>
    </row>
    <row r="300" spans="4:4" x14ac:dyDescent="0.2">
      <c r="D300" s="13"/>
    </row>
    <row r="301" spans="4:4" x14ac:dyDescent="0.2">
      <c r="D301" s="13"/>
    </row>
    <row r="302" spans="4:4" x14ac:dyDescent="0.2">
      <c r="D302" s="13"/>
    </row>
    <row r="303" spans="4:4" x14ac:dyDescent="0.2">
      <c r="D303" s="13"/>
    </row>
    <row r="304" spans="4:4" x14ac:dyDescent="0.2">
      <c r="D304" s="13"/>
    </row>
    <row r="305" spans="4:4" x14ac:dyDescent="0.2">
      <c r="D305" s="13"/>
    </row>
    <row r="306" spans="4:4" x14ac:dyDescent="0.2">
      <c r="D306" s="13"/>
    </row>
    <row r="307" spans="4:4" x14ac:dyDescent="0.2">
      <c r="D307" s="13"/>
    </row>
    <row r="308" spans="4:4" x14ac:dyDescent="0.2">
      <c r="D308" s="13"/>
    </row>
    <row r="309" spans="4:4" x14ac:dyDescent="0.2">
      <c r="D309" s="13"/>
    </row>
    <row r="310" spans="4:4" x14ac:dyDescent="0.2">
      <c r="D310" s="13"/>
    </row>
    <row r="311" spans="4:4" x14ac:dyDescent="0.2">
      <c r="D311" s="13"/>
    </row>
    <row r="312" spans="4:4" x14ac:dyDescent="0.2">
      <c r="D312" s="13"/>
    </row>
    <row r="313" spans="4:4" x14ac:dyDescent="0.2">
      <c r="D313" s="13"/>
    </row>
    <row r="314" spans="4:4" x14ac:dyDescent="0.2">
      <c r="D314" s="13"/>
    </row>
    <row r="315" spans="4:4" x14ac:dyDescent="0.2">
      <c r="D315" s="13"/>
    </row>
    <row r="316" spans="4:4" x14ac:dyDescent="0.2">
      <c r="D316" s="13"/>
    </row>
    <row r="317" spans="4:4" x14ac:dyDescent="0.2">
      <c r="D317" s="13"/>
    </row>
    <row r="318" spans="4:4" x14ac:dyDescent="0.2">
      <c r="D318" s="13"/>
    </row>
    <row r="319" spans="4:4" x14ac:dyDescent="0.2">
      <c r="D319" s="13"/>
    </row>
    <row r="320" spans="4:4" x14ac:dyDescent="0.2">
      <c r="D320" s="13"/>
    </row>
    <row r="321" spans="4:4" x14ac:dyDescent="0.2">
      <c r="D321" s="13"/>
    </row>
    <row r="322" spans="4:4" x14ac:dyDescent="0.2">
      <c r="D322" s="13"/>
    </row>
    <row r="323" spans="4:4" x14ac:dyDescent="0.2">
      <c r="D323" s="13"/>
    </row>
    <row r="324" spans="4:4" x14ac:dyDescent="0.2">
      <c r="D324" s="13"/>
    </row>
    <row r="325" spans="4:4" x14ac:dyDescent="0.2">
      <c r="D325" s="13"/>
    </row>
    <row r="326" spans="4:4" x14ac:dyDescent="0.2">
      <c r="D326" s="13"/>
    </row>
    <row r="327" spans="4:4" x14ac:dyDescent="0.2">
      <c r="D327" s="13"/>
    </row>
    <row r="328" spans="4:4" x14ac:dyDescent="0.2">
      <c r="D328" s="13"/>
    </row>
    <row r="329" spans="4:4" x14ac:dyDescent="0.2">
      <c r="D329" s="13"/>
    </row>
    <row r="330" spans="4:4" x14ac:dyDescent="0.2">
      <c r="D330" s="13"/>
    </row>
    <row r="331" spans="4:4" x14ac:dyDescent="0.2">
      <c r="D331" s="13"/>
    </row>
    <row r="332" spans="4:4" x14ac:dyDescent="0.2">
      <c r="D332" s="13"/>
    </row>
    <row r="333" spans="4:4" x14ac:dyDescent="0.2">
      <c r="D333" s="13"/>
    </row>
    <row r="334" spans="4:4" x14ac:dyDescent="0.2">
      <c r="D334" s="13"/>
    </row>
    <row r="335" spans="4:4" x14ac:dyDescent="0.2">
      <c r="D335" s="13"/>
    </row>
    <row r="336" spans="4:4" x14ac:dyDescent="0.2">
      <c r="D336" s="13"/>
    </row>
    <row r="337" spans="4:4" x14ac:dyDescent="0.2">
      <c r="D337" s="13"/>
    </row>
    <row r="338" spans="4:4" x14ac:dyDescent="0.2">
      <c r="D338" s="13"/>
    </row>
    <row r="339" spans="4:4" x14ac:dyDescent="0.2">
      <c r="D339" s="13"/>
    </row>
    <row r="340" spans="4:4" x14ac:dyDescent="0.2">
      <c r="D340" s="13"/>
    </row>
    <row r="341" spans="4:4" x14ac:dyDescent="0.2">
      <c r="D341" s="13"/>
    </row>
    <row r="342" spans="4:4" x14ac:dyDescent="0.2">
      <c r="D342" s="13"/>
    </row>
    <row r="343" spans="4:4" x14ac:dyDescent="0.2">
      <c r="D343" s="13"/>
    </row>
    <row r="344" spans="4:4" x14ac:dyDescent="0.2">
      <c r="D344" s="13"/>
    </row>
    <row r="345" spans="4:4" x14ac:dyDescent="0.2">
      <c r="D345" s="13"/>
    </row>
    <row r="346" spans="4:4" x14ac:dyDescent="0.2">
      <c r="D346" s="13"/>
    </row>
    <row r="347" spans="4:4" x14ac:dyDescent="0.2">
      <c r="D347" s="13"/>
    </row>
    <row r="348" spans="4:4" x14ac:dyDescent="0.2">
      <c r="D348" s="13"/>
    </row>
    <row r="349" spans="4:4" x14ac:dyDescent="0.2">
      <c r="D349" s="13"/>
    </row>
    <row r="350" spans="4:4" x14ac:dyDescent="0.2">
      <c r="D350" s="13"/>
    </row>
    <row r="351" spans="4:4" x14ac:dyDescent="0.2">
      <c r="D351" s="13"/>
    </row>
    <row r="352" spans="4:4" x14ac:dyDescent="0.2">
      <c r="D352" s="13"/>
    </row>
    <row r="353" spans="4:4" x14ac:dyDescent="0.2">
      <c r="D353" s="13"/>
    </row>
    <row r="354" spans="4:4" x14ac:dyDescent="0.2">
      <c r="D354" s="13"/>
    </row>
    <row r="355" spans="4:4" x14ac:dyDescent="0.2">
      <c r="D355" s="13"/>
    </row>
    <row r="356" spans="4:4" x14ac:dyDescent="0.2">
      <c r="D356" s="13"/>
    </row>
    <row r="357" spans="4:4" x14ac:dyDescent="0.2">
      <c r="D357" s="13"/>
    </row>
    <row r="358" spans="4:4" x14ac:dyDescent="0.2">
      <c r="D358" s="13"/>
    </row>
    <row r="359" spans="4:4" x14ac:dyDescent="0.2">
      <c r="D359" s="13"/>
    </row>
    <row r="360" spans="4:4" x14ac:dyDescent="0.2">
      <c r="D360" s="13"/>
    </row>
    <row r="361" spans="4:4" x14ac:dyDescent="0.2">
      <c r="D361" s="13"/>
    </row>
    <row r="362" spans="4:4" x14ac:dyDescent="0.2">
      <c r="D362" s="13"/>
    </row>
    <row r="363" spans="4:4" x14ac:dyDescent="0.2">
      <c r="D363" s="13"/>
    </row>
    <row r="364" spans="4:4" x14ac:dyDescent="0.2">
      <c r="D364" s="13"/>
    </row>
    <row r="365" spans="4:4" x14ac:dyDescent="0.2">
      <c r="D365" s="13"/>
    </row>
    <row r="366" spans="4:4" x14ac:dyDescent="0.2">
      <c r="D366" s="13"/>
    </row>
    <row r="367" spans="4:4" x14ac:dyDescent="0.2">
      <c r="D367" s="13"/>
    </row>
    <row r="368" spans="4:4" x14ac:dyDescent="0.2">
      <c r="D368" s="13"/>
    </row>
    <row r="369" spans="4:4" x14ac:dyDescent="0.2">
      <c r="D369" s="13"/>
    </row>
    <row r="370" spans="4:4" x14ac:dyDescent="0.2">
      <c r="D370" s="13"/>
    </row>
    <row r="371" spans="4:4" x14ac:dyDescent="0.2">
      <c r="D371" s="13"/>
    </row>
    <row r="372" spans="4:4" x14ac:dyDescent="0.2">
      <c r="D372" s="13"/>
    </row>
    <row r="373" spans="4:4" x14ac:dyDescent="0.2">
      <c r="D373" s="13"/>
    </row>
    <row r="374" spans="4:4" x14ac:dyDescent="0.2">
      <c r="D374" s="13"/>
    </row>
    <row r="375" spans="4:4" x14ac:dyDescent="0.2">
      <c r="D375" s="13"/>
    </row>
    <row r="376" spans="4:4" x14ac:dyDescent="0.2">
      <c r="D376" s="13"/>
    </row>
    <row r="377" spans="4:4" x14ac:dyDescent="0.2">
      <c r="D377" s="13"/>
    </row>
    <row r="378" spans="4:4" x14ac:dyDescent="0.2">
      <c r="D378" s="13"/>
    </row>
    <row r="379" spans="4:4" x14ac:dyDescent="0.2">
      <c r="D379" s="13"/>
    </row>
    <row r="380" spans="4:4" x14ac:dyDescent="0.2">
      <c r="D380" s="13"/>
    </row>
    <row r="381" spans="4:4" x14ac:dyDescent="0.2">
      <c r="D381" s="13"/>
    </row>
    <row r="382" spans="4:4" x14ac:dyDescent="0.2">
      <c r="D382" s="13"/>
    </row>
    <row r="383" spans="4:4" x14ac:dyDescent="0.2">
      <c r="D383" s="13"/>
    </row>
    <row r="384" spans="4:4" x14ac:dyDescent="0.2">
      <c r="D384" s="13"/>
    </row>
    <row r="385" spans="4:4" x14ac:dyDescent="0.2">
      <c r="D385" s="13"/>
    </row>
    <row r="386" spans="4:4" x14ac:dyDescent="0.2">
      <c r="D386" s="13"/>
    </row>
    <row r="387" spans="4:4" x14ac:dyDescent="0.2">
      <c r="D387" s="13"/>
    </row>
    <row r="388" spans="4:4" x14ac:dyDescent="0.2">
      <c r="D388" s="13"/>
    </row>
    <row r="389" spans="4:4" x14ac:dyDescent="0.2">
      <c r="D389" s="13"/>
    </row>
    <row r="390" spans="4:4" x14ac:dyDescent="0.2">
      <c r="D390" s="13"/>
    </row>
    <row r="391" spans="4:4" x14ac:dyDescent="0.2">
      <c r="D391" s="13"/>
    </row>
    <row r="392" spans="4:4" x14ac:dyDescent="0.2">
      <c r="D392" s="13"/>
    </row>
    <row r="393" spans="4:4" x14ac:dyDescent="0.2">
      <c r="D393" s="13"/>
    </row>
    <row r="394" spans="4:4" x14ac:dyDescent="0.2">
      <c r="D394" s="13"/>
    </row>
    <row r="395" spans="4:4" x14ac:dyDescent="0.2">
      <c r="D395" s="13"/>
    </row>
    <row r="396" spans="4:4" x14ac:dyDescent="0.2">
      <c r="D396" s="13"/>
    </row>
    <row r="397" spans="4:4" x14ac:dyDescent="0.2">
      <c r="D397" s="13"/>
    </row>
    <row r="398" spans="4:4" x14ac:dyDescent="0.2">
      <c r="D398" s="13"/>
    </row>
    <row r="399" spans="4:4" x14ac:dyDescent="0.2">
      <c r="D399" s="13"/>
    </row>
    <row r="400" spans="4:4" x14ac:dyDescent="0.2">
      <c r="D400" s="13"/>
    </row>
    <row r="401" spans="4:4" x14ac:dyDescent="0.2">
      <c r="D401" s="13"/>
    </row>
    <row r="402" spans="4:4" x14ac:dyDescent="0.2">
      <c r="D402" s="13"/>
    </row>
    <row r="403" spans="4:4" x14ac:dyDescent="0.2">
      <c r="D403" s="13"/>
    </row>
    <row r="404" spans="4:4" x14ac:dyDescent="0.2">
      <c r="D404" s="13"/>
    </row>
    <row r="405" spans="4:4" x14ac:dyDescent="0.2">
      <c r="D405" s="13"/>
    </row>
    <row r="406" spans="4:4" x14ac:dyDescent="0.2">
      <c r="D406" s="13"/>
    </row>
    <row r="407" spans="4:4" x14ac:dyDescent="0.2">
      <c r="D407" s="13"/>
    </row>
    <row r="408" spans="4:4" x14ac:dyDescent="0.2">
      <c r="D408" s="13"/>
    </row>
    <row r="409" spans="4:4" x14ac:dyDescent="0.2">
      <c r="D409" s="13"/>
    </row>
    <row r="410" spans="4:4" x14ac:dyDescent="0.2">
      <c r="D410" s="13"/>
    </row>
    <row r="411" spans="4:4" x14ac:dyDescent="0.2">
      <c r="D411" s="13"/>
    </row>
    <row r="412" spans="4:4" x14ac:dyDescent="0.2">
      <c r="D412" s="13"/>
    </row>
    <row r="413" spans="4:4" x14ac:dyDescent="0.2">
      <c r="D413" s="13"/>
    </row>
    <row r="414" spans="4:4" x14ac:dyDescent="0.2">
      <c r="D414" s="13"/>
    </row>
    <row r="415" spans="4:4" x14ac:dyDescent="0.2">
      <c r="D415" s="13"/>
    </row>
    <row r="416" spans="4:4" x14ac:dyDescent="0.2">
      <c r="D416" s="13"/>
    </row>
    <row r="417" spans="4:4" x14ac:dyDescent="0.2">
      <c r="D417" s="13"/>
    </row>
    <row r="418" spans="4:4" x14ac:dyDescent="0.2">
      <c r="D418" s="13"/>
    </row>
    <row r="419" spans="4:4" x14ac:dyDescent="0.2">
      <c r="D419" s="13"/>
    </row>
    <row r="420" spans="4:4" x14ac:dyDescent="0.2">
      <c r="D420" s="13"/>
    </row>
    <row r="421" spans="4:4" x14ac:dyDescent="0.2">
      <c r="D421" s="13"/>
    </row>
    <row r="422" spans="4:4" x14ac:dyDescent="0.2">
      <c r="D422" s="13"/>
    </row>
    <row r="423" spans="4:4" x14ac:dyDescent="0.2">
      <c r="D423" s="13"/>
    </row>
    <row r="424" spans="4:4" x14ac:dyDescent="0.2">
      <c r="D424" s="13"/>
    </row>
    <row r="425" spans="4:4" x14ac:dyDescent="0.2">
      <c r="D425" s="13"/>
    </row>
    <row r="426" spans="4:4" x14ac:dyDescent="0.2">
      <c r="D426" s="13"/>
    </row>
    <row r="427" spans="4:4" x14ac:dyDescent="0.2">
      <c r="D427" s="13"/>
    </row>
    <row r="428" spans="4:4" x14ac:dyDescent="0.2">
      <c r="D428" s="13"/>
    </row>
    <row r="429" spans="4:4" x14ac:dyDescent="0.2">
      <c r="D429" s="13"/>
    </row>
    <row r="430" spans="4:4" x14ac:dyDescent="0.2">
      <c r="D430" s="13"/>
    </row>
    <row r="431" spans="4:4" x14ac:dyDescent="0.2">
      <c r="D431" s="13"/>
    </row>
    <row r="432" spans="4:4" x14ac:dyDescent="0.2">
      <c r="D432" s="13"/>
    </row>
    <row r="433" spans="4:4" x14ac:dyDescent="0.2">
      <c r="D433" s="13"/>
    </row>
    <row r="434" spans="4:4" x14ac:dyDescent="0.2">
      <c r="D434" s="13"/>
    </row>
    <row r="435" spans="4:4" x14ac:dyDescent="0.2">
      <c r="D435" s="13"/>
    </row>
    <row r="436" spans="4:4" x14ac:dyDescent="0.2">
      <c r="D436" s="13"/>
    </row>
    <row r="437" spans="4:4" x14ac:dyDescent="0.2">
      <c r="D437" s="13"/>
    </row>
    <row r="438" spans="4:4" x14ac:dyDescent="0.2">
      <c r="D438" s="13"/>
    </row>
    <row r="439" spans="4:4" x14ac:dyDescent="0.2">
      <c r="D439" s="13"/>
    </row>
    <row r="440" spans="4:4" x14ac:dyDescent="0.2">
      <c r="D440" s="13"/>
    </row>
    <row r="441" spans="4:4" x14ac:dyDescent="0.2">
      <c r="D441" s="13"/>
    </row>
    <row r="442" spans="4:4" x14ac:dyDescent="0.2">
      <c r="D442" s="13"/>
    </row>
    <row r="443" spans="4:4" x14ac:dyDescent="0.2">
      <c r="D443" s="13"/>
    </row>
    <row r="444" spans="4:4" x14ac:dyDescent="0.2">
      <c r="D444" s="13"/>
    </row>
    <row r="445" spans="4:4" x14ac:dyDescent="0.2">
      <c r="D445" s="13"/>
    </row>
    <row r="446" spans="4:4" x14ac:dyDescent="0.2">
      <c r="D446" s="13"/>
    </row>
    <row r="447" spans="4:4" x14ac:dyDescent="0.2">
      <c r="D447" s="13"/>
    </row>
    <row r="448" spans="4:4" x14ac:dyDescent="0.2">
      <c r="D448" s="13"/>
    </row>
    <row r="449" spans="4:4" x14ac:dyDescent="0.2">
      <c r="D449" s="13"/>
    </row>
    <row r="450" spans="4:4" x14ac:dyDescent="0.2">
      <c r="D450" s="13"/>
    </row>
    <row r="451" spans="4:4" x14ac:dyDescent="0.2">
      <c r="D451" s="13"/>
    </row>
    <row r="452" spans="4:4" x14ac:dyDescent="0.2">
      <c r="D452" s="13"/>
    </row>
    <row r="453" spans="4:4" x14ac:dyDescent="0.2">
      <c r="D453" s="13"/>
    </row>
    <row r="454" spans="4:4" x14ac:dyDescent="0.2">
      <c r="D454" s="13"/>
    </row>
    <row r="455" spans="4:4" x14ac:dyDescent="0.2">
      <c r="D455" s="13"/>
    </row>
    <row r="456" spans="4:4" x14ac:dyDescent="0.2">
      <c r="D456" s="13"/>
    </row>
    <row r="457" spans="4:4" x14ac:dyDescent="0.2">
      <c r="D457" s="13"/>
    </row>
    <row r="458" spans="4:4" x14ac:dyDescent="0.2">
      <c r="D458" s="13"/>
    </row>
    <row r="459" spans="4:4" x14ac:dyDescent="0.2">
      <c r="D459" s="13"/>
    </row>
    <row r="460" spans="4:4" x14ac:dyDescent="0.2">
      <c r="D460" s="13"/>
    </row>
    <row r="461" spans="4:4" x14ac:dyDescent="0.2">
      <c r="D461" s="13"/>
    </row>
    <row r="462" spans="4:4" x14ac:dyDescent="0.2">
      <c r="D462" s="13"/>
    </row>
    <row r="463" spans="4:4" x14ac:dyDescent="0.2">
      <c r="D463" s="13"/>
    </row>
    <row r="464" spans="4:4" x14ac:dyDescent="0.2">
      <c r="D464" s="13"/>
    </row>
    <row r="465" spans="4:4" x14ac:dyDescent="0.2">
      <c r="D465" s="13"/>
    </row>
    <row r="466" spans="4:4" x14ac:dyDescent="0.2">
      <c r="D466" s="13"/>
    </row>
    <row r="467" spans="4:4" x14ac:dyDescent="0.2">
      <c r="D467" s="13"/>
    </row>
    <row r="468" spans="4:4" x14ac:dyDescent="0.2">
      <c r="D468" s="13"/>
    </row>
    <row r="469" spans="4:4" x14ac:dyDescent="0.2">
      <c r="D469" s="13"/>
    </row>
    <row r="470" spans="4:4" x14ac:dyDescent="0.2">
      <c r="D470" s="13"/>
    </row>
    <row r="471" spans="4:4" x14ac:dyDescent="0.2">
      <c r="D471" s="13"/>
    </row>
    <row r="472" spans="4:4" x14ac:dyDescent="0.2">
      <c r="D472" s="13"/>
    </row>
    <row r="473" spans="4:4" x14ac:dyDescent="0.2">
      <c r="D473" s="13"/>
    </row>
    <row r="474" spans="4:4" x14ac:dyDescent="0.2">
      <c r="D474" s="13"/>
    </row>
    <row r="475" spans="4:4" x14ac:dyDescent="0.2">
      <c r="D475" s="13"/>
    </row>
    <row r="476" spans="4:4" x14ac:dyDescent="0.2">
      <c r="D476" s="13"/>
    </row>
    <row r="477" spans="4:4" x14ac:dyDescent="0.2">
      <c r="D477" s="13"/>
    </row>
    <row r="478" spans="4:4" x14ac:dyDescent="0.2">
      <c r="D478" s="13"/>
    </row>
    <row r="479" spans="4:4" x14ac:dyDescent="0.2">
      <c r="D479" s="13"/>
    </row>
    <row r="480" spans="4:4" x14ac:dyDescent="0.2">
      <c r="D480" s="13"/>
    </row>
    <row r="481" spans="4:4" x14ac:dyDescent="0.2">
      <c r="D481" s="13"/>
    </row>
    <row r="482" spans="4:4" x14ac:dyDescent="0.2">
      <c r="D482" s="13"/>
    </row>
    <row r="483" spans="4:4" x14ac:dyDescent="0.2">
      <c r="D483" s="13"/>
    </row>
    <row r="484" spans="4:4" x14ac:dyDescent="0.2">
      <c r="D484" s="13"/>
    </row>
    <row r="485" spans="4:4" x14ac:dyDescent="0.2">
      <c r="D485" s="13"/>
    </row>
    <row r="486" spans="4:4" x14ac:dyDescent="0.2">
      <c r="D486" s="13"/>
    </row>
    <row r="487" spans="4:4" x14ac:dyDescent="0.2">
      <c r="D487" s="13"/>
    </row>
    <row r="488" spans="4:4" x14ac:dyDescent="0.2">
      <c r="D488" s="13"/>
    </row>
    <row r="489" spans="4:4" x14ac:dyDescent="0.2">
      <c r="D489" s="13"/>
    </row>
    <row r="490" spans="4:4" x14ac:dyDescent="0.2">
      <c r="D490" s="13"/>
    </row>
    <row r="491" spans="4:4" x14ac:dyDescent="0.2">
      <c r="D491" s="13"/>
    </row>
    <row r="492" spans="4:4" x14ac:dyDescent="0.2">
      <c r="D492" s="13"/>
    </row>
    <row r="493" spans="4:4" x14ac:dyDescent="0.2">
      <c r="D493" s="13"/>
    </row>
    <row r="494" spans="4:4" x14ac:dyDescent="0.2">
      <c r="D494" s="13"/>
    </row>
    <row r="495" spans="4:4" x14ac:dyDescent="0.2">
      <c r="D495" s="13"/>
    </row>
    <row r="496" spans="4:4" x14ac:dyDescent="0.2">
      <c r="D496" s="13"/>
    </row>
    <row r="497" spans="4:4" x14ac:dyDescent="0.2">
      <c r="D497" s="13"/>
    </row>
    <row r="498" spans="4:4" x14ac:dyDescent="0.2">
      <c r="D498" s="13"/>
    </row>
    <row r="499" spans="4:4" x14ac:dyDescent="0.2">
      <c r="D499" s="13"/>
    </row>
    <row r="500" spans="4:4" x14ac:dyDescent="0.2">
      <c r="D500" s="13"/>
    </row>
    <row r="501" spans="4:4" x14ac:dyDescent="0.2">
      <c r="D501" s="13"/>
    </row>
    <row r="502" spans="4:4" x14ac:dyDescent="0.2">
      <c r="D502" s="13"/>
    </row>
    <row r="503" spans="4:4" x14ac:dyDescent="0.2">
      <c r="D503" s="13"/>
    </row>
    <row r="504" spans="4:4" x14ac:dyDescent="0.2">
      <c r="D504" s="13"/>
    </row>
    <row r="505" spans="4:4" x14ac:dyDescent="0.2">
      <c r="D505" s="13"/>
    </row>
    <row r="506" spans="4:4" x14ac:dyDescent="0.2">
      <c r="D506" s="13"/>
    </row>
    <row r="507" spans="4:4" x14ac:dyDescent="0.2">
      <c r="D507" s="13"/>
    </row>
    <row r="508" spans="4:4" x14ac:dyDescent="0.2">
      <c r="D508" s="13"/>
    </row>
    <row r="509" spans="4:4" x14ac:dyDescent="0.2">
      <c r="D509" s="13"/>
    </row>
    <row r="510" spans="4:4" x14ac:dyDescent="0.2">
      <c r="D510" s="13"/>
    </row>
    <row r="511" spans="4:4" x14ac:dyDescent="0.2">
      <c r="D511" s="13"/>
    </row>
    <row r="512" spans="4:4" x14ac:dyDescent="0.2">
      <c r="D512" s="13"/>
    </row>
    <row r="513" spans="4:4" x14ac:dyDescent="0.2">
      <c r="D513" s="13"/>
    </row>
    <row r="514" spans="4:4" x14ac:dyDescent="0.2">
      <c r="D514" s="13"/>
    </row>
    <row r="515" spans="4:4" x14ac:dyDescent="0.2">
      <c r="D515" s="13"/>
    </row>
    <row r="516" spans="4:4" x14ac:dyDescent="0.2">
      <c r="D516" s="13"/>
    </row>
    <row r="517" spans="4:4" x14ac:dyDescent="0.2">
      <c r="D517" s="13"/>
    </row>
    <row r="518" spans="4:4" x14ac:dyDescent="0.2">
      <c r="D518" s="13"/>
    </row>
    <row r="519" spans="4:4" x14ac:dyDescent="0.2">
      <c r="D519" s="13"/>
    </row>
    <row r="520" spans="4:4" x14ac:dyDescent="0.2">
      <c r="D520" s="13"/>
    </row>
    <row r="521" spans="4:4" x14ac:dyDescent="0.2">
      <c r="D521" s="13"/>
    </row>
    <row r="522" spans="4:4" x14ac:dyDescent="0.2">
      <c r="D522" s="13"/>
    </row>
    <row r="523" spans="4:4" x14ac:dyDescent="0.2">
      <c r="D523" s="13"/>
    </row>
    <row r="524" spans="4:4" x14ac:dyDescent="0.2">
      <c r="D524" s="13"/>
    </row>
    <row r="525" spans="4:4" x14ac:dyDescent="0.2">
      <c r="D525" s="13"/>
    </row>
    <row r="526" spans="4:4" x14ac:dyDescent="0.2">
      <c r="D526" s="13"/>
    </row>
    <row r="527" spans="4:4" x14ac:dyDescent="0.2">
      <c r="D527" s="13"/>
    </row>
    <row r="528" spans="4:4" x14ac:dyDescent="0.2">
      <c r="D528" s="13"/>
    </row>
    <row r="529" spans="4:4" x14ac:dyDescent="0.2">
      <c r="D529" s="13"/>
    </row>
    <row r="530" spans="4:4" x14ac:dyDescent="0.2">
      <c r="D530" s="13"/>
    </row>
    <row r="531" spans="4:4" x14ac:dyDescent="0.2">
      <c r="D531" s="13"/>
    </row>
    <row r="532" spans="4:4" x14ac:dyDescent="0.2">
      <c r="D532" s="13"/>
    </row>
    <row r="533" spans="4:4" x14ac:dyDescent="0.2">
      <c r="D533" s="13"/>
    </row>
    <row r="534" spans="4:4" x14ac:dyDescent="0.2">
      <c r="D534" s="13"/>
    </row>
    <row r="535" spans="4:4" x14ac:dyDescent="0.2">
      <c r="D535" s="13"/>
    </row>
    <row r="536" spans="4:4" x14ac:dyDescent="0.2">
      <c r="D536" s="13"/>
    </row>
    <row r="537" spans="4:4" x14ac:dyDescent="0.2">
      <c r="D537" s="13"/>
    </row>
    <row r="538" spans="4:4" x14ac:dyDescent="0.2">
      <c r="D538" s="13"/>
    </row>
    <row r="539" spans="4:4" x14ac:dyDescent="0.2">
      <c r="D539" s="13"/>
    </row>
    <row r="540" spans="4:4" x14ac:dyDescent="0.2">
      <c r="D540" s="13"/>
    </row>
    <row r="541" spans="4:4" x14ac:dyDescent="0.2">
      <c r="D541" s="13"/>
    </row>
    <row r="542" spans="4:4" x14ac:dyDescent="0.2">
      <c r="D542" s="13"/>
    </row>
    <row r="543" spans="4:4" x14ac:dyDescent="0.2">
      <c r="D543" s="13"/>
    </row>
    <row r="544" spans="4:4" x14ac:dyDescent="0.2">
      <c r="D544" s="13"/>
    </row>
    <row r="545" spans="4:4" x14ac:dyDescent="0.2">
      <c r="D545" s="13"/>
    </row>
    <row r="546" spans="4:4" x14ac:dyDescent="0.2">
      <c r="D546" s="13"/>
    </row>
    <row r="547" spans="4:4" x14ac:dyDescent="0.2">
      <c r="D547" s="13"/>
    </row>
    <row r="548" spans="4:4" x14ac:dyDescent="0.2">
      <c r="D548" s="13"/>
    </row>
    <row r="549" spans="4:4" x14ac:dyDescent="0.2">
      <c r="D549" s="13"/>
    </row>
    <row r="550" spans="4:4" x14ac:dyDescent="0.2">
      <c r="D550" s="13"/>
    </row>
    <row r="551" spans="4:4" x14ac:dyDescent="0.2">
      <c r="D551" s="13"/>
    </row>
    <row r="552" spans="4:4" x14ac:dyDescent="0.2">
      <c r="D552" s="13"/>
    </row>
    <row r="553" spans="4:4" x14ac:dyDescent="0.2">
      <c r="D553" s="13"/>
    </row>
    <row r="554" spans="4:4" x14ac:dyDescent="0.2">
      <c r="D554" s="13"/>
    </row>
    <row r="555" spans="4:4" x14ac:dyDescent="0.2">
      <c r="D555" s="13"/>
    </row>
    <row r="556" spans="4:4" x14ac:dyDescent="0.2">
      <c r="D556" s="13"/>
    </row>
    <row r="557" spans="4:4" x14ac:dyDescent="0.2">
      <c r="D557" s="13"/>
    </row>
    <row r="558" spans="4:4" x14ac:dyDescent="0.2">
      <c r="D558" s="13"/>
    </row>
    <row r="559" spans="4:4" x14ac:dyDescent="0.2">
      <c r="D559" s="13"/>
    </row>
    <row r="560" spans="4:4" x14ac:dyDescent="0.2">
      <c r="D560" s="13"/>
    </row>
    <row r="561" spans="4:4" x14ac:dyDescent="0.2">
      <c r="D561" s="13"/>
    </row>
    <row r="562" spans="4:4" x14ac:dyDescent="0.2">
      <c r="D562" s="13"/>
    </row>
    <row r="563" spans="4:4" x14ac:dyDescent="0.2">
      <c r="D563" s="13"/>
    </row>
    <row r="564" spans="4:4" x14ac:dyDescent="0.2">
      <c r="D564" s="13"/>
    </row>
    <row r="565" spans="4:4" x14ac:dyDescent="0.2">
      <c r="D565" s="13"/>
    </row>
    <row r="566" spans="4:4" x14ac:dyDescent="0.2">
      <c r="D566" s="13"/>
    </row>
    <row r="567" spans="4:4" x14ac:dyDescent="0.2">
      <c r="D567" s="13"/>
    </row>
    <row r="568" spans="4:4" x14ac:dyDescent="0.2">
      <c r="D568" s="13"/>
    </row>
    <row r="569" spans="4:4" x14ac:dyDescent="0.2">
      <c r="D569" s="13"/>
    </row>
    <row r="570" spans="4:4" x14ac:dyDescent="0.2">
      <c r="D570" s="13"/>
    </row>
    <row r="571" spans="4:4" x14ac:dyDescent="0.2">
      <c r="D571" s="13"/>
    </row>
    <row r="572" spans="4:4" x14ac:dyDescent="0.2">
      <c r="D572" s="13"/>
    </row>
    <row r="573" spans="4:4" x14ac:dyDescent="0.2">
      <c r="D573" s="13"/>
    </row>
    <row r="574" spans="4:4" x14ac:dyDescent="0.2">
      <c r="D574" s="13"/>
    </row>
    <row r="575" spans="4:4" x14ac:dyDescent="0.2">
      <c r="D575" s="13"/>
    </row>
    <row r="576" spans="4:4" x14ac:dyDescent="0.2">
      <c r="D576" s="13"/>
    </row>
    <row r="577" spans="4:4" x14ac:dyDescent="0.2">
      <c r="D577" s="13"/>
    </row>
    <row r="578" spans="4:4" x14ac:dyDescent="0.2">
      <c r="D578" s="13"/>
    </row>
    <row r="579" spans="4:4" x14ac:dyDescent="0.2">
      <c r="D579" s="13"/>
    </row>
    <row r="580" spans="4:4" x14ac:dyDescent="0.2">
      <c r="D580" s="13"/>
    </row>
    <row r="581" spans="4:4" x14ac:dyDescent="0.2">
      <c r="D581" s="13"/>
    </row>
    <row r="582" spans="4:4" x14ac:dyDescent="0.2">
      <c r="D582" s="13"/>
    </row>
    <row r="583" spans="4:4" x14ac:dyDescent="0.2">
      <c r="D583" s="13"/>
    </row>
    <row r="584" spans="4:4" x14ac:dyDescent="0.2">
      <c r="D584" s="13"/>
    </row>
    <row r="585" spans="4:4" x14ac:dyDescent="0.2">
      <c r="D585" s="13"/>
    </row>
    <row r="586" spans="4:4" x14ac:dyDescent="0.2">
      <c r="D586" s="13"/>
    </row>
    <row r="587" spans="4:4" x14ac:dyDescent="0.2">
      <c r="D587" s="13"/>
    </row>
    <row r="588" spans="4:4" x14ac:dyDescent="0.2">
      <c r="D588" s="13"/>
    </row>
    <row r="589" spans="4:4" x14ac:dyDescent="0.2">
      <c r="D589" s="13"/>
    </row>
    <row r="590" spans="4:4" x14ac:dyDescent="0.2">
      <c r="D590" s="13"/>
    </row>
    <row r="591" spans="4:4" x14ac:dyDescent="0.2">
      <c r="D591" s="13"/>
    </row>
    <row r="592" spans="4:4" x14ac:dyDescent="0.2">
      <c r="D592" s="13"/>
    </row>
    <row r="593" spans="4:4" x14ac:dyDescent="0.2">
      <c r="D593" s="13"/>
    </row>
    <row r="594" spans="4:4" x14ac:dyDescent="0.2">
      <c r="D594" s="13"/>
    </row>
    <row r="595" spans="4:4" x14ac:dyDescent="0.2">
      <c r="D595" s="13"/>
    </row>
    <row r="596" spans="4:4" x14ac:dyDescent="0.2">
      <c r="D596" s="13"/>
    </row>
    <row r="597" spans="4:4" x14ac:dyDescent="0.2">
      <c r="D597" s="13"/>
    </row>
    <row r="598" spans="4:4" x14ac:dyDescent="0.2">
      <c r="D598" s="13"/>
    </row>
    <row r="599" spans="4:4" x14ac:dyDescent="0.2">
      <c r="D599" s="13"/>
    </row>
    <row r="600" spans="4:4" x14ac:dyDescent="0.2">
      <c r="D600" s="13"/>
    </row>
    <row r="601" spans="4:4" x14ac:dyDescent="0.2">
      <c r="D601" s="13"/>
    </row>
    <row r="602" spans="4:4" x14ac:dyDescent="0.2">
      <c r="D602" s="13"/>
    </row>
    <row r="603" spans="4:4" x14ac:dyDescent="0.2">
      <c r="D603" s="13"/>
    </row>
    <row r="604" spans="4:4" x14ac:dyDescent="0.2">
      <c r="D604" s="13"/>
    </row>
    <row r="605" spans="4:4" x14ac:dyDescent="0.2">
      <c r="D605" s="13"/>
    </row>
    <row r="606" spans="4:4" x14ac:dyDescent="0.2">
      <c r="D606" s="13"/>
    </row>
    <row r="607" spans="4:4" x14ac:dyDescent="0.2">
      <c r="D607" s="13"/>
    </row>
    <row r="608" spans="4:4" x14ac:dyDescent="0.2">
      <c r="D608" s="13"/>
    </row>
    <row r="609" spans="4:4" x14ac:dyDescent="0.2">
      <c r="D609" s="13"/>
    </row>
  </sheetData>
  <mergeCells count="1">
    <mergeCell ref="L1:O1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0B6CA-3F2B-4BB1-903E-E81DEB5A1883}">
  <dimension ref="A1:X252"/>
  <sheetViews>
    <sheetView workbookViewId="0">
      <selection activeCell="D1" sqref="D1"/>
    </sheetView>
  </sheetViews>
  <sheetFormatPr baseColWidth="10" defaultColWidth="8.83203125" defaultRowHeight="15" x14ac:dyDescent="0.2"/>
  <cols>
    <col min="1" max="1" width="11.5" bestFit="1" customWidth="1"/>
    <col min="2" max="2" width="29.33203125" bestFit="1" customWidth="1"/>
    <col min="3" max="3" width="20.5" style="11" customWidth="1"/>
    <col min="4" max="4" width="18" customWidth="1"/>
    <col min="5" max="5" width="13.1640625" customWidth="1"/>
    <col min="7" max="7" width="10.1640625" bestFit="1" customWidth="1"/>
  </cols>
  <sheetData>
    <row r="1" spans="1:24" x14ac:dyDescent="0.2">
      <c r="A1" s="5" t="s">
        <v>0</v>
      </c>
      <c r="B1" s="6" t="s">
        <v>65</v>
      </c>
      <c r="C1" s="6" t="s">
        <v>35</v>
      </c>
      <c r="D1" s="42" t="s">
        <v>3</v>
      </c>
      <c r="E1" s="43" t="s">
        <v>36</v>
      </c>
      <c r="F1" s="44"/>
      <c r="G1" s="36" t="s">
        <v>5</v>
      </c>
      <c r="H1" s="37" t="s">
        <v>6</v>
      </c>
      <c r="I1" s="38" t="s">
        <v>7</v>
      </c>
      <c r="J1" s="39" t="s">
        <v>8</v>
      </c>
      <c r="M1" s="67"/>
      <c r="N1" s="67"/>
      <c r="O1" s="67"/>
      <c r="P1" s="67"/>
    </row>
    <row r="2" spans="1:24" ht="19" x14ac:dyDescent="0.25">
      <c r="A2" s="7">
        <v>45817</v>
      </c>
      <c r="B2" s="8">
        <v>89.99</v>
      </c>
      <c r="C2" s="11">
        <f t="shared" ref="C2:C65" si="0">(B2-B3)/B3</f>
        <v>7.5011195700851073E-3</v>
      </c>
      <c r="D2" s="13" cm="1">
        <f t="array" ref="D2">PRODUCT((1+C2:C13)^(12/12))-1</f>
        <v>7.4379178605539886E-2</v>
      </c>
      <c r="E2" s="21">
        <f>_xlfn.STDEV.P(C2:C13)</f>
        <v>4.4920157386667804E-2</v>
      </c>
      <c r="G2" s="22">
        <f>A2</f>
        <v>45817</v>
      </c>
      <c r="H2" s="31">
        <v>2024</v>
      </c>
      <c r="I2" s="23">
        <f>VLOOKUP(G2,$A$2:$D$287,4,FALSE)</f>
        <v>7.4379178605539886E-2</v>
      </c>
      <c r="J2" s="40">
        <f t="shared" ref="J2:J15" si="1">VLOOKUP(G2,$A$2:$E$286,5,FALSE)</f>
        <v>4.4920157386667804E-2</v>
      </c>
      <c r="M2" s="1" t="s">
        <v>66</v>
      </c>
      <c r="N2" s="2"/>
      <c r="O2" s="2"/>
      <c r="P2" s="2"/>
      <c r="Q2" s="2"/>
      <c r="R2" s="2"/>
      <c r="S2" s="2"/>
      <c r="T2" s="2"/>
      <c r="U2" s="2"/>
      <c r="V2" s="2"/>
      <c r="W2" s="2"/>
      <c r="X2" s="2"/>
    </row>
    <row r="3" spans="1:24" x14ac:dyDescent="0.2">
      <c r="A3" s="7">
        <v>45807</v>
      </c>
      <c r="B3" s="8">
        <v>89.32</v>
      </c>
      <c r="C3" s="11">
        <f t="shared" si="0"/>
        <v>1.1207970112079644E-2</v>
      </c>
      <c r="D3" s="13"/>
      <c r="G3" s="22">
        <f>A14</f>
        <v>45471</v>
      </c>
      <c r="H3" s="31">
        <v>2023</v>
      </c>
      <c r="I3" s="23">
        <f t="shared" ref="I3:I15" si="2">VLOOKUP(G3,$A$2:$D$287,4,FALSE)</f>
        <v>2.3934897079940232E-3</v>
      </c>
      <c r="J3" s="40">
        <f t="shared" si="1"/>
        <v>5.9267079285237563E-2</v>
      </c>
      <c r="M3" s="3" t="s">
        <v>10</v>
      </c>
    </row>
    <row r="4" spans="1:24" x14ac:dyDescent="0.2">
      <c r="A4" s="7">
        <v>45777</v>
      </c>
      <c r="B4" s="8">
        <v>88.33</v>
      </c>
      <c r="C4" s="11">
        <f t="shared" si="0"/>
        <v>-2.4409100949856502E-2</v>
      </c>
      <c r="D4" s="13"/>
      <c r="G4" s="22">
        <f>A26</f>
        <v>45107</v>
      </c>
      <c r="H4" s="31">
        <v>2022</v>
      </c>
      <c r="I4" s="23">
        <f t="shared" si="2"/>
        <v>-8.2866864230051185E-2</v>
      </c>
      <c r="J4" s="40">
        <f t="shared" si="1"/>
        <v>6.9324895111229565E-2</v>
      </c>
      <c r="M4" s="3" t="s">
        <v>67</v>
      </c>
    </row>
    <row r="5" spans="1:24" x14ac:dyDescent="0.2">
      <c r="A5" s="7">
        <v>45747</v>
      </c>
      <c r="B5" s="8">
        <v>90.54</v>
      </c>
      <c r="C5" s="11">
        <f t="shared" si="0"/>
        <v>-3.5782747603833855E-2</v>
      </c>
      <c r="D5" s="13"/>
      <c r="G5" s="22">
        <f>A38</f>
        <v>44742</v>
      </c>
      <c r="H5" s="31">
        <v>2021</v>
      </c>
      <c r="I5" s="23">
        <f t="shared" si="2"/>
        <v>-0.10492189802534646</v>
      </c>
      <c r="J5" s="40">
        <f t="shared" si="1"/>
        <v>5.8166487567694131E-2</v>
      </c>
      <c r="M5" s="3" t="s">
        <v>10</v>
      </c>
    </row>
    <row r="6" spans="1:24" x14ac:dyDescent="0.2">
      <c r="A6" s="7">
        <v>45716</v>
      </c>
      <c r="B6" s="8">
        <v>93.9</v>
      </c>
      <c r="C6" s="11">
        <f t="shared" si="0"/>
        <v>3.6996134732192251E-2</v>
      </c>
      <c r="D6" s="13"/>
      <c r="G6" s="22">
        <f>A50</f>
        <v>44377</v>
      </c>
      <c r="H6" s="31">
        <v>2020</v>
      </c>
      <c r="I6" s="23">
        <f t="shared" si="2"/>
        <v>0.29619253788361122</v>
      </c>
      <c r="J6" s="40">
        <f t="shared" si="1"/>
        <v>3.7247456613451774E-2</v>
      </c>
      <c r="M6" s="4" t="s">
        <v>12</v>
      </c>
    </row>
    <row r="7" spans="1:24" x14ac:dyDescent="0.2">
      <c r="A7" s="7">
        <v>45688</v>
      </c>
      <c r="B7" s="8">
        <v>90.55</v>
      </c>
      <c r="C7" s="11">
        <f t="shared" si="0"/>
        <v>1.6502020655590467E-2</v>
      </c>
      <c r="D7" s="13"/>
      <c r="G7" s="22">
        <f>A62</f>
        <v>44012</v>
      </c>
      <c r="H7" s="31">
        <v>2019</v>
      </c>
      <c r="I7" s="23">
        <f t="shared" si="2"/>
        <v>-0.10148741418764351</v>
      </c>
      <c r="J7" s="40">
        <f t="shared" si="1"/>
        <v>6.7902579620887721E-2</v>
      </c>
      <c r="M7" s="3" t="s">
        <v>10</v>
      </c>
    </row>
    <row r="8" spans="1:24" x14ac:dyDescent="0.2">
      <c r="A8" s="7">
        <v>45657</v>
      </c>
      <c r="B8" s="8">
        <v>89.08</v>
      </c>
      <c r="C8" s="11">
        <f t="shared" si="0"/>
        <v>-9.2502037489812533E-2</v>
      </c>
      <c r="D8" s="13"/>
      <c r="G8" s="22">
        <f>A74</f>
        <v>43644</v>
      </c>
      <c r="H8" s="31">
        <v>2018</v>
      </c>
      <c r="I8" s="23">
        <f t="shared" si="2"/>
        <v>7.3050951503990547E-2</v>
      </c>
      <c r="J8" s="40">
        <f t="shared" si="1"/>
        <v>4.8535322899990428E-2</v>
      </c>
      <c r="M8" s="3"/>
    </row>
    <row r="9" spans="1:24" x14ac:dyDescent="0.2">
      <c r="A9" s="7">
        <v>45625</v>
      </c>
      <c r="B9" s="8">
        <v>98.16</v>
      </c>
      <c r="C9" s="11">
        <f t="shared" si="0"/>
        <v>4.2591609134359963E-2</v>
      </c>
      <c r="D9" s="13"/>
      <c r="G9" s="22">
        <f>A86</f>
        <v>43280</v>
      </c>
      <c r="H9" s="31">
        <v>2017</v>
      </c>
      <c r="I9" s="23">
        <f t="shared" si="2"/>
        <v>-2.1386519283912109E-2</v>
      </c>
      <c r="J9" s="40">
        <f t="shared" si="1"/>
        <v>3.2128059219094264E-2</v>
      </c>
    </row>
    <row r="10" spans="1:24" x14ac:dyDescent="0.2">
      <c r="A10" s="7">
        <v>45596</v>
      </c>
      <c r="B10" s="8">
        <v>94.15</v>
      </c>
      <c r="C10" s="11">
        <f t="shared" si="0"/>
        <v>-3.3566002874153109E-2</v>
      </c>
      <c r="D10" s="13"/>
      <c r="G10" s="22">
        <f>A98</f>
        <v>42916</v>
      </c>
      <c r="H10" s="31">
        <v>2016</v>
      </c>
      <c r="I10" s="23">
        <f t="shared" si="2"/>
        <v>-6.1351077027179568E-2</v>
      </c>
      <c r="J10" s="40">
        <f t="shared" si="1"/>
        <v>2.9300260654565428E-2</v>
      </c>
    </row>
    <row r="11" spans="1:24" x14ac:dyDescent="0.2">
      <c r="A11" s="7">
        <v>45565</v>
      </c>
      <c r="B11" s="8">
        <v>97.42</v>
      </c>
      <c r="C11" s="11">
        <f t="shared" si="0"/>
        <v>2.4072322085567185E-2</v>
      </c>
      <c r="D11" s="13"/>
      <c r="G11" s="22">
        <f>A110</f>
        <v>42551</v>
      </c>
      <c r="H11" s="31">
        <v>2015</v>
      </c>
      <c r="I11" s="23">
        <f t="shared" si="2"/>
        <v>0.18717365109117701</v>
      </c>
      <c r="J11" s="40">
        <f t="shared" si="1"/>
        <v>4.3419872526674869E-2</v>
      </c>
    </row>
    <row r="12" spans="1:24" x14ac:dyDescent="0.2">
      <c r="A12" s="7">
        <v>45534</v>
      </c>
      <c r="B12" s="8">
        <v>95.13</v>
      </c>
      <c r="C12" s="11">
        <f t="shared" si="0"/>
        <v>5.2206614312576033E-2</v>
      </c>
      <c r="D12" s="13"/>
      <c r="G12" s="22">
        <f>A122</f>
        <v>42185</v>
      </c>
      <c r="H12" s="31">
        <v>2014</v>
      </c>
      <c r="I12" s="23">
        <f t="shared" si="2"/>
        <v>-2.0042757883484974E-3</v>
      </c>
      <c r="J12" s="40">
        <f t="shared" si="1"/>
        <v>4.8947071036737989E-2</v>
      </c>
    </row>
    <row r="13" spans="1:24" x14ac:dyDescent="0.2">
      <c r="A13" s="7">
        <v>45504</v>
      </c>
      <c r="B13" s="8">
        <v>90.41</v>
      </c>
      <c r="C13" s="11">
        <f t="shared" si="0"/>
        <v>7.9393505253103999E-2</v>
      </c>
      <c r="D13" s="13"/>
      <c r="G13" s="22">
        <f>A134</f>
        <v>41820</v>
      </c>
      <c r="H13" s="31">
        <v>2013</v>
      </c>
      <c r="I13" s="23">
        <f t="shared" si="2"/>
        <v>8.9057043073341502E-2</v>
      </c>
      <c r="J13" s="40">
        <f t="shared" si="1"/>
        <v>3.6435077127425025E-2</v>
      </c>
    </row>
    <row r="14" spans="1:24" x14ac:dyDescent="0.2">
      <c r="A14" s="7">
        <v>45471</v>
      </c>
      <c r="B14" s="8">
        <v>83.76</v>
      </c>
      <c r="C14" s="11">
        <f t="shared" si="0"/>
        <v>6.246996636232704E-3</v>
      </c>
      <c r="D14" s="13" cm="1">
        <f t="array" ref="D14">PRODUCT((1+C14:C25)^(12/12))-1</f>
        <v>2.3934897079940232E-3</v>
      </c>
      <c r="E14" s="21">
        <f t="shared" ref="E14" si="3">_xlfn.STDEV.P(C14:C25)</f>
        <v>5.9267079285237563E-2</v>
      </c>
      <c r="G14" s="22">
        <f>A146</f>
        <v>41453</v>
      </c>
      <c r="H14" s="31">
        <v>2012</v>
      </c>
      <c r="I14" s="23">
        <f t="shared" si="2"/>
        <v>5.0282744918233035E-2</v>
      </c>
      <c r="J14" s="40">
        <f t="shared" si="1"/>
        <v>3.2248851463589606E-2</v>
      </c>
    </row>
    <row r="15" spans="1:24" x14ac:dyDescent="0.2">
      <c r="A15" s="7">
        <v>45443</v>
      </c>
      <c r="B15" s="8">
        <v>83.24</v>
      </c>
      <c r="C15" s="11">
        <f t="shared" si="0"/>
        <v>4.5597286773018407E-2</v>
      </c>
      <c r="D15" s="13"/>
      <c r="G15" s="24">
        <f>A158</f>
        <v>41089</v>
      </c>
      <c r="H15" s="32">
        <v>2011</v>
      </c>
      <c r="I15" s="25">
        <f t="shared" si="2"/>
        <v>8.8685524126456139E-2</v>
      </c>
      <c r="J15" s="41">
        <f t="shared" si="1"/>
        <v>6.4828246941227421E-2</v>
      </c>
    </row>
    <row r="16" spans="1:24" x14ac:dyDescent="0.2">
      <c r="A16" s="7">
        <v>45412</v>
      </c>
      <c r="B16" s="8">
        <v>79.61</v>
      </c>
      <c r="C16" s="11">
        <f t="shared" si="0"/>
        <v>-7.9440333024976925E-2</v>
      </c>
      <c r="D16" s="13"/>
    </row>
    <row r="17" spans="1:5" x14ac:dyDescent="0.2">
      <c r="A17" s="7">
        <v>45379</v>
      </c>
      <c r="B17" s="8">
        <v>86.48</v>
      </c>
      <c r="C17" s="11">
        <f t="shared" si="0"/>
        <v>1.0870835768556479E-2</v>
      </c>
      <c r="D17" s="13"/>
    </row>
    <row r="18" spans="1:5" x14ac:dyDescent="0.2">
      <c r="A18" s="7">
        <v>45351</v>
      </c>
      <c r="B18" s="8">
        <v>85.55</v>
      </c>
      <c r="C18" s="11">
        <f t="shared" si="0"/>
        <v>1.9787817379902213E-2</v>
      </c>
      <c r="D18" s="13"/>
    </row>
    <row r="19" spans="1:5" x14ac:dyDescent="0.2">
      <c r="A19" s="7">
        <v>45322</v>
      </c>
      <c r="B19" s="8">
        <v>83.89</v>
      </c>
      <c r="C19" s="11">
        <f t="shared" si="0"/>
        <v>-5.0588501584427327E-2</v>
      </c>
      <c r="D19" s="13"/>
    </row>
    <row r="20" spans="1:5" x14ac:dyDescent="0.2">
      <c r="A20" s="7">
        <v>45289</v>
      </c>
      <c r="B20" s="8">
        <v>88.36</v>
      </c>
      <c r="C20" s="11">
        <f t="shared" si="0"/>
        <v>8.1120763489538672E-2</v>
      </c>
      <c r="D20" s="13"/>
    </row>
    <row r="21" spans="1:5" x14ac:dyDescent="0.2">
      <c r="A21" s="7">
        <v>45260</v>
      </c>
      <c r="B21" s="8">
        <v>81.73</v>
      </c>
      <c r="C21" s="11">
        <f t="shared" si="0"/>
        <v>0.1208173340647285</v>
      </c>
      <c r="D21" s="13"/>
    </row>
    <row r="22" spans="1:5" x14ac:dyDescent="0.2">
      <c r="A22" s="7">
        <v>45230</v>
      </c>
      <c r="B22" s="8">
        <v>72.92</v>
      </c>
      <c r="C22" s="11">
        <f t="shared" si="0"/>
        <v>-3.6214644462067076E-2</v>
      </c>
      <c r="D22" s="13"/>
    </row>
    <row r="23" spans="1:5" x14ac:dyDescent="0.2">
      <c r="A23" s="7">
        <v>45198</v>
      </c>
      <c r="B23" s="8">
        <v>75.66</v>
      </c>
      <c r="C23" s="11">
        <f t="shared" si="0"/>
        <v>-8.1573197378004364E-2</v>
      </c>
      <c r="D23" s="13"/>
    </row>
    <row r="24" spans="1:5" x14ac:dyDescent="0.2">
      <c r="A24" s="7">
        <v>45169</v>
      </c>
      <c r="B24" s="8">
        <v>82.38</v>
      </c>
      <c r="C24" s="11">
        <f t="shared" si="0"/>
        <v>-3.3779028852920591E-2</v>
      </c>
      <c r="D24" s="13"/>
    </row>
    <row r="25" spans="1:5" x14ac:dyDescent="0.2">
      <c r="A25" s="7">
        <v>45138</v>
      </c>
      <c r="B25" s="8">
        <v>85.26</v>
      </c>
      <c r="C25" s="11">
        <f t="shared" si="0"/>
        <v>2.0344662517951206E-2</v>
      </c>
      <c r="D25" s="13"/>
    </row>
    <row r="26" spans="1:5" x14ac:dyDescent="0.2">
      <c r="A26" s="7">
        <v>45107</v>
      </c>
      <c r="B26" s="8">
        <v>83.56</v>
      </c>
      <c r="C26" s="11">
        <f t="shared" si="0"/>
        <v>4.4500000000000026E-2</v>
      </c>
      <c r="D26" s="13" cm="1">
        <f t="array" ref="D26">PRODUCT((1+C26:C37)^(12/12))-1</f>
        <v>-8.2866864230051185E-2</v>
      </c>
      <c r="E26" s="21">
        <f t="shared" ref="E26" si="4">_xlfn.STDEV.P(C26:C37)</f>
        <v>6.9324895111229565E-2</v>
      </c>
    </row>
    <row r="27" spans="1:5" x14ac:dyDescent="0.2">
      <c r="A27" s="7">
        <v>45077</v>
      </c>
      <c r="B27" s="9">
        <v>80</v>
      </c>
      <c r="C27" s="11">
        <f t="shared" si="0"/>
        <v>-3.9615846338535383E-2</v>
      </c>
      <c r="D27" s="13"/>
    </row>
    <row r="28" spans="1:5" x14ac:dyDescent="0.2">
      <c r="A28" s="7">
        <v>45044</v>
      </c>
      <c r="B28" s="8">
        <v>83.3</v>
      </c>
      <c r="C28" s="11">
        <f t="shared" si="0"/>
        <v>3.1310211946048998E-3</v>
      </c>
      <c r="D28" s="13"/>
    </row>
    <row r="29" spans="1:5" x14ac:dyDescent="0.2">
      <c r="A29" s="7">
        <v>45016</v>
      </c>
      <c r="B29" s="8">
        <v>83.04</v>
      </c>
      <c r="C29" s="11">
        <f t="shared" si="0"/>
        <v>-3.1264582361175838E-2</v>
      </c>
      <c r="D29" s="13"/>
    </row>
    <row r="30" spans="1:5" x14ac:dyDescent="0.2">
      <c r="A30" s="7">
        <v>44985</v>
      </c>
      <c r="B30" s="8">
        <v>85.72</v>
      </c>
      <c r="C30" s="11">
        <f t="shared" si="0"/>
        <v>-5.8642653195695185E-2</v>
      </c>
      <c r="D30" s="13"/>
    </row>
    <row r="31" spans="1:5" x14ac:dyDescent="0.2">
      <c r="A31" s="7">
        <v>44957</v>
      </c>
      <c r="B31" s="8">
        <v>91.06</v>
      </c>
      <c r="C31" s="11">
        <f t="shared" si="0"/>
        <v>0.10402521823472355</v>
      </c>
      <c r="D31" s="13"/>
    </row>
    <row r="32" spans="1:5" x14ac:dyDescent="0.2">
      <c r="A32" s="7">
        <v>44925</v>
      </c>
      <c r="B32" s="8">
        <v>82.48</v>
      </c>
      <c r="C32" s="11">
        <f t="shared" si="0"/>
        <v>-6.3578564940962701E-2</v>
      </c>
      <c r="D32" s="13"/>
    </row>
    <row r="33" spans="1:5" x14ac:dyDescent="0.2">
      <c r="A33" s="7">
        <v>44895</v>
      </c>
      <c r="B33" s="8">
        <v>88.08</v>
      </c>
      <c r="C33" s="11">
        <f t="shared" si="0"/>
        <v>6.14605929139551E-2</v>
      </c>
      <c r="D33" s="13"/>
    </row>
    <row r="34" spans="1:5" x14ac:dyDescent="0.2">
      <c r="A34" s="7">
        <v>44865</v>
      </c>
      <c r="B34" s="8">
        <v>82.98</v>
      </c>
      <c r="C34" s="11">
        <f t="shared" si="0"/>
        <v>3.5050517649993791E-2</v>
      </c>
      <c r="D34" s="13"/>
    </row>
    <row r="35" spans="1:5" x14ac:dyDescent="0.2">
      <c r="A35" s="7">
        <v>44834</v>
      </c>
      <c r="B35" s="8">
        <v>80.17</v>
      </c>
      <c r="C35" s="11">
        <f t="shared" si="0"/>
        <v>-0.13804967207827118</v>
      </c>
      <c r="D35" s="13"/>
    </row>
    <row r="36" spans="1:5" x14ac:dyDescent="0.2">
      <c r="A36" s="7">
        <v>44804</v>
      </c>
      <c r="B36" s="8">
        <v>93.01</v>
      </c>
      <c r="C36" s="11">
        <f t="shared" si="0"/>
        <v>-6.0125303152788898E-2</v>
      </c>
      <c r="D36" s="13"/>
    </row>
    <row r="37" spans="1:5" x14ac:dyDescent="0.2">
      <c r="A37" s="7">
        <v>44771</v>
      </c>
      <c r="B37" s="8">
        <v>98.96</v>
      </c>
      <c r="C37" s="11">
        <f t="shared" si="0"/>
        <v>8.6159587312040334E-2</v>
      </c>
      <c r="D37" s="13"/>
    </row>
    <row r="38" spans="1:5" x14ac:dyDescent="0.2">
      <c r="A38" s="7">
        <v>44742</v>
      </c>
      <c r="B38" s="8">
        <v>91.11</v>
      </c>
      <c r="C38" s="11">
        <f t="shared" si="0"/>
        <v>-8.0347229231856207E-2</v>
      </c>
      <c r="D38" s="13" cm="1">
        <f t="array" ref="D38">PRODUCT((1+C38:C49)^(12/12))-1</f>
        <v>-0.10492189802534646</v>
      </c>
      <c r="E38" s="21">
        <f t="shared" ref="E38" si="5">_xlfn.STDEV.P(C38:C49)</f>
        <v>5.8166487567694131E-2</v>
      </c>
    </row>
    <row r="39" spans="1:5" x14ac:dyDescent="0.2">
      <c r="A39" s="7">
        <v>44712</v>
      </c>
      <c r="B39" s="8">
        <v>99.07</v>
      </c>
      <c r="C39" s="11">
        <f t="shared" si="0"/>
        <v>-4.6853954204348708E-2</v>
      </c>
      <c r="D39" s="13"/>
    </row>
    <row r="40" spans="1:5" x14ac:dyDescent="0.2">
      <c r="A40" s="7">
        <v>44680</v>
      </c>
      <c r="B40" s="8">
        <v>103.94</v>
      </c>
      <c r="C40" s="11">
        <f t="shared" si="0"/>
        <v>-4.0878471901817905E-2</v>
      </c>
      <c r="D40" s="13"/>
    </row>
    <row r="41" spans="1:5" x14ac:dyDescent="0.2">
      <c r="A41" s="7">
        <v>44651</v>
      </c>
      <c r="B41" s="8">
        <v>108.37</v>
      </c>
      <c r="C41" s="11">
        <f t="shared" si="0"/>
        <v>5.6855861127364911E-2</v>
      </c>
      <c r="D41" s="13"/>
    </row>
    <row r="42" spans="1:5" x14ac:dyDescent="0.2">
      <c r="A42" s="7">
        <v>44620</v>
      </c>
      <c r="B42" s="8">
        <v>102.54</v>
      </c>
      <c r="C42" s="11">
        <f t="shared" si="0"/>
        <v>-3.4826807228915554E-2</v>
      </c>
      <c r="D42" s="13"/>
    </row>
    <row r="43" spans="1:5" x14ac:dyDescent="0.2">
      <c r="A43" s="7">
        <v>44592</v>
      </c>
      <c r="B43" s="8">
        <v>106.24</v>
      </c>
      <c r="C43" s="11">
        <f t="shared" si="0"/>
        <v>-8.4216877855357378E-2</v>
      </c>
      <c r="D43" s="13"/>
    </row>
    <row r="44" spans="1:5" x14ac:dyDescent="0.2">
      <c r="A44" s="7">
        <v>44561</v>
      </c>
      <c r="B44" s="8">
        <v>116.01</v>
      </c>
      <c r="C44" s="11">
        <f t="shared" si="0"/>
        <v>8.6846543001686441E-2</v>
      </c>
      <c r="D44" s="13"/>
    </row>
    <row r="45" spans="1:5" x14ac:dyDescent="0.2">
      <c r="A45" s="7">
        <v>44530</v>
      </c>
      <c r="B45" s="8">
        <v>106.74</v>
      </c>
      <c r="C45" s="11">
        <f t="shared" si="0"/>
        <v>-2.1093176815847499E-2</v>
      </c>
      <c r="D45" s="13"/>
    </row>
    <row r="46" spans="1:5" x14ac:dyDescent="0.2">
      <c r="A46" s="7">
        <v>44498</v>
      </c>
      <c r="B46" s="8">
        <v>109.04</v>
      </c>
      <c r="C46" s="11">
        <f t="shared" si="0"/>
        <v>7.1330320298683483E-2</v>
      </c>
      <c r="D46" s="13"/>
    </row>
    <row r="47" spans="1:5" x14ac:dyDescent="0.2">
      <c r="A47" s="7">
        <v>44469</v>
      </c>
      <c r="B47" s="8">
        <v>101.78</v>
      </c>
      <c r="C47" s="11">
        <f t="shared" si="0"/>
        <v>-6.2626634739362655E-2</v>
      </c>
      <c r="D47" s="13"/>
    </row>
    <row r="48" spans="1:5" x14ac:dyDescent="0.2">
      <c r="A48" s="7">
        <v>44439</v>
      </c>
      <c r="B48" s="8">
        <v>108.58</v>
      </c>
      <c r="C48" s="11">
        <f t="shared" si="0"/>
        <v>2.1544830181578625E-2</v>
      </c>
      <c r="D48" s="13"/>
    </row>
    <row r="49" spans="1:5" x14ac:dyDescent="0.2">
      <c r="A49" s="7">
        <v>44407</v>
      </c>
      <c r="B49" s="8">
        <v>106.29</v>
      </c>
      <c r="C49" s="11">
        <f t="shared" si="0"/>
        <v>4.4208664898320066E-2</v>
      </c>
      <c r="D49" s="13"/>
    </row>
    <row r="50" spans="1:5" x14ac:dyDescent="0.2">
      <c r="A50" s="7">
        <v>44377</v>
      </c>
      <c r="B50" s="8">
        <v>101.79</v>
      </c>
      <c r="C50" s="11">
        <f t="shared" si="0"/>
        <v>1.9122947537044563E-2</v>
      </c>
      <c r="D50" s="13" cm="1">
        <f t="array" ref="D50">PRODUCT((1+C50:C61)^(12/12))-1</f>
        <v>0.29619253788361122</v>
      </c>
      <c r="E50" s="21">
        <f t="shared" ref="E50" si="6">_xlfn.STDEV.P(C50:C61)</f>
        <v>3.7247456613451774E-2</v>
      </c>
    </row>
    <row r="51" spans="1:5" x14ac:dyDescent="0.2">
      <c r="A51" s="7">
        <v>44344</v>
      </c>
      <c r="B51" s="8">
        <v>99.88</v>
      </c>
      <c r="C51" s="11">
        <f t="shared" si="0"/>
        <v>8.0742834073475687E-3</v>
      </c>
      <c r="D51" s="13"/>
    </row>
    <row r="52" spans="1:5" x14ac:dyDescent="0.2">
      <c r="A52" s="7">
        <v>44316</v>
      </c>
      <c r="B52" s="8">
        <v>99.08</v>
      </c>
      <c r="C52" s="11">
        <f t="shared" si="0"/>
        <v>7.8597866318310464E-2</v>
      </c>
      <c r="D52" s="13"/>
    </row>
    <row r="53" spans="1:5" x14ac:dyDescent="0.2">
      <c r="A53" s="7">
        <v>44286</v>
      </c>
      <c r="B53" s="8">
        <v>91.86</v>
      </c>
      <c r="C53" s="11">
        <f t="shared" si="0"/>
        <v>4.5407989074769485E-2</v>
      </c>
      <c r="D53" s="13"/>
    </row>
    <row r="54" spans="1:5" x14ac:dyDescent="0.2">
      <c r="A54" s="7">
        <v>44253</v>
      </c>
      <c r="B54" s="8">
        <v>87.87</v>
      </c>
      <c r="C54" s="11">
        <f t="shared" si="0"/>
        <v>3.425141242937866E-2</v>
      </c>
      <c r="D54" s="13"/>
    </row>
    <row r="55" spans="1:5" x14ac:dyDescent="0.2">
      <c r="A55" s="7">
        <v>44225</v>
      </c>
      <c r="B55" s="8">
        <v>84.96</v>
      </c>
      <c r="C55" s="11">
        <f t="shared" si="0"/>
        <v>3.5323207347211732E-4</v>
      </c>
      <c r="D55" s="13"/>
    </row>
    <row r="56" spans="1:5" x14ac:dyDescent="0.2">
      <c r="A56" s="7">
        <v>44196</v>
      </c>
      <c r="B56" s="8">
        <v>84.93</v>
      </c>
      <c r="C56" s="11">
        <f t="shared" si="0"/>
        <v>1.1071428571428652E-2</v>
      </c>
      <c r="D56" s="13"/>
    </row>
    <row r="57" spans="1:5" x14ac:dyDescent="0.2">
      <c r="A57" s="7">
        <v>44165</v>
      </c>
      <c r="B57" s="9">
        <v>84</v>
      </c>
      <c r="C57" s="11">
        <f t="shared" si="0"/>
        <v>9.6748922835879311E-2</v>
      </c>
      <c r="D57" s="13"/>
    </row>
    <row r="58" spans="1:5" x14ac:dyDescent="0.2">
      <c r="A58" s="7">
        <v>44134</v>
      </c>
      <c r="B58" s="8">
        <v>76.59</v>
      </c>
      <c r="C58" s="11">
        <f t="shared" si="0"/>
        <v>-3.0015197568388937E-2</v>
      </c>
      <c r="D58" s="13"/>
    </row>
    <row r="59" spans="1:5" x14ac:dyDescent="0.2">
      <c r="A59" s="7">
        <v>44104</v>
      </c>
      <c r="B59" s="8">
        <v>78.959999999999994</v>
      </c>
      <c r="C59" s="11">
        <f t="shared" si="0"/>
        <v>-3.4128440366972553E-2</v>
      </c>
      <c r="D59" s="13"/>
    </row>
    <row r="60" spans="1:5" x14ac:dyDescent="0.2">
      <c r="A60" s="7">
        <v>44074</v>
      </c>
      <c r="B60" s="8">
        <v>81.75</v>
      </c>
      <c r="C60" s="11">
        <f t="shared" si="0"/>
        <v>4.4231478068558717E-3</v>
      </c>
      <c r="D60" s="13"/>
    </row>
    <row r="61" spans="1:5" x14ac:dyDescent="0.2">
      <c r="A61" s="7">
        <v>44043</v>
      </c>
      <c r="B61" s="8">
        <v>81.39</v>
      </c>
      <c r="C61" s="11">
        <f t="shared" si="0"/>
        <v>3.6419202852413082E-2</v>
      </c>
      <c r="D61" s="13"/>
    </row>
    <row r="62" spans="1:5" x14ac:dyDescent="0.2">
      <c r="A62" s="7">
        <v>44012</v>
      </c>
      <c r="B62" s="8">
        <v>78.53</v>
      </c>
      <c r="C62" s="11">
        <f t="shared" si="0"/>
        <v>1.4206379956089296E-2</v>
      </c>
      <c r="D62" s="13" cm="1">
        <f t="array" ref="D62">PRODUCT((1+C62:C73)^(12/12))-1</f>
        <v>-0.10148741418764351</v>
      </c>
      <c r="E62" s="21">
        <f t="shared" ref="E62" si="7">_xlfn.STDEV.P(C62:C73)</f>
        <v>6.7902579620887721E-2</v>
      </c>
    </row>
    <row r="63" spans="1:5" x14ac:dyDescent="0.2">
      <c r="A63" s="7">
        <v>43980</v>
      </c>
      <c r="B63" s="8">
        <v>77.430000000000007</v>
      </c>
      <c r="C63" s="11">
        <f t="shared" si="0"/>
        <v>1.7343318880567695E-2</v>
      </c>
      <c r="D63" s="13"/>
    </row>
    <row r="64" spans="1:5" x14ac:dyDescent="0.2">
      <c r="A64" s="7">
        <v>43951</v>
      </c>
      <c r="B64" s="8">
        <v>76.11</v>
      </c>
      <c r="C64" s="11">
        <f t="shared" si="0"/>
        <v>8.9620615604867657E-2</v>
      </c>
      <c r="D64" s="13"/>
    </row>
    <row r="65" spans="1:5" x14ac:dyDescent="0.2">
      <c r="A65" s="7">
        <v>43921</v>
      </c>
      <c r="B65" s="8">
        <v>69.849999999999994</v>
      </c>
      <c r="C65" s="11">
        <f t="shared" si="0"/>
        <v>-0.20016031146226959</v>
      </c>
      <c r="D65" s="13"/>
    </row>
    <row r="66" spans="1:5" x14ac:dyDescent="0.2">
      <c r="A66" s="7">
        <v>43889</v>
      </c>
      <c r="B66" s="8">
        <v>87.33</v>
      </c>
      <c r="C66" s="11">
        <f t="shared" ref="C66:C129" si="8">(B66-B67)/B67</f>
        <v>-7.0265091025231638E-2</v>
      </c>
      <c r="D66" s="13"/>
    </row>
    <row r="67" spans="1:5" x14ac:dyDescent="0.2">
      <c r="A67" s="7">
        <v>43861</v>
      </c>
      <c r="B67" s="8">
        <v>93.93</v>
      </c>
      <c r="C67" s="11">
        <f t="shared" si="8"/>
        <v>1.2285806660200458E-2</v>
      </c>
      <c r="D67" s="13"/>
    </row>
    <row r="68" spans="1:5" x14ac:dyDescent="0.2">
      <c r="A68" s="7">
        <v>43830</v>
      </c>
      <c r="B68" s="8">
        <v>92.79</v>
      </c>
      <c r="C68" s="11">
        <f t="shared" si="8"/>
        <v>-3.0084882346619419E-3</v>
      </c>
      <c r="D68" s="13"/>
    </row>
    <row r="69" spans="1:5" x14ac:dyDescent="0.2">
      <c r="A69" s="7">
        <v>43798</v>
      </c>
      <c r="B69" s="8">
        <v>93.07</v>
      </c>
      <c r="C69" s="11">
        <f t="shared" si="8"/>
        <v>-1.3043478260869608E-2</v>
      </c>
      <c r="D69" s="13"/>
    </row>
    <row r="70" spans="1:5" x14ac:dyDescent="0.2">
      <c r="A70" s="7">
        <v>43769</v>
      </c>
      <c r="B70" s="8">
        <v>94.3</v>
      </c>
      <c r="C70" s="11">
        <f t="shared" si="8"/>
        <v>1.1260053619302919E-2</v>
      </c>
      <c r="D70" s="13"/>
    </row>
    <row r="71" spans="1:5" x14ac:dyDescent="0.2">
      <c r="A71" s="7">
        <v>43738</v>
      </c>
      <c r="B71" s="8">
        <v>93.25</v>
      </c>
      <c r="C71" s="11">
        <f t="shared" si="8"/>
        <v>1.1168943829971819E-2</v>
      </c>
      <c r="D71" s="13"/>
    </row>
    <row r="72" spans="1:5" x14ac:dyDescent="0.2">
      <c r="A72" s="7">
        <v>43707</v>
      </c>
      <c r="B72" s="8">
        <v>92.22</v>
      </c>
      <c r="C72" s="11">
        <f t="shared" si="8"/>
        <v>3.7462031724603426E-2</v>
      </c>
      <c r="D72" s="13"/>
    </row>
    <row r="73" spans="1:5" x14ac:dyDescent="0.2">
      <c r="A73" s="7">
        <v>43677</v>
      </c>
      <c r="B73" s="8">
        <v>88.89</v>
      </c>
      <c r="C73" s="11">
        <f t="shared" si="8"/>
        <v>1.7048054919908406E-2</v>
      </c>
      <c r="D73" s="13"/>
    </row>
    <row r="74" spans="1:5" x14ac:dyDescent="0.2">
      <c r="A74" s="7">
        <v>43644</v>
      </c>
      <c r="B74" s="8">
        <v>87.4</v>
      </c>
      <c r="C74" s="11">
        <f t="shared" si="8"/>
        <v>5.8694901599724379E-3</v>
      </c>
      <c r="D74" s="13" cm="1">
        <f t="array" ref="D74">PRODUCT((1+C74:C85)^(12/12))-1</f>
        <v>7.3050951503990547E-2</v>
      </c>
      <c r="E74" s="21">
        <f t="shared" ref="E74" si="9">_xlfn.STDEV.P(C74:C85)</f>
        <v>4.8535322899990428E-2</v>
      </c>
    </row>
    <row r="75" spans="1:5" x14ac:dyDescent="0.2">
      <c r="A75" s="7">
        <v>43616</v>
      </c>
      <c r="B75" s="8">
        <v>86.89</v>
      </c>
      <c r="C75" s="11">
        <f t="shared" si="8"/>
        <v>1.3829664630633232E-3</v>
      </c>
      <c r="D75" s="13"/>
    </row>
    <row r="76" spans="1:5" x14ac:dyDescent="0.2">
      <c r="A76" s="7">
        <v>43585</v>
      </c>
      <c r="B76" s="8">
        <v>86.77</v>
      </c>
      <c r="C76" s="11">
        <f t="shared" si="8"/>
        <v>-1.6108618110689285E-3</v>
      </c>
      <c r="D76" s="13"/>
    </row>
    <row r="77" spans="1:5" x14ac:dyDescent="0.2">
      <c r="A77" s="7">
        <v>43553</v>
      </c>
      <c r="B77" s="8">
        <v>86.91</v>
      </c>
      <c r="C77" s="11">
        <f t="shared" si="8"/>
        <v>3.4766043576616286E-2</v>
      </c>
      <c r="D77" s="13"/>
    </row>
    <row r="78" spans="1:5" x14ac:dyDescent="0.2">
      <c r="A78" s="7">
        <v>43524</v>
      </c>
      <c r="B78" s="8">
        <v>83.99</v>
      </c>
      <c r="C78" s="11">
        <f t="shared" si="8"/>
        <v>6.9536026855292928E-3</v>
      </c>
      <c r="D78" s="13"/>
    </row>
    <row r="79" spans="1:5" x14ac:dyDescent="0.2">
      <c r="A79" s="7">
        <v>43496</v>
      </c>
      <c r="B79" s="8">
        <v>83.41</v>
      </c>
      <c r="C79" s="11">
        <f t="shared" si="8"/>
        <v>0.11854633230521663</v>
      </c>
      <c r="D79" s="13"/>
    </row>
    <row r="80" spans="1:5" x14ac:dyDescent="0.2">
      <c r="A80" s="7">
        <v>43465</v>
      </c>
      <c r="B80" s="8">
        <v>74.569999999999993</v>
      </c>
      <c r="C80" s="11">
        <f t="shared" si="8"/>
        <v>-9.0387899487680043E-2</v>
      </c>
      <c r="D80" s="13"/>
    </row>
    <row r="81" spans="1:5" x14ac:dyDescent="0.2">
      <c r="A81" s="7">
        <v>43434</v>
      </c>
      <c r="B81" s="8">
        <v>81.98</v>
      </c>
      <c r="C81" s="11">
        <f t="shared" si="8"/>
        <v>4.6731358529111477E-2</v>
      </c>
      <c r="D81" s="13"/>
    </row>
    <row r="82" spans="1:5" x14ac:dyDescent="0.2">
      <c r="A82" s="7">
        <v>43404</v>
      </c>
      <c r="B82" s="8">
        <v>78.319999999999993</v>
      </c>
      <c r="C82" s="11">
        <f t="shared" si="8"/>
        <v>-2.9251363411006613E-2</v>
      </c>
      <c r="D82" s="13"/>
    </row>
    <row r="83" spans="1:5" x14ac:dyDescent="0.2">
      <c r="A83" s="7">
        <v>43371</v>
      </c>
      <c r="B83" s="8">
        <v>80.680000000000007</v>
      </c>
      <c r="C83" s="11">
        <f t="shared" si="8"/>
        <v>-4.0095181439619161E-2</v>
      </c>
      <c r="D83" s="13"/>
    </row>
    <row r="84" spans="1:5" x14ac:dyDescent="0.2">
      <c r="A84" s="7">
        <v>43343</v>
      </c>
      <c r="B84" s="8">
        <v>84.05</v>
      </c>
      <c r="C84" s="11">
        <f t="shared" si="8"/>
        <v>2.5750549182328528E-2</v>
      </c>
      <c r="D84" s="13"/>
    </row>
    <row r="85" spans="1:5" x14ac:dyDescent="0.2">
      <c r="A85" s="7">
        <v>43312</v>
      </c>
      <c r="B85" s="8">
        <v>81.94</v>
      </c>
      <c r="C85" s="11">
        <f t="shared" si="8"/>
        <v>6.0159607120932454E-3</v>
      </c>
      <c r="D85" s="13"/>
    </row>
    <row r="86" spans="1:5" x14ac:dyDescent="0.2">
      <c r="A86" s="7">
        <v>43280</v>
      </c>
      <c r="B86" s="8">
        <v>81.45</v>
      </c>
      <c r="C86" s="11">
        <f t="shared" si="8"/>
        <v>3.2450247179617218E-2</v>
      </c>
      <c r="D86" s="13" cm="1">
        <f t="array" ref="D86">PRODUCT((1+C86:C97)^(12/12))-1</f>
        <v>-2.1386519283912109E-2</v>
      </c>
      <c r="E86" s="21">
        <f t="shared" ref="E86" si="10">_xlfn.STDEV.P(C86:C97)</f>
        <v>3.2128059219094264E-2</v>
      </c>
    </row>
    <row r="87" spans="1:5" x14ac:dyDescent="0.2">
      <c r="A87" s="7">
        <v>43251</v>
      </c>
      <c r="B87" s="8">
        <v>78.89</v>
      </c>
      <c r="C87" s="11">
        <f t="shared" si="8"/>
        <v>3.6798528058877608E-2</v>
      </c>
      <c r="D87" s="13"/>
    </row>
    <row r="88" spans="1:5" x14ac:dyDescent="0.2">
      <c r="A88" s="7">
        <v>43220</v>
      </c>
      <c r="B88" s="8">
        <v>76.09</v>
      </c>
      <c r="C88" s="11">
        <f t="shared" si="8"/>
        <v>8.2151848416589981E-3</v>
      </c>
      <c r="D88" s="13"/>
    </row>
    <row r="89" spans="1:5" x14ac:dyDescent="0.2">
      <c r="A89" s="7">
        <v>43188</v>
      </c>
      <c r="B89" s="8">
        <v>75.47</v>
      </c>
      <c r="C89" s="11">
        <f t="shared" si="8"/>
        <v>2.8902522154055959E-2</v>
      </c>
      <c r="D89" s="13"/>
    </row>
    <row r="90" spans="1:5" x14ac:dyDescent="0.2">
      <c r="A90" s="7">
        <v>43159</v>
      </c>
      <c r="B90" s="8">
        <v>73.349999999999994</v>
      </c>
      <c r="C90" s="11">
        <f t="shared" si="8"/>
        <v>-7.6777847702957938E-2</v>
      </c>
      <c r="D90" s="13"/>
    </row>
    <row r="91" spans="1:5" x14ac:dyDescent="0.2">
      <c r="A91" s="7">
        <v>43131</v>
      </c>
      <c r="B91" s="8">
        <v>79.45</v>
      </c>
      <c r="C91" s="11">
        <f t="shared" si="8"/>
        <v>-4.2540371173776827E-2</v>
      </c>
      <c r="D91" s="13"/>
    </row>
    <row r="92" spans="1:5" x14ac:dyDescent="0.2">
      <c r="A92" s="7">
        <v>43098</v>
      </c>
      <c r="B92" s="8">
        <v>82.98</v>
      </c>
      <c r="C92" s="11">
        <f t="shared" si="8"/>
        <v>-1.6708140774973297E-2</v>
      </c>
      <c r="D92" s="13"/>
    </row>
    <row r="93" spans="1:5" x14ac:dyDescent="0.2">
      <c r="A93" s="7">
        <v>43069</v>
      </c>
      <c r="B93" s="8">
        <v>84.39</v>
      </c>
      <c r="C93" s="11">
        <f t="shared" si="8"/>
        <v>2.6642335766423331E-2</v>
      </c>
      <c r="D93" s="13"/>
    </row>
    <row r="94" spans="1:5" x14ac:dyDescent="0.2">
      <c r="A94" s="7">
        <v>43039</v>
      </c>
      <c r="B94" s="8">
        <v>82.2</v>
      </c>
      <c r="C94" s="11">
        <f t="shared" si="8"/>
        <v>-1.0711276928631611E-2</v>
      </c>
      <c r="D94" s="13"/>
    </row>
    <row r="95" spans="1:5" x14ac:dyDescent="0.2">
      <c r="A95" s="7">
        <v>43007</v>
      </c>
      <c r="B95" s="8">
        <v>83.09</v>
      </c>
      <c r="C95" s="11">
        <f t="shared" si="8"/>
        <v>-1.1304140885292751E-2</v>
      </c>
      <c r="D95" s="13"/>
    </row>
    <row r="96" spans="1:5" x14ac:dyDescent="0.2">
      <c r="A96" s="7">
        <v>42978</v>
      </c>
      <c r="B96" s="8">
        <v>84.04</v>
      </c>
      <c r="C96" s="11">
        <f t="shared" si="8"/>
        <v>-2.6109660574412394E-3</v>
      </c>
      <c r="D96" s="13"/>
    </row>
    <row r="97" spans="1:5" x14ac:dyDescent="0.2">
      <c r="A97" s="7">
        <v>42947</v>
      </c>
      <c r="B97" s="8">
        <v>84.26</v>
      </c>
      <c r="C97" s="11">
        <f t="shared" si="8"/>
        <v>1.2375345428331144E-2</v>
      </c>
      <c r="D97" s="13"/>
    </row>
    <row r="98" spans="1:5" x14ac:dyDescent="0.2">
      <c r="A98" s="7">
        <v>42916</v>
      </c>
      <c r="B98" s="8">
        <v>83.23</v>
      </c>
      <c r="C98" s="11">
        <f t="shared" si="8"/>
        <v>1.2653607494829132E-2</v>
      </c>
      <c r="D98" s="13" cm="1">
        <f t="array" ref="D98">PRODUCT((1+C98:C109)^(12/12))-1</f>
        <v>-6.1351077027179568E-2</v>
      </c>
      <c r="E98" s="21">
        <f t="shared" ref="E98" si="11">_xlfn.STDEV.P(C98:C109)</f>
        <v>2.9300260654565428E-2</v>
      </c>
    </row>
    <row r="99" spans="1:5" x14ac:dyDescent="0.2">
      <c r="A99" s="7">
        <v>42886</v>
      </c>
      <c r="B99" s="8">
        <v>82.19</v>
      </c>
      <c r="C99" s="11">
        <f t="shared" si="8"/>
        <v>-7.2472520835850764E-3</v>
      </c>
      <c r="D99" s="13"/>
    </row>
    <row r="100" spans="1:5" x14ac:dyDescent="0.2">
      <c r="A100" s="7">
        <v>42853</v>
      </c>
      <c r="B100" s="8">
        <v>82.79</v>
      </c>
      <c r="C100" s="11">
        <f t="shared" si="8"/>
        <v>2.4216006780482242E-3</v>
      </c>
      <c r="D100" s="13"/>
    </row>
    <row r="101" spans="1:5" x14ac:dyDescent="0.2">
      <c r="A101" s="7">
        <v>42825</v>
      </c>
      <c r="B101" s="8">
        <v>82.59</v>
      </c>
      <c r="C101" s="11">
        <f t="shared" si="8"/>
        <v>-3.1315974665728379E-2</v>
      </c>
      <c r="D101" s="13"/>
    </row>
    <row r="102" spans="1:5" x14ac:dyDescent="0.2">
      <c r="A102" s="7">
        <v>42794</v>
      </c>
      <c r="B102" s="8">
        <v>85.26</v>
      </c>
      <c r="C102" s="11">
        <f t="shared" si="8"/>
        <v>3.5085589413621471E-2</v>
      </c>
      <c r="D102" s="13"/>
    </row>
    <row r="103" spans="1:5" x14ac:dyDescent="0.2">
      <c r="A103" s="7">
        <v>42766</v>
      </c>
      <c r="B103" s="8">
        <v>82.37</v>
      </c>
      <c r="C103" s="11">
        <f t="shared" si="8"/>
        <v>-1.9386889615896836E-3</v>
      </c>
      <c r="D103" s="13"/>
    </row>
    <row r="104" spans="1:5" x14ac:dyDescent="0.2">
      <c r="A104" s="7">
        <v>42734</v>
      </c>
      <c r="B104" s="8">
        <v>82.53</v>
      </c>
      <c r="C104" s="11">
        <f t="shared" si="8"/>
        <v>2.6620226396317958E-2</v>
      </c>
      <c r="D104" s="13"/>
    </row>
    <row r="105" spans="1:5" x14ac:dyDescent="0.2">
      <c r="A105" s="7">
        <v>42704</v>
      </c>
      <c r="B105" s="8">
        <v>80.39</v>
      </c>
      <c r="C105" s="11">
        <f t="shared" si="8"/>
        <v>-1.6756360078277941E-2</v>
      </c>
      <c r="D105" s="13"/>
    </row>
    <row r="106" spans="1:5" x14ac:dyDescent="0.2">
      <c r="A106" s="7">
        <v>42674</v>
      </c>
      <c r="B106" s="8">
        <v>81.760000000000005</v>
      </c>
      <c r="C106" s="11">
        <f t="shared" si="8"/>
        <v>-5.7412958266082434E-2</v>
      </c>
      <c r="D106" s="13"/>
    </row>
    <row r="107" spans="1:5" x14ac:dyDescent="0.2">
      <c r="A107" s="7">
        <v>42643</v>
      </c>
      <c r="B107" s="8">
        <v>86.74</v>
      </c>
      <c r="C107" s="11">
        <f t="shared" si="8"/>
        <v>-2.5064628526469641E-2</v>
      </c>
      <c r="D107" s="13"/>
    </row>
    <row r="108" spans="1:5" x14ac:dyDescent="0.2">
      <c r="A108" s="7">
        <v>42613</v>
      </c>
      <c r="B108" s="8">
        <v>88.97</v>
      </c>
      <c r="C108" s="11">
        <f t="shared" si="8"/>
        <v>-3.7641968631692849E-2</v>
      </c>
      <c r="D108" s="13"/>
    </row>
    <row r="109" spans="1:5" x14ac:dyDescent="0.2">
      <c r="A109" s="7">
        <v>42580</v>
      </c>
      <c r="B109" s="8">
        <v>92.45</v>
      </c>
      <c r="C109" s="11">
        <f t="shared" si="8"/>
        <v>4.2629976316679835E-2</v>
      </c>
      <c r="D109" s="13"/>
    </row>
    <row r="110" spans="1:5" x14ac:dyDescent="0.2">
      <c r="A110" s="7">
        <v>42551</v>
      </c>
      <c r="B110" s="8">
        <v>88.67</v>
      </c>
      <c r="C110" s="11">
        <f t="shared" si="8"/>
        <v>5.9758575355563524E-2</v>
      </c>
      <c r="D110" s="13" cm="1">
        <f t="array" ref="D110">PRODUCT((1+C110:C121)^(12/12))-1</f>
        <v>0.18717365109117701</v>
      </c>
      <c r="E110" s="21">
        <f t="shared" ref="E110" si="12">_xlfn.STDEV.P(C110:C121)</f>
        <v>4.3419872526674869E-2</v>
      </c>
    </row>
    <row r="111" spans="1:5" x14ac:dyDescent="0.2">
      <c r="A111" s="7">
        <v>42521</v>
      </c>
      <c r="B111" s="8">
        <v>83.67</v>
      </c>
      <c r="C111" s="11">
        <f t="shared" si="8"/>
        <v>2.2485640962972057E-2</v>
      </c>
      <c r="D111" s="13"/>
    </row>
    <row r="112" spans="1:5" x14ac:dyDescent="0.2">
      <c r="A112" s="7">
        <v>42489</v>
      </c>
      <c r="B112" s="8">
        <v>81.83</v>
      </c>
      <c r="C112" s="11">
        <f t="shared" si="8"/>
        <v>-2.3508353221957028E-2</v>
      </c>
      <c r="D112" s="13"/>
    </row>
    <row r="113" spans="1:5" x14ac:dyDescent="0.2">
      <c r="A113" s="7">
        <v>42460</v>
      </c>
      <c r="B113" s="8">
        <v>83.8</v>
      </c>
      <c r="C113" s="11">
        <f t="shared" si="8"/>
        <v>9.2426020075609489E-2</v>
      </c>
      <c r="D113" s="13"/>
    </row>
    <row r="114" spans="1:5" x14ac:dyDescent="0.2">
      <c r="A114" s="7">
        <v>42429</v>
      </c>
      <c r="B114" s="8">
        <v>76.709999999999994</v>
      </c>
      <c r="C114" s="11">
        <f t="shared" si="8"/>
        <v>-3.6368359527211478E-3</v>
      </c>
      <c r="D114" s="13"/>
    </row>
    <row r="115" spans="1:5" x14ac:dyDescent="0.2">
      <c r="A115" s="7">
        <v>42398</v>
      </c>
      <c r="B115" s="8">
        <v>76.989999999999995</v>
      </c>
      <c r="C115" s="11">
        <f t="shared" si="8"/>
        <v>-3.4365985200050284E-2</v>
      </c>
      <c r="D115" s="13"/>
    </row>
    <row r="116" spans="1:5" x14ac:dyDescent="0.2">
      <c r="A116" s="7">
        <v>42369</v>
      </c>
      <c r="B116" s="8">
        <v>79.73</v>
      </c>
      <c r="C116" s="11">
        <f t="shared" si="8"/>
        <v>4.2826552462527194E-3</v>
      </c>
      <c r="D116" s="13"/>
    </row>
    <row r="117" spans="1:5" x14ac:dyDescent="0.2">
      <c r="A117" s="7">
        <v>42338</v>
      </c>
      <c r="B117" s="8">
        <v>79.39</v>
      </c>
      <c r="C117" s="11">
        <f t="shared" si="8"/>
        <v>-6.2586055826761794E-3</v>
      </c>
      <c r="D117" s="13"/>
    </row>
    <row r="118" spans="1:5" x14ac:dyDescent="0.2">
      <c r="A118" s="7">
        <v>42307</v>
      </c>
      <c r="B118" s="8">
        <v>79.89</v>
      </c>
      <c r="C118" s="11">
        <f t="shared" si="8"/>
        <v>5.7585385226370057E-2</v>
      </c>
      <c r="D118" s="13"/>
    </row>
    <row r="119" spans="1:5" x14ac:dyDescent="0.2">
      <c r="A119" s="7">
        <v>42277</v>
      </c>
      <c r="B119" s="8">
        <v>75.540000000000006</v>
      </c>
      <c r="C119" s="11">
        <f t="shared" si="8"/>
        <v>2.0397136296096244E-2</v>
      </c>
      <c r="D119" s="13"/>
    </row>
    <row r="120" spans="1:5" x14ac:dyDescent="0.2">
      <c r="A120" s="7">
        <v>42247</v>
      </c>
      <c r="B120" s="8">
        <v>74.03</v>
      </c>
      <c r="C120" s="11">
        <f t="shared" si="8"/>
        <v>-6.2911392405063271E-2</v>
      </c>
      <c r="D120" s="13"/>
    </row>
    <row r="121" spans="1:5" x14ac:dyDescent="0.2">
      <c r="A121" s="7">
        <v>42216</v>
      </c>
      <c r="B121" s="9">
        <v>79</v>
      </c>
      <c r="C121" s="11">
        <f t="shared" si="8"/>
        <v>5.7705181416521652E-2</v>
      </c>
      <c r="D121" s="13"/>
    </row>
    <row r="122" spans="1:5" x14ac:dyDescent="0.2">
      <c r="A122" s="7">
        <v>42185</v>
      </c>
      <c r="B122" s="8">
        <v>74.69</v>
      </c>
      <c r="C122" s="11">
        <f t="shared" si="8"/>
        <v>-5.6229466767753387E-2</v>
      </c>
      <c r="D122" s="13" cm="1">
        <f t="array" ref="D122">PRODUCT((1+C122:C133)^(12/12))-1</f>
        <v>-2.0042757883484974E-3</v>
      </c>
      <c r="E122" s="21">
        <f t="shared" ref="E122" si="13">_xlfn.STDEV.P(C122:C133)</f>
        <v>4.8947071036737989E-2</v>
      </c>
    </row>
    <row r="123" spans="1:5" x14ac:dyDescent="0.2">
      <c r="A123" s="7">
        <v>42153</v>
      </c>
      <c r="B123" s="8">
        <v>79.14</v>
      </c>
      <c r="C123" s="11">
        <f t="shared" si="8"/>
        <v>-3.0234315948601022E-3</v>
      </c>
      <c r="D123" s="13"/>
    </row>
    <row r="124" spans="1:5" x14ac:dyDescent="0.2">
      <c r="A124" s="7">
        <v>42124</v>
      </c>
      <c r="B124" s="8">
        <v>79.38</v>
      </c>
      <c r="C124" s="11">
        <f t="shared" si="8"/>
        <v>-5.8474676788044203E-2</v>
      </c>
      <c r="D124" s="13"/>
    </row>
    <row r="125" spans="1:5" x14ac:dyDescent="0.2">
      <c r="A125" s="7">
        <v>42094</v>
      </c>
      <c r="B125" s="8">
        <v>84.31</v>
      </c>
      <c r="C125" s="11">
        <f t="shared" si="8"/>
        <v>1.127503898284752E-2</v>
      </c>
      <c r="D125" s="13"/>
    </row>
    <row r="126" spans="1:5" x14ac:dyDescent="0.2">
      <c r="A126" s="7">
        <v>42062</v>
      </c>
      <c r="B126" s="8">
        <v>83.37</v>
      </c>
      <c r="C126" s="11">
        <f t="shared" si="8"/>
        <v>-3.6741767764298008E-2</v>
      </c>
      <c r="D126" s="13"/>
    </row>
    <row r="127" spans="1:5" x14ac:dyDescent="0.2">
      <c r="A127" s="7">
        <v>42034</v>
      </c>
      <c r="B127" s="8">
        <v>86.55</v>
      </c>
      <c r="C127" s="11">
        <f t="shared" si="8"/>
        <v>6.8518518518518479E-2</v>
      </c>
      <c r="D127" s="13"/>
    </row>
    <row r="128" spans="1:5" x14ac:dyDescent="0.2">
      <c r="A128" s="7">
        <v>42004</v>
      </c>
      <c r="B128" s="9">
        <v>81</v>
      </c>
      <c r="C128" s="11">
        <f t="shared" si="8"/>
        <v>5.3369740598238407E-3</v>
      </c>
      <c r="D128" s="13"/>
    </row>
    <row r="129" spans="1:5" x14ac:dyDescent="0.2">
      <c r="A129" s="7">
        <v>41971</v>
      </c>
      <c r="B129" s="8">
        <v>80.569999999999993</v>
      </c>
      <c r="C129" s="11">
        <f t="shared" si="8"/>
        <v>2.0002531966071633E-2</v>
      </c>
      <c r="D129" s="13"/>
    </row>
    <row r="130" spans="1:5" x14ac:dyDescent="0.2">
      <c r="A130" s="7">
        <v>41943</v>
      </c>
      <c r="B130" s="8">
        <v>78.989999999999995</v>
      </c>
      <c r="C130" s="11">
        <f t="shared" ref="C130:C193" si="14">(B130-B131)/B131</f>
        <v>9.9373695198329864E-2</v>
      </c>
      <c r="D130" s="13"/>
    </row>
    <row r="131" spans="1:5" x14ac:dyDescent="0.2">
      <c r="A131" s="7">
        <v>41912</v>
      </c>
      <c r="B131" s="8">
        <v>71.849999999999994</v>
      </c>
      <c r="C131" s="11">
        <f t="shared" si="14"/>
        <v>-6.9059341798393528E-2</v>
      </c>
      <c r="D131" s="13"/>
    </row>
    <row r="132" spans="1:5" x14ac:dyDescent="0.2">
      <c r="A132" s="7">
        <v>41880</v>
      </c>
      <c r="B132" s="8">
        <v>77.180000000000007</v>
      </c>
      <c r="C132" s="11">
        <f t="shared" si="14"/>
        <v>3.0440587449933259E-2</v>
      </c>
      <c r="D132" s="13"/>
    </row>
    <row r="133" spans="1:5" x14ac:dyDescent="0.2">
      <c r="A133" s="7">
        <v>41851</v>
      </c>
      <c r="B133" s="8">
        <v>74.900000000000006</v>
      </c>
      <c r="C133" s="11">
        <f t="shared" si="14"/>
        <v>8.0171031533942099E-4</v>
      </c>
      <c r="D133" s="13"/>
    </row>
    <row r="134" spans="1:5" x14ac:dyDescent="0.2">
      <c r="A134" s="7">
        <v>41820</v>
      </c>
      <c r="B134" s="8">
        <v>74.84</v>
      </c>
      <c r="C134" s="11">
        <f t="shared" si="14"/>
        <v>2.0083009773732186E-3</v>
      </c>
      <c r="D134" s="13" cm="1">
        <f t="array" ref="D134">PRODUCT((1+C134:C145)^(12/12))-1</f>
        <v>8.9057043073341502E-2</v>
      </c>
      <c r="E134" s="21">
        <f t="shared" ref="E134" si="15">_xlfn.STDEV.P(C134:C145)</f>
        <v>3.6435077127425025E-2</v>
      </c>
    </row>
    <row r="135" spans="1:5" x14ac:dyDescent="0.2">
      <c r="A135" s="7">
        <v>41789</v>
      </c>
      <c r="B135" s="8">
        <v>74.69</v>
      </c>
      <c r="C135" s="11">
        <f t="shared" si="14"/>
        <v>2.3992322456813819E-2</v>
      </c>
      <c r="D135" s="13"/>
    </row>
    <row r="136" spans="1:5" x14ac:dyDescent="0.2">
      <c r="A136" s="7">
        <v>41759</v>
      </c>
      <c r="B136" s="8">
        <v>72.94</v>
      </c>
      <c r="C136" s="11">
        <f t="shared" si="14"/>
        <v>3.2851883319172943E-2</v>
      </c>
      <c r="D136" s="13"/>
    </row>
    <row r="137" spans="1:5" x14ac:dyDescent="0.2">
      <c r="A137" s="7">
        <v>41729</v>
      </c>
      <c r="B137" s="8">
        <v>70.62</v>
      </c>
      <c r="C137" s="11">
        <f t="shared" si="14"/>
        <v>-1.5552099533436934E-3</v>
      </c>
      <c r="D137" s="13"/>
    </row>
    <row r="138" spans="1:5" x14ac:dyDescent="0.2">
      <c r="A138" s="7">
        <v>41698</v>
      </c>
      <c r="B138" s="8">
        <v>70.73</v>
      </c>
      <c r="C138" s="11">
        <f t="shared" si="14"/>
        <v>5.0653594771241997E-2</v>
      </c>
      <c r="D138" s="13"/>
    </row>
    <row r="139" spans="1:5" x14ac:dyDescent="0.2">
      <c r="A139" s="7">
        <v>41670</v>
      </c>
      <c r="B139" s="8">
        <v>67.319999999999993</v>
      </c>
      <c r="C139" s="11">
        <f t="shared" si="14"/>
        <v>4.27509293680296E-2</v>
      </c>
      <c r="D139" s="13"/>
    </row>
    <row r="140" spans="1:5" x14ac:dyDescent="0.2">
      <c r="A140" s="7">
        <v>41639</v>
      </c>
      <c r="B140" s="8">
        <v>64.56</v>
      </c>
      <c r="C140" s="11">
        <f t="shared" si="14"/>
        <v>-1.4351145038167904E-2</v>
      </c>
      <c r="D140" s="13"/>
    </row>
    <row r="141" spans="1:5" x14ac:dyDescent="0.2">
      <c r="A141" s="7">
        <v>41607</v>
      </c>
      <c r="B141" s="8">
        <v>65.5</v>
      </c>
      <c r="C141" s="11">
        <f t="shared" si="14"/>
        <v>-5.2509764212353476E-2</v>
      </c>
      <c r="D141" s="13"/>
    </row>
    <row r="142" spans="1:5" x14ac:dyDescent="0.2">
      <c r="A142" s="7">
        <v>41578</v>
      </c>
      <c r="B142" s="8">
        <v>69.13</v>
      </c>
      <c r="C142" s="11">
        <f t="shared" si="14"/>
        <v>4.5207136377381232E-2</v>
      </c>
      <c r="D142" s="13"/>
    </row>
    <row r="143" spans="1:5" x14ac:dyDescent="0.2">
      <c r="A143" s="7">
        <v>41547</v>
      </c>
      <c r="B143" s="8">
        <v>66.14</v>
      </c>
      <c r="C143" s="11">
        <f t="shared" si="14"/>
        <v>2.5426356589147294E-2</v>
      </c>
      <c r="D143" s="13"/>
    </row>
    <row r="144" spans="1:5" x14ac:dyDescent="0.2">
      <c r="A144" s="7">
        <v>41516</v>
      </c>
      <c r="B144" s="8">
        <v>64.5</v>
      </c>
      <c r="C144" s="11">
        <f t="shared" si="14"/>
        <v>-6.9800980674935148E-2</v>
      </c>
      <c r="D144" s="13"/>
    </row>
    <row r="145" spans="1:5" x14ac:dyDescent="0.2">
      <c r="A145" s="7">
        <v>41486</v>
      </c>
      <c r="B145" s="8">
        <v>69.34</v>
      </c>
      <c r="C145" s="11">
        <f t="shared" si="14"/>
        <v>9.0221187427241643E-3</v>
      </c>
      <c r="D145" s="13"/>
    </row>
    <row r="146" spans="1:5" x14ac:dyDescent="0.2">
      <c r="A146" s="7">
        <v>41453</v>
      </c>
      <c r="B146" s="8">
        <v>68.72</v>
      </c>
      <c r="C146" s="11">
        <f t="shared" si="14"/>
        <v>-2.9104266742017552E-2</v>
      </c>
      <c r="D146" s="13" cm="1">
        <f t="array" ref="D146">PRODUCT((1+C146:C157)^(12/12))-1</f>
        <v>5.0282744918233035E-2</v>
      </c>
      <c r="E146" s="21">
        <f t="shared" ref="E146" si="16">_xlfn.STDEV.P(C146:C157)</f>
        <v>3.2248851463589606E-2</v>
      </c>
    </row>
    <row r="147" spans="1:5" x14ac:dyDescent="0.2">
      <c r="A147" s="7">
        <v>41425</v>
      </c>
      <c r="B147" s="8">
        <v>70.78</v>
      </c>
      <c r="C147" s="11">
        <f t="shared" si="14"/>
        <v>-5.9776833156216791E-2</v>
      </c>
      <c r="D147" s="13"/>
    </row>
    <row r="148" spans="1:5" x14ac:dyDescent="0.2">
      <c r="A148" s="7">
        <v>41394</v>
      </c>
      <c r="B148" s="8">
        <v>75.28</v>
      </c>
      <c r="C148" s="11">
        <f t="shared" si="14"/>
        <v>6.7347228129873815E-2</v>
      </c>
      <c r="D148" s="13"/>
    </row>
    <row r="149" spans="1:5" x14ac:dyDescent="0.2">
      <c r="A149" s="7">
        <v>41361</v>
      </c>
      <c r="B149" s="8">
        <v>70.53</v>
      </c>
      <c r="C149" s="11">
        <f t="shared" si="14"/>
        <v>2.0842379504993454E-2</v>
      </c>
      <c r="D149" s="13"/>
    </row>
    <row r="150" spans="1:5" x14ac:dyDescent="0.2">
      <c r="A150" s="7">
        <v>41333</v>
      </c>
      <c r="B150" s="8">
        <v>69.09</v>
      </c>
      <c r="C150" s="11">
        <f t="shared" si="14"/>
        <v>1.2159390565484885E-2</v>
      </c>
      <c r="D150" s="13"/>
    </row>
    <row r="151" spans="1:5" x14ac:dyDescent="0.2">
      <c r="A151" s="7">
        <v>41305</v>
      </c>
      <c r="B151" s="8">
        <v>68.260000000000005</v>
      </c>
      <c r="C151" s="11">
        <f t="shared" si="14"/>
        <v>3.7386018237082187E-2</v>
      </c>
      <c r="D151" s="13"/>
    </row>
    <row r="152" spans="1:5" x14ac:dyDescent="0.2">
      <c r="A152" s="7">
        <v>41274</v>
      </c>
      <c r="B152" s="8">
        <v>65.8</v>
      </c>
      <c r="C152" s="11">
        <f t="shared" si="14"/>
        <v>2.4762498053262787E-2</v>
      </c>
      <c r="D152" s="13"/>
    </row>
    <row r="153" spans="1:5" x14ac:dyDescent="0.2">
      <c r="A153" s="7">
        <v>41243</v>
      </c>
      <c r="B153" s="8">
        <v>64.209999999999994</v>
      </c>
      <c r="C153" s="11">
        <f t="shared" si="14"/>
        <v>-2.6405716060888739E-3</v>
      </c>
      <c r="D153" s="13"/>
    </row>
    <row r="154" spans="1:5" x14ac:dyDescent="0.2">
      <c r="A154" s="7">
        <v>41213</v>
      </c>
      <c r="B154" s="8">
        <v>64.38</v>
      </c>
      <c r="C154" s="11">
        <f t="shared" si="14"/>
        <v>-9.0673874195579436E-3</v>
      </c>
      <c r="D154" s="13"/>
    </row>
    <row r="155" spans="1:5" x14ac:dyDescent="0.2">
      <c r="A155" s="7">
        <v>41180</v>
      </c>
      <c r="B155" s="8">
        <v>64.969099999999997</v>
      </c>
      <c r="C155" s="11">
        <f t="shared" si="14"/>
        <v>-2.6388430990559066E-2</v>
      </c>
      <c r="D155" s="13"/>
    </row>
    <row r="156" spans="1:5" x14ac:dyDescent="0.2">
      <c r="A156" s="7">
        <v>41152</v>
      </c>
      <c r="B156" s="8">
        <v>66.73</v>
      </c>
      <c r="C156" s="11">
        <f t="shared" si="14"/>
        <v>-1.498351813004331E-4</v>
      </c>
      <c r="D156" s="13"/>
    </row>
    <row r="157" spans="1:5" x14ac:dyDescent="0.2">
      <c r="A157" s="7">
        <v>41121</v>
      </c>
      <c r="B157" s="8">
        <v>66.739999999999995</v>
      </c>
      <c r="C157" s="11">
        <f t="shared" si="14"/>
        <v>2.0021396912730978E-2</v>
      </c>
      <c r="D157" s="13"/>
    </row>
    <row r="158" spans="1:5" x14ac:dyDescent="0.2">
      <c r="A158" s="7">
        <v>41089</v>
      </c>
      <c r="B158" s="8">
        <v>65.430000000000007</v>
      </c>
      <c r="C158" s="11">
        <f t="shared" si="14"/>
        <v>4.6545105566218867E-2</v>
      </c>
      <c r="D158" s="13" cm="1">
        <f t="array" ref="D158">PRODUCT((1+C158:C169)^(12/12))-1</f>
        <v>8.8685524126456139E-2</v>
      </c>
      <c r="E158" s="21">
        <f t="shared" ref="E158" si="17">_xlfn.STDEV.P(C158:C169)</f>
        <v>6.4828246941227421E-2</v>
      </c>
    </row>
    <row r="159" spans="1:5" x14ac:dyDescent="0.2">
      <c r="A159" s="7">
        <v>41060</v>
      </c>
      <c r="B159" s="8">
        <v>62.52</v>
      </c>
      <c r="C159" s="11">
        <f t="shared" si="14"/>
        <v>-4.5058805559798319E-2</v>
      </c>
      <c r="D159" s="13"/>
    </row>
    <row r="160" spans="1:5" x14ac:dyDescent="0.2">
      <c r="A160" s="7">
        <v>41029</v>
      </c>
      <c r="B160" s="8">
        <v>65.47</v>
      </c>
      <c r="C160" s="11">
        <f t="shared" si="14"/>
        <v>2.8593872741555386E-2</v>
      </c>
      <c r="D160" s="13"/>
    </row>
    <row r="161" spans="1:5" x14ac:dyDescent="0.2">
      <c r="A161" s="7">
        <v>40998</v>
      </c>
      <c r="B161" s="8">
        <v>63.65</v>
      </c>
      <c r="C161" s="11">
        <f t="shared" si="14"/>
        <v>4.3613707165108977E-2</v>
      </c>
      <c r="D161" s="13"/>
    </row>
    <row r="162" spans="1:5" x14ac:dyDescent="0.2">
      <c r="A162" s="7">
        <v>40968</v>
      </c>
      <c r="B162" s="8">
        <v>60.99</v>
      </c>
      <c r="C162" s="11">
        <f t="shared" si="14"/>
        <v>-1.1507293354943287E-2</v>
      </c>
      <c r="D162" s="13"/>
    </row>
    <row r="163" spans="1:5" x14ac:dyDescent="0.2">
      <c r="A163" s="7">
        <v>40939</v>
      </c>
      <c r="B163" s="8">
        <v>61.7</v>
      </c>
      <c r="C163" s="11">
        <f t="shared" si="14"/>
        <v>6.3793103448275906E-2</v>
      </c>
      <c r="D163" s="13"/>
    </row>
    <row r="164" spans="1:5" x14ac:dyDescent="0.2">
      <c r="A164" s="7">
        <v>40907</v>
      </c>
      <c r="B164" s="9">
        <v>58</v>
      </c>
      <c r="C164" s="11">
        <f t="shared" si="14"/>
        <v>3.7010548900411236E-2</v>
      </c>
      <c r="D164" s="13"/>
    </row>
    <row r="165" spans="1:5" x14ac:dyDescent="0.2">
      <c r="A165" s="7">
        <v>40877</v>
      </c>
      <c r="B165" s="8">
        <v>55.93</v>
      </c>
      <c r="C165" s="11">
        <f t="shared" si="14"/>
        <v>-3.801169590643276E-2</v>
      </c>
      <c r="D165" s="13"/>
    </row>
    <row r="166" spans="1:5" x14ac:dyDescent="0.2">
      <c r="A166" s="7">
        <v>40847</v>
      </c>
      <c r="B166" s="8">
        <v>58.14</v>
      </c>
      <c r="C166" s="11">
        <f t="shared" si="14"/>
        <v>0.14291330843326133</v>
      </c>
      <c r="D166" s="13"/>
    </row>
    <row r="167" spans="1:5" x14ac:dyDescent="0.2">
      <c r="A167" s="7">
        <v>40816</v>
      </c>
      <c r="B167" s="8">
        <v>50.87</v>
      </c>
      <c r="C167" s="11">
        <f t="shared" si="14"/>
        <v>-0.11699357750390561</v>
      </c>
      <c r="D167" s="13"/>
    </row>
    <row r="168" spans="1:5" x14ac:dyDescent="0.2">
      <c r="A168" s="7">
        <v>40786</v>
      </c>
      <c r="B168" s="8">
        <v>57.61</v>
      </c>
      <c r="C168" s="11">
        <f t="shared" si="14"/>
        <v>-5.6192660550458712E-2</v>
      </c>
      <c r="D168" s="13"/>
    </row>
    <row r="169" spans="1:5" x14ac:dyDescent="0.2">
      <c r="A169" s="7">
        <v>40753</v>
      </c>
      <c r="B169" s="8">
        <v>61.04</v>
      </c>
      <c r="C169" s="11">
        <f t="shared" si="14"/>
        <v>1.5640599001663855E-2</v>
      </c>
      <c r="D169" s="13"/>
    </row>
    <row r="170" spans="1:5" x14ac:dyDescent="0.2">
      <c r="A170" s="7">
        <v>40724</v>
      </c>
      <c r="B170" s="8">
        <v>60.1</v>
      </c>
      <c r="C170" s="11">
        <f t="shared" si="14"/>
        <v>-4.1161455009572405E-2</v>
      </c>
      <c r="D170" s="13" cm="1">
        <f t="array" ref="D170">PRODUCT((1+C170:C181)^(12/12))-1</f>
        <v>0.29275112927511238</v>
      </c>
      <c r="E170" s="21">
        <f t="shared" ref="E170" si="18">_xlfn.STDEV.P(C170:C181)</f>
        <v>3.8064531757844078E-2</v>
      </c>
    </row>
    <row r="171" spans="1:5" x14ac:dyDescent="0.2">
      <c r="A171" s="7">
        <v>40694</v>
      </c>
      <c r="B171" s="8">
        <v>62.68</v>
      </c>
      <c r="C171" s="11">
        <f t="shared" si="14"/>
        <v>1.3747371825974469E-2</v>
      </c>
      <c r="D171" s="13"/>
    </row>
    <row r="172" spans="1:5" x14ac:dyDescent="0.2">
      <c r="A172" s="7">
        <v>40662</v>
      </c>
      <c r="B172" s="8">
        <v>61.83</v>
      </c>
      <c r="C172" s="11">
        <f t="shared" si="14"/>
        <v>5.746536685479732E-2</v>
      </c>
      <c r="D172" s="13"/>
    </row>
    <row r="173" spans="1:5" x14ac:dyDescent="0.2">
      <c r="A173" s="7">
        <v>40633</v>
      </c>
      <c r="B173" s="8">
        <v>58.47</v>
      </c>
      <c r="C173" s="11">
        <f t="shared" si="14"/>
        <v>-2.3220848646842644E-2</v>
      </c>
      <c r="D173" s="13"/>
    </row>
    <row r="174" spans="1:5" x14ac:dyDescent="0.2">
      <c r="A174" s="7">
        <v>40602</v>
      </c>
      <c r="B174" s="8">
        <v>59.86</v>
      </c>
      <c r="C174" s="11">
        <f t="shared" si="14"/>
        <v>4.7052649991254115E-2</v>
      </c>
      <c r="D174" s="13"/>
    </row>
    <row r="175" spans="1:5" x14ac:dyDescent="0.2">
      <c r="A175" s="7">
        <v>40574</v>
      </c>
      <c r="B175" s="8">
        <v>57.17</v>
      </c>
      <c r="C175" s="11">
        <f t="shared" si="14"/>
        <v>3.2508578652700099E-2</v>
      </c>
      <c r="D175" s="13"/>
    </row>
    <row r="176" spans="1:5" x14ac:dyDescent="0.2">
      <c r="A176" s="7">
        <v>40543</v>
      </c>
      <c r="B176" s="8">
        <v>55.37</v>
      </c>
      <c r="C176" s="11">
        <f t="shared" si="14"/>
        <v>3.4180052297347746E-2</v>
      </c>
      <c r="D176" s="13"/>
    </row>
    <row r="177" spans="1:4" x14ac:dyDescent="0.2">
      <c r="A177" s="7">
        <v>40512</v>
      </c>
      <c r="B177" s="8">
        <v>53.54</v>
      </c>
      <c r="C177" s="11">
        <f t="shared" si="14"/>
        <v>-1.8515123739688322E-2</v>
      </c>
      <c r="D177" s="13"/>
    </row>
    <row r="178" spans="1:4" x14ac:dyDescent="0.2">
      <c r="A178" s="7">
        <v>40480</v>
      </c>
      <c r="B178" s="8">
        <v>54.55</v>
      </c>
      <c r="C178" s="11">
        <f t="shared" si="14"/>
        <v>4.7427035330261116E-2</v>
      </c>
      <c r="D178" s="13"/>
    </row>
    <row r="179" spans="1:4" x14ac:dyDescent="0.2">
      <c r="A179" s="7">
        <v>40451</v>
      </c>
      <c r="B179" s="8">
        <v>52.08</v>
      </c>
      <c r="C179" s="11">
        <f t="shared" si="14"/>
        <v>3.5387673956262453E-2</v>
      </c>
      <c r="D179" s="13"/>
    </row>
    <row r="180" spans="1:4" x14ac:dyDescent="0.2">
      <c r="A180" s="7">
        <v>40421</v>
      </c>
      <c r="B180" s="8">
        <v>50.3</v>
      </c>
      <c r="C180" s="11">
        <f t="shared" si="14"/>
        <v>-1.2757605495584017E-2</v>
      </c>
      <c r="D180" s="13"/>
    </row>
    <row r="181" spans="1:4" x14ac:dyDescent="0.2">
      <c r="A181" s="7">
        <v>40389</v>
      </c>
      <c r="B181" s="8">
        <v>50.95</v>
      </c>
      <c r="C181" s="11">
        <f t="shared" si="14"/>
        <v>9.5934609593460979E-2</v>
      </c>
    </row>
    <row r="182" spans="1:4" x14ac:dyDescent="0.2">
      <c r="A182" s="7">
        <v>40359</v>
      </c>
      <c r="B182" s="8">
        <v>46.49</v>
      </c>
      <c r="C182" s="11">
        <f t="shared" si="14"/>
        <v>-6.0997778226620808E-2</v>
      </c>
    </row>
    <row r="183" spans="1:4" x14ac:dyDescent="0.2">
      <c r="A183" s="7">
        <v>40326</v>
      </c>
      <c r="B183" s="8">
        <v>49.51</v>
      </c>
      <c r="C183" s="11">
        <f t="shared" si="14"/>
        <v>-5.3346080305927329E-2</v>
      </c>
    </row>
    <row r="184" spans="1:4" x14ac:dyDescent="0.2">
      <c r="A184" s="7">
        <v>40298</v>
      </c>
      <c r="B184" s="8">
        <v>52.3</v>
      </c>
      <c r="C184" s="11">
        <f t="shared" si="14"/>
        <v>7.1501741446424807E-2</v>
      </c>
    </row>
    <row r="185" spans="1:4" x14ac:dyDescent="0.2">
      <c r="A185" s="7">
        <v>40268</v>
      </c>
      <c r="B185" s="8">
        <v>48.81</v>
      </c>
      <c r="C185" s="11">
        <f t="shared" si="14"/>
        <v>9.3658973784449914E-2</v>
      </c>
    </row>
    <row r="186" spans="1:4" x14ac:dyDescent="0.2">
      <c r="A186" s="7">
        <v>40235</v>
      </c>
      <c r="B186" s="8">
        <v>44.63</v>
      </c>
      <c r="C186" s="11">
        <f t="shared" si="14"/>
        <v>5.5831559025313442E-2</v>
      </c>
    </row>
    <row r="187" spans="1:4" x14ac:dyDescent="0.2">
      <c r="A187" s="7">
        <v>40207</v>
      </c>
      <c r="B187" s="8">
        <v>42.27</v>
      </c>
      <c r="C187" s="11">
        <f t="shared" si="14"/>
        <v>-5.5207867679928448E-2</v>
      </c>
    </row>
    <row r="188" spans="1:4" x14ac:dyDescent="0.2">
      <c r="A188" s="7">
        <v>40178</v>
      </c>
      <c r="B188" s="8">
        <v>44.74</v>
      </c>
      <c r="C188" s="11">
        <f t="shared" si="14"/>
        <v>6.0189573459715616E-2</v>
      </c>
    </row>
    <row r="189" spans="1:4" x14ac:dyDescent="0.2">
      <c r="A189" s="7">
        <v>40147</v>
      </c>
      <c r="B189" s="8">
        <v>42.2</v>
      </c>
      <c r="C189" s="11">
        <f t="shared" si="14"/>
        <v>6.5656565656565691E-2</v>
      </c>
    </row>
    <row r="190" spans="1:4" x14ac:dyDescent="0.2">
      <c r="A190" s="7">
        <v>40116</v>
      </c>
      <c r="B190" s="8">
        <v>39.6</v>
      </c>
      <c r="C190" s="11">
        <f t="shared" si="14"/>
        <v>-4.4632086851628498E-2</v>
      </c>
    </row>
    <row r="191" spans="1:4" x14ac:dyDescent="0.2">
      <c r="A191" s="7">
        <v>40086</v>
      </c>
      <c r="B191" s="8">
        <v>41.45</v>
      </c>
      <c r="C191" s="11">
        <f t="shared" si="14"/>
        <v>5.5513114336643736E-2</v>
      </c>
    </row>
    <row r="192" spans="1:4" x14ac:dyDescent="0.2">
      <c r="A192" s="7">
        <v>40056</v>
      </c>
      <c r="B192" s="8">
        <v>39.270000000000003</v>
      </c>
      <c r="C192" s="11">
        <f t="shared" si="14"/>
        <v>0.14323144104803498</v>
      </c>
    </row>
    <row r="193" spans="1:3" x14ac:dyDescent="0.2">
      <c r="A193" s="7">
        <v>40025</v>
      </c>
      <c r="B193" s="8">
        <v>34.35</v>
      </c>
      <c r="C193" s="11">
        <f t="shared" si="14"/>
        <v>0.10770719122863591</v>
      </c>
    </row>
    <row r="194" spans="1:3" x14ac:dyDescent="0.2">
      <c r="A194" s="7">
        <v>39994</v>
      </c>
      <c r="B194" s="8">
        <v>31.01</v>
      </c>
      <c r="C194" s="11">
        <f t="shared" ref="C194:C249" si="19">(B194-B195)/B195</f>
        <v>-4.7604422604422623E-2</v>
      </c>
    </row>
    <row r="195" spans="1:3" x14ac:dyDescent="0.2">
      <c r="A195" s="7">
        <v>39962</v>
      </c>
      <c r="B195" s="8">
        <v>32.56</v>
      </c>
      <c r="C195" s="11">
        <f t="shared" si="19"/>
        <v>2.6158209895997538E-2</v>
      </c>
    </row>
    <row r="196" spans="1:3" x14ac:dyDescent="0.2">
      <c r="A196" s="7">
        <v>39933</v>
      </c>
      <c r="B196" s="8">
        <v>31.73</v>
      </c>
      <c r="C196" s="11">
        <f t="shared" si="19"/>
        <v>0.30683690280065895</v>
      </c>
    </row>
    <row r="197" spans="1:3" x14ac:dyDescent="0.2">
      <c r="A197" s="7">
        <v>39903</v>
      </c>
      <c r="B197" s="8">
        <v>24.28</v>
      </c>
      <c r="C197" s="11">
        <f t="shared" si="19"/>
        <v>1.6324822101297636E-2</v>
      </c>
    </row>
    <row r="198" spans="1:3" x14ac:dyDescent="0.2">
      <c r="A198" s="7">
        <v>39871</v>
      </c>
      <c r="B198" s="8">
        <v>23.89</v>
      </c>
      <c r="C198" s="11">
        <f t="shared" si="19"/>
        <v>-0.20525615435795072</v>
      </c>
    </row>
    <row r="199" spans="1:3" x14ac:dyDescent="0.2">
      <c r="A199" s="7">
        <v>39843</v>
      </c>
      <c r="B199" s="8">
        <v>30.06</v>
      </c>
      <c r="C199" s="11">
        <f t="shared" si="19"/>
        <v>-0.17530864197530874</v>
      </c>
    </row>
    <row r="200" spans="1:3" x14ac:dyDescent="0.2">
      <c r="A200" s="7">
        <v>39813</v>
      </c>
      <c r="B200" s="8">
        <v>36.450000000000003</v>
      </c>
      <c r="C200" s="11">
        <f t="shared" si="19"/>
        <v>0.13622194513715727</v>
      </c>
    </row>
    <row r="201" spans="1:3" x14ac:dyDescent="0.2">
      <c r="A201" s="7">
        <v>39780</v>
      </c>
      <c r="B201" s="8">
        <v>32.08</v>
      </c>
      <c r="C201" s="11">
        <f t="shared" si="19"/>
        <v>-0.22717417489761504</v>
      </c>
    </row>
    <row r="202" spans="1:3" x14ac:dyDescent="0.2">
      <c r="A202" s="7">
        <v>39752</v>
      </c>
      <c r="B202" s="8">
        <v>41.51</v>
      </c>
      <c r="C202" s="11">
        <f t="shared" si="19"/>
        <v>-0.31726973684210524</v>
      </c>
    </row>
    <row r="203" spans="1:3" x14ac:dyDescent="0.2">
      <c r="A203" s="7">
        <v>39721</v>
      </c>
      <c r="B203" s="8">
        <v>60.8</v>
      </c>
      <c r="C203" s="11">
        <f t="shared" si="19"/>
        <v>-1.4107345548889323E-2</v>
      </c>
    </row>
    <row r="204" spans="1:3" x14ac:dyDescent="0.2">
      <c r="A204" s="7">
        <v>39689</v>
      </c>
      <c r="B204" s="8">
        <v>61.67</v>
      </c>
      <c r="C204" s="11">
        <f t="shared" si="19"/>
        <v>2.3738379814077018E-2</v>
      </c>
    </row>
    <row r="205" spans="1:3" x14ac:dyDescent="0.2">
      <c r="A205" s="7">
        <v>39660</v>
      </c>
      <c r="B205" s="8">
        <v>60.24</v>
      </c>
      <c r="C205" s="11">
        <f t="shared" si="19"/>
        <v>3.115371448134201E-2</v>
      </c>
    </row>
    <row r="206" spans="1:3" x14ac:dyDescent="0.2">
      <c r="A206" s="7">
        <v>39629</v>
      </c>
      <c r="B206" s="8">
        <v>58.42</v>
      </c>
      <c r="C206" s="11">
        <f t="shared" si="19"/>
        <v>-0.11792239166540845</v>
      </c>
    </row>
    <row r="207" spans="1:3" x14ac:dyDescent="0.2">
      <c r="A207" s="7">
        <v>39598</v>
      </c>
      <c r="B207" s="8">
        <v>66.23</v>
      </c>
      <c r="C207" s="11">
        <f t="shared" si="19"/>
        <v>-2.1093867711315436E-3</v>
      </c>
    </row>
    <row r="208" spans="1:3" x14ac:dyDescent="0.2">
      <c r="A208" s="7">
        <v>39568</v>
      </c>
      <c r="B208" s="8">
        <v>66.37</v>
      </c>
      <c r="C208" s="11">
        <f t="shared" si="19"/>
        <v>6.3792274402949253E-2</v>
      </c>
    </row>
    <row r="209" spans="1:3" x14ac:dyDescent="0.2">
      <c r="A209" s="7">
        <v>39538</v>
      </c>
      <c r="B209" s="8">
        <v>62.39</v>
      </c>
      <c r="C209" s="11">
        <f t="shared" si="19"/>
        <v>5.6687498941449477E-2</v>
      </c>
    </row>
    <row r="210" spans="1:3" x14ac:dyDescent="0.2">
      <c r="A210" s="7">
        <v>39507</v>
      </c>
      <c r="B210" s="8">
        <v>59.042999999999999</v>
      </c>
      <c r="C210" s="11">
        <f t="shared" si="19"/>
        <v>-3.1764512955067201E-2</v>
      </c>
    </row>
    <row r="211" spans="1:3" x14ac:dyDescent="0.2">
      <c r="A211" s="7">
        <v>39478</v>
      </c>
      <c r="B211" s="8">
        <v>60.98</v>
      </c>
      <c r="C211" s="11">
        <f t="shared" si="19"/>
        <v>-7.8099576960625446E-3</v>
      </c>
    </row>
    <row r="212" spans="1:3" x14ac:dyDescent="0.2">
      <c r="A212" s="7">
        <v>39447</v>
      </c>
      <c r="B212" s="8">
        <v>61.46</v>
      </c>
      <c r="C212" s="11">
        <f t="shared" si="19"/>
        <v>-6.9492808478425386E-2</v>
      </c>
    </row>
    <row r="213" spans="1:3" x14ac:dyDescent="0.2">
      <c r="A213" s="7">
        <v>39416</v>
      </c>
      <c r="B213" s="8">
        <v>66.05</v>
      </c>
      <c r="C213" s="11">
        <f t="shared" si="19"/>
        <v>-9.4709429824561361E-2</v>
      </c>
    </row>
    <row r="214" spans="1:3" x14ac:dyDescent="0.2">
      <c r="A214" s="7">
        <v>39386</v>
      </c>
      <c r="B214" s="8">
        <v>72.959999999999994</v>
      </c>
      <c r="C214" s="11">
        <f t="shared" si="19"/>
        <v>2.0990764063811923E-2</v>
      </c>
    </row>
    <row r="215" spans="1:3" x14ac:dyDescent="0.2">
      <c r="A215" s="7">
        <v>39353</v>
      </c>
      <c r="B215" s="8">
        <v>71.459999999999994</v>
      </c>
      <c r="C215" s="11">
        <f t="shared" si="19"/>
        <v>2.8497409326424722E-2</v>
      </c>
    </row>
    <row r="216" spans="1:3" x14ac:dyDescent="0.2">
      <c r="A216" s="7">
        <v>39325</v>
      </c>
      <c r="B216" s="8">
        <v>69.48</v>
      </c>
      <c r="C216" s="11">
        <f t="shared" si="19"/>
        <v>6.7445076048548172E-2</v>
      </c>
    </row>
    <row r="217" spans="1:3" x14ac:dyDescent="0.2">
      <c r="A217" s="7">
        <v>39294</v>
      </c>
      <c r="B217" s="8">
        <v>65.09</v>
      </c>
      <c r="C217" s="11">
        <f t="shared" si="19"/>
        <v>-8.2593375616631423E-2</v>
      </c>
    </row>
    <row r="218" spans="1:3" x14ac:dyDescent="0.2">
      <c r="A218" s="7">
        <v>39262</v>
      </c>
      <c r="B218" s="8">
        <v>70.95</v>
      </c>
      <c r="C218" s="11">
        <f t="shared" si="19"/>
        <v>-0.10132995566814439</v>
      </c>
    </row>
    <row r="219" spans="1:3" x14ac:dyDescent="0.2">
      <c r="A219" s="7">
        <v>39233</v>
      </c>
      <c r="B219" s="8">
        <v>78.95</v>
      </c>
      <c r="C219" s="11">
        <f t="shared" si="19"/>
        <v>-3.7854889589905003E-3</v>
      </c>
    </row>
    <row r="220" spans="1:3" x14ac:dyDescent="0.2">
      <c r="A220" s="7">
        <v>39202</v>
      </c>
      <c r="B220" s="8">
        <v>79.25</v>
      </c>
      <c r="C220" s="11">
        <f t="shared" si="19"/>
        <v>-1.2602394454945725E-3</v>
      </c>
    </row>
    <row r="221" spans="1:3" x14ac:dyDescent="0.2">
      <c r="A221" s="7">
        <v>39171</v>
      </c>
      <c r="B221" s="8">
        <v>79.349999999999994</v>
      </c>
      <c r="C221" s="11">
        <f t="shared" si="19"/>
        <v>-2.5184275184275323E-2</v>
      </c>
    </row>
    <row r="222" spans="1:3" x14ac:dyDescent="0.2">
      <c r="A222" s="7">
        <v>39141</v>
      </c>
      <c r="B222" s="8">
        <v>81.400000000000006</v>
      </c>
      <c r="C222" s="11">
        <f t="shared" si="19"/>
        <v>-2.8175740210124155E-2</v>
      </c>
    </row>
    <row r="223" spans="1:3" x14ac:dyDescent="0.2">
      <c r="A223" s="7">
        <v>39113</v>
      </c>
      <c r="B223" s="8">
        <v>83.76</v>
      </c>
      <c r="C223" s="11">
        <f t="shared" si="19"/>
        <v>8.7792207792207852E-2</v>
      </c>
    </row>
    <row r="224" spans="1:3" x14ac:dyDescent="0.2">
      <c r="A224" s="7">
        <v>39080</v>
      </c>
      <c r="B224" s="9">
        <v>77</v>
      </c>
      <c r="C224" s="11">
        <f t="shared" si="19"/>
        <v>-3.7379672459057323E-2</v>
      </c>
    </row>
    <row r="225" spans="1:3" x14ac:dyDescent="0.2">
      <c r="A225" s="7">
        <v>39051</v>
      </c>
      <c r="B225" s="8">
        <v>79.989999999999995</v>
      </c>
      <c r="C225" s="11">
        <f t="shared" si="19"/>
        <v>4.78124181294209E-2</v>
      </c>
    </row>
    <row r="226" spans="1:3" x14ac:dyDescent="0.2">
      <c r="A226" s="7">
        <v>39021</v>
      </c>
      <c r="B226" s="8">
        <v>76.34</v>
      </c>
      <c r="C226" s="11">
        <f t="shared" si="19"/>
        <v>6.190012519126447E-2</v>
      </c>
    </row>
    <row r="227" spans="1:3" x14ac:dyDescent="0.2">
      <c r="A227" s="7">
        <v>38989</v>
      </c>
      <c r="B227" s="8">
        <v>71.89</v>
      </c>
      <c r="C227" s="11">
        <f t="shared" si="19"/>
        <v>8.5578002244668834E-3</v>
      </c>
    </row>
    <row r="228" spans="1:3" x14ac:dyDescent="0.2">
      <c r="A228" s="7">
        <v>38960</v>
      </c>
      <c r="B228" s="8">
        <v>71.28</v>
      </c>
      <c r="C228" s="11">
        <f t="shared" si="19"/>
        <v>3.4843205574912973E-2</v>
      </c>
    </row>
    <row r="229" spans="1:3" x14ac:dyDescent="0.2">
      <c r="A229" s="7">
        <v>38929</v>
      </c>
      <c r="B229" s="8">
        <v>68.88</v>
      </c>
      <c r="C229" s="11">
        <f t="shared" si="19"/>
        <v>3.891402714932124E-2</v>
      </c>
    </row>
    <row r="230" spans="1:3" x14ac:dyDescent="0.2">
      <c r="A230" s="7">
        <v>38898</v>
      </c>
      <c r="B230" s="8">
        <v>66.3</v>
      </c>
      <c r="C230" s="11">
        <f t="shared" si="19"/>
        <v>3.8533834586466066E-2</v>
      </c>
    </row>
    <row r="231" spans="1:3" x14ac:dyDescent="0.2">
      <c r="A231" s="7">
        <v>38868</v>
      </c>
      <c r="B231" s="8">
        <v>63.84</v>
      </c>
      <c r="C231" s="11">
        <f t="shared" si="19"/>
        <v>-2.6977594878829385E-2</v>
      </c>
    </row>
    <row r="232" spans="1:3" x14ac:dyDescent="0.2">
      <c r="A232" s="7">
        <v>38835</v>
      </c>
      <c r="B232" s="8">
        <v>65.61</v>
      </c>
      <c r="C232" s="11">
        <f t="shared" si="19"/>
        <v>-3.4010600706713814E-2</v>
      </c>
    </row>
    <row r="233" spans="1:3" x14ac:dyDescent="0.2">
      <c r="A233" s="7">
        <v>38807</v>
      </c>
      <c r="B233" s="8">
        <v>67.92</v>
      </c>
      <c r="C233" s="11">
        <f t="shared" si="19"/>
        <v>4.107909258123861E-2</v>
      </c>
    </row>
    <row r="234" spans="1:3" x14ac:dyDescent="0.2">
      <c r="A234" s="7">
        <v>38776</v>
      </c>
      <c r="B234" s="8">
        <v>65.239999999999995</v>
      </c>
      <c r="C234" s="11">
        <f t="shared" si="19"/>
        <v>1.857923497267756E-2</v>
      </c>
    </row>
    <row r="235" spans="1:3" x14ac:dyDescent="0.2">
      <c r="A235" s="7">
        <v>38748</v>
      </c>
      <c r="B235" s="8">
        <v>64.05</v>
      </c>
      <c r="C235" s="11">
        <f t="shared" si="19"/>
        <v>7.5386165211551281E-2</v>
      </c>
    </row>
    <row r="236" spans="1:3" x14ac:dyDescent="0.2">
      <c r="A236" s="7">
        <v>38716</v>
      </c>
      <c r="B236" s="8">
        <v>59.56</v>
      </c>
      <c r="C236" s="11">
        <f t="shared" si="19"/>
        <v>-2.6001635322976228E-2</v>
      </c>
    </row>
    <row r="237" spans="1:3" x14ac:dyDescent="0.2">
      <c r="A237" s="7">
        <v>38686</v>
      </c>
      <c r="B237" s="8">
        <v>61.15</v>
      </c>
      <c r="C237" s="11">
        <f t="shared" si="19"/>
        <v>4.156021120763069E-2</v>
      </c>
    </row>
    <row r="238" spans="1:3" x14ac:dyDescent="0.2">
      <c r="A238" s="7">
        <v>38656</v>
      </c>
      <c r="B238" s="8">
        <v>58.71</v>
      </c>
      <c r="C238" s="11">
        <f t="shared" si="19"/>
        <v>-2.8784119106699785E-2</v>
      </c>
    </row>
    <row r="239" spans="1:3" x14ac:dyDescent="0.2">
      <c r="A239" s="7">
        <v>38625</v>
      </c>
      <c r="B239" s="8">
        <v>60.45</v>
      </c>
      <c r="C239" s="11">
        <f t="shared" si="19"/>
        <v>1.823002983095781E-3</v>
      </c>
    </row>
    <row r="240" spans="1:3" x14ac:dyDescent="0.2">
      <c r="A240" s="7">
        <v>38595</v>
      </c>
      <c r="B240" s="8">
        <v>60.34</v>
      </c>
      <c r="C240" s="11">
        <f t="shared" si="19"/>
        <v>-4.0546986802353267E-2</v>
      </c>
    </row>
    <row r="241" spans="1:3" x14ac:dyDescent="0.2">
      <c r="A241" s="7">
        <v>38562</v>
      </c>
      <c r="B241" s="8">
        <v>62.89</v>
      </c>
      <c r="C241" s="11">
        <f t="shared" si="19"/>
        <v>7.1379897785349186E-2</v>
      </c>
    </row>
    <row r="242" spans="1:3" x14ac:dyDescent="0.2">
      <c r="A242" s="7">
        <v>38533</v>
      </c>
      <c r="B242" s="8">
        <v>58.7</v>
      </c>
      <c r="C242" s="11">
        <f t="shared" si="19"/>
        <v>3.4543531899894266E-2</v>
      </c>
    </row>
    <row r="243" spans="1:3" x14ac:dyDescent="0.2">
      <c r="A243" s="7">
        <v>38503</v>
      </c>
      <c r="B243" s="8">
        <v>56.74</v>
      </c>
      <c r="C243" s="11">
        <f t="shared" si="19"/>
        <v>3.5212552453931754E-2</v>
      </c>
    </row>
    <row r="244" spans="1:3" x14ac:dyDescent="0.2">
      <c r="A244" s="7">
        <v>38471</v>
      </c>
      <c r="B244" s="8">
        <v>54.81</v>
      </c>
      <c r="C244" s="11">
        <f t="shared" si="19"/>
        <v>5.7699729834040946E-2</v>
      </c>
    </row>
    <row r="245" spans="1:3" x14ac:dyDescent="0.2">
      <c r="A245" s="7">
        <v>38442</v>
      </c>
      <c r="B245" s="8">
        <v>51.82</v>
      </c>
      <c r="C245" s="11">
        <f t="shared" si="19"/>
        <v>-2.8678537956888493E-2</v>
      </c>
    </row>
    <row r="246" spans="1:3" x14ac:dyDescent="0.2">
      <c r="A246" s="7">
        <v>38411</v>
      </c>
      <c r="B246" s="8">
        <v>53.35</v>
      </c>
      <c r="C246" s="11">
        <f t="shared" si="19"/>
        <v>3.171533552504352E-2</v>
      </c>
    </row>
    <row r="247" spans="1:3" x14ac:dyDescent="0.2">
      <c r="A247" s="7">
        <v>38383</v>
      </c>
      <c r="B247" s="8">
        <v>51.71</v>
      </c>
      <c r="C247" s="11">
        <f t="shared" si="19"/>
        <v>-8.5587975243147596E-2</v>
      </c>
    </row>
    <row r="248" spans="1:3" x14ac:dyDescent="0.2">
      <c r="A248" s="7">
        <v>38352</v>
      </c>
      <c r="B248" s="8">
        <v>56.55</v>
      </c>
      <c r="C248" s="11">
        <f t="shared" si="19"/>
        <v>2.4456521739130332E-2</v>
      </c>
    </row>
    <row r="249" spans="1:3" x14ac:dyDescent="0.2">
      <c r="A249" s="7">
        <v>38321</v>
      </c>
      <c r="B249" s="8">
        <v>55.2</v>
      </c>
      <c r="C249" s="11">
        <f t="shared" si="19"/>
        <v>3.9548022598870081E-2</v>
      </c>
    </row>
    <row r="250" spans="1:3" x14ac:dyDescent="0.2">
      <c r="A250" s="7">
        <v>38289</v>
      </c>
      <c r="B250" s="8">
        <v>53.1</v>
      </c>
      <c r="C250" s="11">
        <f>(B250-B251)/B251</f>
        <v>5.6716417910447792E-2</v>
      </c>
    </row>
    <row r="251" spans="1:3" x14ac:dyDescent="0.2">
      <c r="A251" s="7">
        <v>38260</v>
      </c>
      <c r="B251" s="8">
        <v>50.25</v>
      </c>
    </row>
    <row r="252" spans="1:3" x14ac:dyDescent="0.2">
      <c r="A252" s="66" t="s">
        <v>10</v>
      </c>
      <c r="B252" s="66"/>
    </row>
  </sheetData>
  <mergeCells count="2">
    <mergeCell ref="M1:P1"/>
    <mergeCell ref="A252:B252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46353-DC21-4C64-938C-0F8D1C45363D}">
  <dimension ref="A1:Y192"/>
  <sheetViews>
    <sheetView workbookViewId="0">
      <selection activeCell="C1" sqref="C1"/>
    </sheetView>
  </sheetViews>
  <sheetFormatPr baseColWidth="10" defaultColWidth="8.83203125" defaultRowHeight="15" x14ac:dyDescent="0.2"/>
  <cols>
    <col min="1" max="1" width="11.5" bestFit="1" customWidth="1"/>
    <col min="2" max="2" width="28.5" bestFit="1" customWidth="1"/>
    <col min="3" max="3" width="26.1640625" customWidth="1"/>
    <col min="4" max="4" width="16.1640625" customWidth="1"/>
    <col min="5" max="5" width="12.33203125" customWidth="1"/>
    <col min="7" max="7" width="11.1640625" bestFit="1" customWidth="1"/>
    <col min="9" max="9" width="11.1640625" bestFit="1" customWidth="1"/>
  </cols>
  <sheetData>
    <row r="1" spans="1:25" x14ac:dyDescent="0.2">
      <c r="A1" s="5" t="s">
        <v>0</v>
      </c>
      <c r="B1" s="6" t="s">
        <v>68</v>
      </c>
      <c r="C1" s="6" t="s">
        <v>69</v>
      </c>
      <c r="D1" s="42" t="s">
        <v>3</v>
      </c>
      <c r="E1" s="43" t="s">
        <v>36</v>
      </c>
      <c r="F1" s="44"/>
      <c r="G1" s="36" t="s">
        <v>5</v>
      </c>
      <c r="H1" s="37" t="s">
        <v>6</v>
      </c>
      <c r="I1" s="38" t="s">
        <v>7</v>
      </c>
      <c r="J1" s="39" t="s">
        <v>8</v>
      </c>
      <c r="N1" s="67"/>
      <c r="O1" s="67"/>
      <c r="P1" s="67"/>
      <c r="Q1" s="67"/>
    </row>
    <row r="2" spans="1:25" ht="19" x14ac:dyDescent="0.25">
      <c r="A2" s="7">
        <v>45657</v>
      </c>
      <c r="B2" s="8">
        <v>31.41</v>
      </c>
      <c r="C2" s="17">
        <f t="shared" ref="C2:C59" si="0">(B2-B3)/B3</f>
        <v>-3.7093807480073494E-2</v>
      </c>
      <c r="D2" s="13" cm="1">
        <f t="array" ref="D2">PRODUCT((1+C2:C13)^(12/12))-1</f>
        <v>4.352159468438499E-2</v>
      </c>
      <c r="E2" s="21">
        <f>_xlfn.STDEV.P(C2:C13)</f>
        <v>1.5734966515054443E-2</v>
      </c>
      <c r="G2" s="22">
        <f>A2</f>
        <v>45657</v>
      </c>
      <c r="H2" s="31">
        <v>2024</v>
      </c>
      <c r="I2" s="23">
        <f>VLOOKUP(G2,$A$2:$D$287,4,FALSE)</f>
        <v>4.352159468438499E-2</v>
      </c>
      <c r="J2" s="40">
        <f t="shared" ref="J2:J15" si="1">VLOOKUP(G2,$A$2:$E$286,5,FALSE)</f>
        <v>1.5734966515054443E-2</v>
      </c>
      <c r="N2" s="1" t="s">
        <v>70</v>
      </c>
      <c r="O2" s="2"/>
      <c r="P2" s="2"/>
      <c r="Q2" s="2"/>
      <c r="R2" s="2"/>
      <c r="S2" s="2"/>
      <c r="T2" s="2"/>
      <c r="U2" s="2"/>
      <c r="V2" s="2"/>
      <c r="W2" s="2"/>
      <c r="X2" s="2"/>
      <c r="Y2" s="2"/>
    </row>
    <row r="3" spans="1:25" x14ac:dyDescent="0.2">
      <c r="A3" s="7">
        <v>45625</v>
      </c>
      <c r="B3" s="8">
        <v>32.619999999999997</v>
      </c>
      <c r="C3" s="17">
        <f t="shared" si="0"/>
        <v>2.2891188460332293E-2</v>
      </c>
      <c r="D3" s="13"/>
      <c r="G3" s="22">
        <f>A14</f>
        <v>45289</v>
      </c>
      <c r="H3" s="31">
        <v>2023</v>
      </c>
      <c r="I3" s="23">
        <f t="shared" ref="I3:I15" si="2">VLOOKUP(G3,$A$2:$D$287,4,FALSE)</f>
        <v>5.7624736472241533E-2</v>
      </c>
      <c r="J3" s="40">
        <f t="shared" si="1"/>
        <v>1.6424722638403E-2</v>
      </c>
      <c r="N3" s="3" t="s">
        <v>10</v>
      </c>
    </row>
    <row r="4" spans="1:25" x14ac:dyDescent="0.2">
      <c r="A4" s="7">
        <v>45596</v>
      </c>
      <c r="B4" s="8">
        <v>31.89</v>
      </c>
      <c r="C4" s="17">
        <f t="shared" si="0"/>
        <v>-5.9226932668328472E-3</v>
      </c>
      <c r="D4" s="13"/>
      <c r="G4" s="22">
        <f>A26</f>
        <v>44925</v>
      </c>
      <c r="H4" s="31">
        <v>2022</v>
      </c>
      <c r="I4" s="23">
        <f t="shared" si="2"/>
        <v>-0.1047499213589177</v>
      </c>
      <c r="J4" s="40">
        <f t="shared" si="1"/>
        <v>2.3163448942966479E-2</v>
      </c>
      <c r="N4" s="3" t="s">
        <v>71</v>
      </c>
    </row>
    <row r="5" spans="1:25" x14ac:dyDescent="0.2">
      <c r="A5" s="7">
        <v>45565</v>
      </c>
      <c r="B5" s="8">
        <v>32.08</v>
      </c>
      <c r="C5" s="17">
        <f t="shared" si="0"/>
        <v>1.4547754585705164E-2</v>
      </c>
      <c r="D5" s="13"/>
      <c r="G5" s="22">
        <f>A38</f>
        <v>44561</v>
      </c>
      <c r="H5" s="31">
        <v>2021</v>
      </c>
      <c r="I5" s="23">
        <f t="shared" si="2"/>
        <v>-4.3845912934543652E-3</v>
      </c>
      <c r="J5" s="40">
        <f t="shared" si="1"/>
        <v>7.5893009868681291E-3</v>
      </c>
      <c r="N5" s="3" t="s">
        <v>10</v>
      </c>
    </row>
    <row r="6" spans="1:25" x14ac:dyDescent="0.2">
      <c r="A6" s="7">
        <v>45534</v>
      </c>
      <c r="B6" s="8">
        <v>31.62</v>
      </c>
      <c r="C6" s="17">
        <f t="shared" si="0"/>
        <v>7.6481835564054176E-3</v>
      </c>
      <c r="D6" s="13"/>
      <c r="G6" s="22">
        <f>A50</f>
        <v>44196</v>
      </c>
      <c r="H6" s="31">
        <v>2020</v>
      </c>
      <c r="I6" s="23">
        <f t="shared" si="2"/>
        <v>3.6688311688311881E-2</v>
      </c>
      <c r="J6" s="40">
        <f t="shared" si="1"/>
        <v>2.3265434115576515E-2</v>
      </c>
      <c r="N6" s="4" t="s">
        <v>12</v>
      </c>
    </row>
    <row r="7" spans="1:25" x14ac:dyDescent="0.2">
      <c r="A7" s="7">
        <v>45504</v>
      </c>
      <c r="B7" s="8">
        <v>31.38</v>
      </c>
      <c r="C7" s="17">
        <f t="shared" si="0"/>
        <v>1.1279407025459164E-2</v>
      </c>
      <c r="D7" s="13"/>
      <c r="G7" s="22">
        <f>A62</f>
        <v>43830</v>
      </c>
      <c r="H7" s="31">
        <v>2019</v>
      </c>
      <c r="I7" s="23">
        <f t="shared" si="2"/>
        <v>6.6481994459833826E-2</v>
      </c>
      <c r="J7" s="40">
        <f t="shared" si="1"/>
        <v>1.0017225036426897E-2</v>
      </c>
      <c r="N7" s="3" t="s">
        <v>10</v>
      </c>
    </row>
    <row r="8" spans="1:25" x14ac:dyDescent="0.2">
      <c r="A8" s="7">
        <v>45471</v>
      </c>
      <c r="B8" s="8">
        <v>31.03</v>
      </c>
      <c r="C8" s="17">
        <f t="shared" si="0"/>
        <v>3.1876992312019868E-3</v>
      </c>
      <c r="D8" s="13"/>
      <c r="G8" s="22">
        <f>A74</f>
        <v>43465</v>
      </c>
      <c r="H8" s="31">
        <v>2018</v>
      </c>
      <c r="I8" s="23">
        <f t="shared" si="2"/>
        <v>-5.124835742444156E-2</v>
      </c>
      <c r="J8" s="40">
        <f t="shared" si="1"/>
        <v>1.4784890057488963E-2</v>
      </c>
      <c r="N8" s="3"/>
    </row>
    <row r="9" spans="1:25" x14ac:dyDescent="0.2">
      <c r="A9" s="7">
        <v>45443</v>
      </c>
      <c r="B9" s="8">
        <v>30.9314</v>
      </c>
      <c r="C9" s="17">
        <f t="shared" si="0"/>
        <v>1.3479685452162531E-2</v>
      </c>
      <c r="D9" s="13"/>
      <c r="G9" s="22">
        <f>A86</f>
        <v>43098</v>
      </c>
      <c r="H9" s="31">
        <v>2017</v>
      </c>
      <c r="I9" s="23">
        <f t="shared" si="2"/>
        <v>6.1737007324730309E-2</v>
      </c>
      <c r="J9" s="40">
        <f t="shared" si="1"/>
        <v>3.4210686551919122E-3</v>
      </c>
    </row>
    <row r="10" spans="1:25" x14ac:dyDescent="0.2">
      <c r="A10" s="7">
        <v>45412</v>
      </c>
      <c r="B10" s="8">
        <v>30.52</v>
      </c>
      <c r="C10" s="17">
        <f t="shared" si="0"/>
        <v>-1.1977986403366817E-2</v>
      </c>
      <c r="D10" s="13"/>
      <c r="G10" s="22">
        <f>A98</f>
        <v>42734</v>
      </c>
      <c r="H10" s="31">
        <v>2016</v>
      </c>
      <c r="I10" s="23">
        <f t="shared" si="2"/>
        <v>7.3787772312019495E-3</v>
      </c>
      <c r="J10" s="40">
        <f t="shared" si="1"/>
        <v>1.0617534142468986E-2</v>
      </c>
    </row>
    <row r="11" spans="1:25" x14ac:dyDescent="0.2">
      <c r="A11" s="7">
        <v>45379</v>
      </c>
      <c r="B11" s="8">
        <v>30.89</v>
      </c>
      <c r="C11" s="17">
        <f t="shared" si="0"/>
        <v>1.4449917898193802E-2</v>
      </c>
      <c r="D11" s="13"/>
      <c r="G11" s="22">
        <f>A110</f>
        <v>42369</v>
      </c>
      <c r="H11" s="31">
        <v>2015</v>
      </c>
      <c r="I11" s="23">
        <f t="shared" si="2"/>
        <v>-3.1643416127934643E-2</v>
      </c>
      <c r="J11" s="40">
        <f t="shared" si="1"/>
        <v>1.3419821411702318E-2</v>
      </c>
    </row>
    <row r="12" spans="1:25" x14ac:dyDescent="0.2">
      <c r="A12" s="7">
        <v>45351</v>
      </c>
      <c r="B12" s="8">
        <v>30.45</v>
      </c>
      <c r="C12" s="17">
        <f t="shared" si="0"/>
        <v>1.5561944275832617E-2</v>
      </c>
      <c r="D12" s="13"/>
      <c r="G12" s="22">
        <f>A122</f>
        <v>42004</v>
      </c>
      <c r="H12" s="31">
        <v>2014</v>
      </c>
      <c r="I12" s="23">
        <f t="shared" si="2"/>
        <v>1.4497756299620468E-2</v>
      </c>
      <c r="J12" s="40">
        <f t="shared" si="1"/>
        <v>1.4032229366376828E-2</v>
      </c>
    </row>
    <row r="13" spans="1:25" x14ac:dyDescent="0.2">
      <c r="A13" s="7">
        <v>45322</v>
      </c>
      <c r="B13" s="8">
        <v>29.9834</v>
      </c>
      <c r="C13" s="17">
        <f t="shared" si="0"/>
        <v>-3.8737541528239801E-3</v>
      </c>
      <c r="D13" s="13"/>
      <c r="G13" s="22">
        <f>A134</f>
        <v>41639</v>
      </c>
      <c r="H13" s="31">
        <v>2013</v>
      </c>
      <c r="I13" s="23">
        <f t="shared" si="2"/>
        <v>4.1711614527148777E-2</v>
      </c>
      <c r="J13" s="40">
        <f t="shared" si="1"/>
        <v>1.3357382504237342E-2</v>
      </c>
    </row>
    <row r="14" spans="1:25" x14ac:dyDescent="0.2">
      <c r="A14" s="7">
        <v>45289</v>
      </c>
      <c r="B14" s="8">
        <v>30.1</v>
      </c>
      <c r="C14" s="17">
        <f t="shared" si="0"/>
        <v>-1.7303297420829172E-2</v>
      </c>
      <c r="D14" s="13" cm="1">
        <f t="array" ref="D14">PRODUCT((1+C14:C25)^(12/12))-1</f>
        <v>5.7624736472241533E-2</v>
      </c>
      <c r="E14" s="21">
        <f t="shared" ref="E14" si="3">_xlfn.STDEV.P(C14:C25)</f>
        <v>1.6424722638403E-2</v>
      </c>
      <c r="G14" s="22">
        <f>A146</f>
        <v>41274</v>
      </c>
      <c r="H14" s="31">
        <v>2012</v>
      </c>
      <c r="I14" s="23">
        <f t="shared" si="2"/>
        <v>2.6957163958641006E-2</v>
      </c>
      <c r="J14" s="40">
        <f t="shared" si="1"/>
        <v>9.6861085133575463E-3</v>
      </c>
    </row>
    <row r="15" spans="1:25" x14ac:dyDescent="0.2">
      <c r="A15" s="7">
        <v>45260</v>
      </c>
      <c r="B15" s="8">
        <v>30.63</v>
      </c>
      <c r="C15" s="17">
        <f t="shared" si="0"/>
        <v>3.2703978422117294E-2</v>
      </c>
      <c r="D15" s="13"/>
      <c r="G15" s="24">
        <f>A158</f>
        <v>40907</v>
      </c>
      <c r="H15" s="32">
        <v>2011</v>
      </c>
      <c r="I15" s="25">
        <f t="shared" si="2"/>
        <v>-1.1981728229302102E-2</v>
      </c>
      <c r="J15" s="41">
        <f t="shared" si="1"/>
        <v>1.3067038025406198E-2</v>
      </c>
    </row>
    <row r="16" spans="1:25" x14ac:dyDescent="0.2">
      <c r="A16" s="7">
        <v>45230</v>
      </c>
      <c r="B16" s="8">
        <v>29.66</v>
      </c>
      <c r="C16" s="17">
        <f t="shared" si="0"/>
        <v>-1.2321012321012353E-2</v>
      </c>
      <c r="D16" s="13"/>
    </row>
    <row r="17" spans="1:5" x14ac:dyDescent="0.2">
      <c r="A17" s="7">
        <v>45198</v>
      </c>
      <c r="B17" s="8">
        <v>30.03</v>
      </c>
      <c r="C17" s="17">
        <f t="shared" si="0"/>
        <v>-6.6159444260667976E-3</v>
      </c>
      <c r="D17" s="13"/>
    </row>
    <row r="18" spans="1:5" x14ac:dyDescent="0.2">
      <c r="A18" s="7">
        <v>45169</v>
      </c>
      <c r="B18" s="8">
        <v>30.23</v>
      </c>
      <c r="C18" s="17">
        <f t="shared" si="0"/>
        <v>-5.9158366189957859E-3</v>
      </c>
      <c r="D18" s="13"/>
    </row>
    <row r="19" spans="1:5" x14ac:dyDescent="0.2">
      <c r="A19" s="7">
        <v>45138</v>
      </c>
      <c r="B19" s="8">
        <v>30.4099</v>
      </c>
      <c r="C19" s="17">
        <f t="shared" si="0"/>
        <v>1.9440160911833794E-2</v>
      </c>
      <c r="D19" s="13"/>
    </row>
    <row r="20" spans="1:5" x14ac:dyDescent="0.2">
      <c r="A20" s="7">
        <v>45107</v>
      </c>
      <c r="B20" s="8">
        <v>29.83</v>
      </c>
      <c r="C20" s="17">
        <f t="shared" si="0"/>
        <v>2.2625985601645408E-2</v>
      </c>
      <c r="D20" s="13"/>
    </row>
    <row r="21" spans="1:5" x14ac:dyDescent="0.2">
      <c r="A21" s="7">
        <v>45077</v>
      </c>
      <c r="B21" s="8">
        <v>29.17</v>
      </c>
      <c r="C21" s="17">
        <f t="shared" si="0"/>
        <v>-6.4713896457764897E-3</v>
      </c>
      <c r="D21" s="13"/>
    </row>
    <row r="22" spans="1:5" x14ac:dyDescent="0.2">
      <c r="A22" s="7">
        <v>45044</v>
      </c>
      <c r="B22" s="8">
        <v>29.36</v>
      </c>
      <c r="C22" s="17">
        <f t="shared" si="0"/>
        <v>5.1352276617596228E-3</v>
      </c>
      <c r="D22" s="13"/>
    </row>
    <row r="23" spans="1:5" x14ac:dyDescent="0.2">
      <c r="A23" s="7">
        <v>45016</v>
      </c>
      <c r="B23" s="8">
        <v>29.21</v>
      </c>
      <c r="C23" s="17">
        <f t="shared" si="0"/>
        <v>5.8539944903581859E-3</v>
      </c>
      <c r="D23" s="13"/>
    </row>
    <row r="24" spans="1:5" x14ac:dyDescent="0.2">
      <c r="A24" s="7">
        <v>44985</v>
      </c>
      <c r="B24" s="8">
        <v>29.04</v>
      </c>
      <c r="C24" s="17">
        <f t="shared" si="0"/>
        <v>-8.5353362922499145E-3</v>
      </c>
      <c r="D24" s="13"/>
    </row>
    <row r="25" spans="1:5" x14ac:dyDescent="0.2">
      <c r="A25" s="7">
        <v>44957</v>
      </c>
      <c r="B25" s="8">
        <v>29.29</v>
      </c>
      <c r="C25" s="17">
        <f t="shared" si="0"/>
        <v>2.9163738580463748E-2</v>
      </c>
      <c r="D25" s="13"/>
    </row>
    <row r="26" spans="1:5" x14ac:dyDescent="0.2">
      <c r="A26" s="7">
        <v>44925</v>
      </c>
      <c r="B26" s="8">
        <v>28.46</v>
      </c>
      <c r="C26" s="17">
        <f t="shared" si="0"/>
        <v>-2.7673385719166339E-2</v>
      </c>
      <c r="D26" s="13" cm="1">
        <f t="array" ref="D26">PRODUCT((1+C26:C37)^(12/12))-1</f>
        <v>-0.1047499213589177</v>
      </c>
      <c r="E26" s="21">
        <f t="shared" ref="E26" si="4">_xlfn.STDEV.P(C26:C37)</f>
        <v>2.3163448942966479E-2</v>
      </c>
    </row>
    <row r="27" spans="1:5" x14ac:dyDescent="0.2">
      <c r="A27" s="7">
        <v>44895</v>
      </c>
      <c r="B27" s="8">
        <v>29.27</v>
      </c>
      <c r="C27" s="17">
        <f t="shared" si="0"/>
        <v>3.9786856127886364E-2</v>
      </c>
      <c r="D27" s="13"/>
    </row>
    <row r="28" spans="1:5" x14ac:dyDescent="0.2">
      <c r="A28" s="7">
        <v>44865</v>
      </c>
      <c r="B28" s="8">
        <v>28.15</v>
      </c>
      <c r="C28" s="17">
        <f t="shared" si="0"/>
        <v>1.47801009372747E-2</v>
      </c>
      <c r="D28" s="13"/>
    </row>
    <row r="29" spans="1:5" x14ac:dyDescent="0.2">
      <c r="A29" s="7">
        <v>44834</v>
      </c>
      <c r="B29" s="8">
        <v>27.74</v>
      </c>
      <c r="C29" s="17">
        <f t="shared" si="0"/>
        <v>-3.980616130148848E-2</v>
      </c>
      <c r="D29" s="13"/>
    </row>
    <row r="30" spans="1:5" x14ac:dyDescent="0.2">
      <c r="A30" s="7">
        <v>44804</v>
      </c>
      <c r="B30" s="8">
        <v>28.89</v>
      </c>
      <c r="C30" s="17">
        <f t="shared" si="0"/>
        <v>-1.1631885049606563E-2</v>
      </c>
      <c r="D30" s="13"/>
    </row>
    <row r="31" spans="1:5" x14ac:dyDescent="0.2">
      <c r="A31" s="7">
        <v>44771</v>
      </c>
      <c r="B31" s="8">
        <v>29.23</v>
      </c>
      <c r="C31" s="17">
        <f t="shared" si="0"/>
        <v>1.8821889159986026E-2</v>
      </c>
      <c r="D31" s="13"/>
    </row>
    <row r="32" spans="1:5" x14ac:dyDescent="0.2">
      <c r="A32" s="7">
        <v>44742</v>
      </c>
      <c r="B32" s="8">
        <v>28.69</v>
      </c>
      <c r="C32" s="17">
        <f t="shared" si="0"/>
        <v>-3.3681374200067359E-2</v>
      </c>
      <c r="D32" s="13"/>
    </row>
    <row r="33" spans="1:5" x14ac:dyDescent="0.2">
      <c r="A33" s="7">
        <v>44712</v>
      </c>
      <c r="B33" s="8">
        <v>29.69</v>
      </c>
      <c r="C33" s="17">
        <f t="shared" si="0"/>
        <v>-4.025494800402464E-3</v>
      </c>
      <c r="D33" s="13"/>
    </row>
    <row r="34" spans="1:5" x14ac:dyDescent="0.2">
      <c r="A34" s="7">
        <v>44680</v>
      </c>
      <c r="B34" s="8">
        <v>29.81</v>
      </c>
      <c r="C34" s="17">
        <f t="shared" si="0"/>
        <v>-3.3398184176394327E-2</v>
      </c>
      <c r="D34" s="13"/>
    </row>
    <row r="35" spans="1:5" x14ac:dyDescent="0.2">
      <c r="A35" s="7">
        <v>44651</v>
      </c>
      <c r="B35" s="8">
        <v>30.84</v>
      </c>
      <c r="C35" s="17">
        <f t="shared" si="0"/>
        <v>-2.5195760384760812E-3</v>
      </c>
      <c r="D35" s="13"/>
    </row>
    <row r="36" spans="1:5" x14ac:dyDescent="0.2">
      <c r="A36" s="7">
        <v>44620</v>
      </c>
      <c r="B36" s="8">
        <v>30.917899999999999</v>
      </c>
      <c r="C36" s="17">
        <f t="shared" si="0"/>
        <v>-6.8133633151300837E-3</v>
      </c>
      <c r="D36" s="13"/>
    </row>
    <row r="37" spans="1:5" x14ac:dyDescent="0.2">
      <c r="A37" s="7">
        <v>44592</v>
      </c>
      <c r="B37" s="8">
        <v>31.13</v>
      </c>
      <c r="C37" s="17">
        <f t="shared" si="0"/>
        <v>-2.076124567474049E-2</v>
      </c>
      <c r="D37" s="13"/>
    </row>
    <row r="38" spans="1:5" x14ac:dyDescent="0.2">
      <c r="A38" s="7">
        <v>44561</v>
      </c>
      <c r="B38" s="8">
        <v>31.79</v>
      </c>
      <c r="C38" s="17">
        <f t="shared" si="0"/>
        <v>5.3763440860214468E-3</v>
      </c>
      <c r="D38" s="13" cm="1">
        <f t="array" ref="D38">PRODUCT((1+C38:C49)^(12/12))-1</f>
        <v>-4.3845912934543652E-3</v>
      </c>
      <c r="E38" s="21">
        <f t="shared" ref="E38" si="5">_xlfn.STDEV.P(C38:C49)</f>
        <v>7.5893009868681291E-3</v>
      </c>
    </row>
    <row r="39" spans="1:5" x14ac:dyDescent="0.2">
      <c r="A39" s="7">
        <v>44530</v>
      </c>
      <c r="B39" s="8">
        <v>31.62</v>
      </c>
      <c r="C39" s="17">
        <f t="shared" si="0"/>
        <v>-1.4953271028037396E-2</v>
      </c>
      <c r="D39" s="13"/>
    </row>
    <row r="40" spans="1:5" x14ac:dyDescent="0.2">
      <c r="A40" s="7">
        <v>44498</v>
      </c>
      <c r="B40" s="8">
        <v>32.1</v>
      </c>
      <c r="C40" s="17">
        <f t="shared" si="0"/>
        <v>1.0705289672544076E-2</v>
      </c>
      <c r="D40" s="13"/>
    </row>
    <row r="41" spans="1:5" x14ac:dyDescent="0.2">
      <c r="A41" s="7">
        <v>44469</v>
      </c>
      <c r="B41" s="8">
        <v>31.76</v>
      </c>
      <c r="C41" s="17">
        <f t="shared" si="0"/>
        <v>-1.3358185771978757E-2</v>
      </c>
      <c r="D41" s="13"/>
    </row>
    <row r="42" spans="1:5" x14ac:dyDescent="0.2">
      <c r="A42" s="7">
        <v>44439</v>
      </c>
      <c r="B42" s="8">
        <v>32.19</v>
      </c>
      <c r="C42" s="17">
        <f t="shared" si="0"/>
        <v>1.2441679626749346E-3</v>
      </c>
      <c r="D42" s="13"/>
    </row>
    <row r="43" spans="1:5" x14ac:dyDescent="0.2">
      <c r="A43" s="7">
        <v>44407</v>
      </c>
      <c r="B43" s="8">
        <v>32.15</v>
      </c>
      <c r="C43" s="17">
        <f t="shared" si="0"/>
        <v>-3.4097954122752462E-3</v>
      </c>
      <c r="D43" s="13"/>
    </row>
    <row r="44" spans="1:5" x14ac:dyDescent="0.2">
      <c r="A44" s="7">
        <v>44377</v>
      </c>
      <c r="B44" s="8">
        <v>32.26</v>
      </c>
      <c r="C44" s="17">
        <f t="shared" si="0"/>
        <v>2.4860161591049811E-3</v>
      </c>
      <c r="D44" s="13"/>
    </row>
    <row r="45" spans="1:5" x14ac:dyDescent="0.2">
      <c r="A45" s="7">
        <v>44344</v>
      </c>
      <c r="B45" s="8">
        <v>32.18</v>
      </c>
      <c r="C45" s="17">
        <f t="shared" si="0"/>
        <v>5.9393560487652798E-3</v>
      </c>
      <c r="D45" s="13"/>
    </row>
    <row r="46" spans="1:5" x14ac:dyDescent="0.2">
      <c r="A46" s="7">
        <v>44316</v>
      </c>
      <c r="B46" s="8">
        <v>31.99</v>
      </c>
      <c r="C46" s="17">
        <f t="shared" si="0"/>
        <v>5.9748427672955259E-3</v>
      </c>
      <c r="D46" s="13"/>
    </row>
    <row r="47" spans="1:5" x14ac:dyDescent="0.2">
      <c r="A47" s="7">
        <v>44286</v>
      </c>
      <c r="B47" s="8">
        <v>31.8</v>
      </c>
      <c r="C47" s="17">
        <f t="shared" si="0"/>
        <v>-7.1807680299719144E-3</v>
      </c>
      <c r="D47" s="13"/>
    </row>
    <row r="48" spans="1:5" x14ac:dyDescent="0.2">
      <c r="A48" s="7">
        <v>44253</v>
      </c>
      <c r="B48" s="8">
        <v>32.03</v>
      </c>
      <c r="C48" s="17">
        <f t="shared" si="0"/>
        <v>1.8767594619956921E-3</v>
      </c>
      <c r="D48" s="13"/>
    </row>
    <row r="49" spans="1:5" x14ac:dyDescent="0.2">
      <c r="A49" s="7">
        <v>44225</v>
      </c>
      <c r="B49" s="8">
        <v>31.97</v>
      </c>
      <c r="C49" s="17">
        <f t="shared" si="0"/>
        <v>1.2527403695583824E-3</v>
      </c>
      <c r="D49" s="13"/>
    </row>
    <row r="50" spans="1:5" x14ac:dyDescent="0.2">
      <c r="A50" s="7">
        <v>44196</v>
      </c>
      <c r="B50" s="8">
        <v>31.93</v>
      </c>
      <c r="C50" s="17">
        <f t="shared" si="0"/>
        <v>1.5683814303638869E-3</v>
      </c>
      <c r="D50" s="13" cm="1">
        <f t="array" ref="D50">PRODUCT((1+C50:C61)^(12/12))-1</f>
        <v>3.6688311688311881E-2</v>
      </c>
      <c r="E50" s="21">
        <f t="shared" ref="E50" si="6">_xlfn.STDEV.P(C50:C61)</f>
        <v>2.3265434115576515E-2</v>
      </c>
    </row>
    <row r="51" spans="1:5" x14ac:dyDescent="0.2">
      <c r="A51" s="7">
        <v>44165</v>
      </c>
      <c r="B51" s="8">
        <v>31.88</v>
      </c>
      <c r="C51" s="17">
        <f t="shared" si="0"/>
        <v>3.3387358184764911E-2</v>
      </c>
      <c r="D51" s="13"/>
    </row>
    <row r="52" spans="1:5" x14ac:dyDescent="0.2">
      <c r="A52" s="7">
        <v>44134</v>
      </c>
      <c r="B52" s="8">
        <v>30.85</v>
      </c>
      <c r="C52" s="17">
        <f t="shared" si="0"/>
        <v>-4.5175863181670549E-3</v>
      </c>
      <c r="D52" s="13"/>
    </row>
    <row r="53" spans="1:5" x14ac:dyDescent="0.2">
      <c r="A53" s="7">
        <v>44104</v>
      </c>
      <c r="B53" s="8">
        <v>30.99</v>
      </c>
      <c r="C53" s="17">
        <f t="shared" si="0"/>
        <v>-8.3200000000000496E-3</v>
      </c>
      <c r="D53" s="13"/>
    </row>
    <row r="54" spans="1:5" x14ac:dyDescent="0.2">
      <c r="A54" s="7">
        <v>44074</v>
      </c>
      <c r="B54" s="8">
        <v>31.25</v>
      </c>
      <c r="C54" s="17">
        <f t="shared" si="0"/>
        <v>1.2637718729747264E-2</v>
      </c>
      <c r="D54" s="13"/>
    </row>
    <row r="55" spans="1:5" x14ac:dyDescent="0.2">
      <c r="A55" s="7">
        <v>44043</v>
      </c>
      <c r="B55" s="8">
        <v>30.86</v>
      </c>
      <c r="C55" s="17">
        <f t="shared" si="0"/>
        <v>1.7810026385224244E-2</v>
      </c>
      <c r="D55" s="13"/>
    </row>
    <row r="56" spans="1:5" x14ac:dyDescent="0.2">
      <c r="A56" s="7">
        <v>44012</v>
      </c>
      <c r="B56" s="8">
        <v>30.32</v>
      </c>
      <c r="C56" s="17">
        <f t="shared" si="0"/>
        <v>1.3030404276645525E-2</v>
      </c>
      <c r="D56" s="13"/>
    </row>
    <row r="57" spans="1:5" x14ac:dyDescent="0.2">
      <c r="A57" s="7">
        <v>43980</v>
      </c>
      <c r="B57" s="8">
        <v>29.93</v>
      </c>
      <c r="C57" s="17">
        <f t="shared" si="0"/>
        <v>1.9761499148211185E-2</v>
      </c>
      <c r="D57" s="13"/>
    </row>
    <row r="58" spans="1:5" x14ac:dyDescent="0.2">
      <c r="A58" s="7">
        <v>43951</v>
      </c>
      <c r="B58" s="8">
        <v>29.35</v>
      </c>
      <c r="C58" s="17">
        <f t="shared" si="0"/>
        <v>3.0909729539866617E-2</v>
      </c>
      <c r="D58" s="13"/>
    </row>
    <row r="59" spans="1:5" x14ac:dyDescent="0.2">
      <c r="A59" s="7">
        <v>43921</v>
      </c>
      <c r="B59" s="8">
        <v>28.47</v>
      </c>
      <c r="C59" s="17">
        <f t="shared" si="0"/>
        <v>-5.6347364932051801E-2</v>
      </c>
      <c r="D59" s="13"/>
    </row>
    <row r="60" spans="1:5" x14ac:dyDescent="0.2">
      <c r="A60" s="7">
        <v>43889</v>
      </c>
      <c r="B60" s="8">
        <v>30.17</v>
      </c>
      <c r="C60" s="17">
        <f t="shared" ref="C60:C123" si="7">(B60-B61)/B61</f>
        <v>-1.4696276943174371E-2</v>
      </c>
      <c r="D60" s="13"/>
    </row>
    <row r="61" spans="1:5" x14ac:dyDescent="0.2">
      <c r="A61" s="7">
        <v>43861</v>
      </c>
      <c r="B61" s="8">
        <v>30.62</v>
      </c>
      <c r="C61" s="17">
        <f t="shared" si="7"/>
        <v>-5.8441558441558348E-3</v>
      </c>
      <c r="D61" s="13"/>
    </row>
    <row r="62" spans="1:5" x14ac:dyDescent="0.2">
      <c r="A62" s="7">
        <v>43830</v>
      </c>
      <c r="B62" s="8">
        <v>30.8</v>
      </c>
      <c r="C62" s="17">
        <f t="shared" si="7"/>
        <v>-1.9442644199610733E-3</v>
      </c>
      <c r="D62" s="13" cm="1">
        <f t="array" ref="D62">PRODUCT((1+C62:C73)^(12/12))-1</f>
        <v>6.6481994459833826E-2</v>
      </c>
      <c r="E62" s="21">
        <f t="shared" ref="E62" si="8">_xlfn.STDEV.P(C62:C73)</f>
        <v>1.0017225036426897E-2</v>
      </c>
    </row>
    <row r="63" spans="1:5" x14ac:dyDescent="0.2">
      <c r="A63" s="7">
        <v>43798</v>
      </c>
      <c r="B63" s="8">
        <v>30.86</v>
      </c>
      <c r="C63" s="17">
        <f t="shared" si="7"/>
        <v>4.8844024747638744E-3</v>
      </c>
      <c r="D63" s="13"/>
    </row>
    <row r="64" spans="1:5" x14ac:dyDescent="0.2">
      <c r="A64" s="7">
        <v>43769</v>
      </c>
      <c r="B64" s="8">
        <v>30.71</v>
      </c>
      <c r="C64" s="17">
        <f t="shared" si="7"/>
        <v>9.5332018408941198E-3</v>
      </c>
      <c r="D64" s="13"/>
    </row>
    <row r="65" spans="1:5" x14ac:dyDescent="0.2">
      <c r="A65" s="7">
        <v>43738</v>
      </c>
      <c r="B65" s="8">
        <v>30.42</v>
      </c>
      <c r="C65" s="17">
        <f t="shared" si="7"/>
        <v>4.2918454935623167E-3</v>
      </c>
      <c r="D65" s="13"/>
    </row>
    <row r="66" spans="1:5" x14ac:dyDescent="0.2">
      <c r="A66" s="7">
        <v>43707</v>
      </c>
      <c r="B66" s="8">
        <v>30.29</v>
      </c>
      <c r="C66" s="17">
        <f t="shared" si="7"/>
        <v>-2.9624753127057229E-3</v>
      </c>
      <c r="D66" s="13"/>
    </row>
    <row r="67" spans="1:5" x14ac:dyDescent="0.2">
      <c r="A67" s="7">
        <v>43677</v>
      </c>
      <c r="B67" s="8">
        <v>30.38</v>
      </c>
      <c r="C67" s="17">
        <f t="shared" si="7"/>
        <v>-1.3149243918475575E-3</v>
      </c>
      <c r="D67" s="13"/>
    </row>
    <row r="68" spans="1:5" x14ac:dyDescent="0.2">
      <c r="A68" s="7">
        <v>43644</v>
      </c>
      <c r="B68" s="8">
        <v>30.42</v>
      </c>
      <c r="C68" s="17">
        <f t="shared" si="7"/>
        <v>1.824267782426784E-2</v>
      </c>
      <c r="D68" s="13"/>
    </row>
    <row r="69" spans="1:5" x14ac:dyDescent="0.2">
      <c r="A69" s="7">
        <v>43616</v>
      </c>
      <c r="B69" s="8">
        <v>29.875</v>
      </c>
      <c r="C69" s="17">
        <f t="shared" si="7"/>
        <v>-1.3049223653782608E-2</v>
      </c>
      <c r="D69" s="13"/>
    </row>
    <row r="70" spans="1:5" x14ac:dyDescent="0.2">
      <c r="A70" s="7">
        <v>43585</v>
      </c>
      <c r="B70" s="8">
        <v>30.27</v>
      </c>
      <c r="C70" s="17">
        <f t="shared" si="7"/>
        <v>6.6511473229131785E-3</v>
      </c>
      <c r="D70" s="13"/>
    </row>
    <row r="71" spans="1:5" x14ac:dyDescent="0.2">
      <c r="A71" s="7">
        <v>43553</v>
      </c>
      <c r="B71" s="8">
        <v>30.07</v>
      </c>
      <c r="C71" s="17">
        <f t="shared" si="7"/>
        <v>4.3420173680694387E-3</v>
      </c>
      <c r="D71" s="13"/>
    </row>
    <row r="72" spans="1:5" x14ac:dyDescent="0.2">
      <c r="A72" s="7">
        <v>43524</v>
      </c>
      <c r="B72" s="8">
        <v>29.94</v>
      </c>
      <c r="C72" s="17">
        <f t="shared" si="7"/>
        <v>8.7601078167116424E-3</v>
      </c>
      <c r="D72" s="13"/>
    </row>
    <row r="73" spans="1:5" x14ac:dyDescent="0.2">
      <c r="A73" s="7">
        <v>43496</v>
      </c>
      <c r="B73" s="8">
        <v>29.68</v>
      </c>
      <c r="C73" s="17">
        <f t="shared" si="7"/>
        <v>2.7700831024930775E-2</v>
      </c>
      <c r="D73" s="13"/>
    </row>
    <row r="74" spans="1:5" x14ac:dyDescent="0.2">
      <c r="A74" s="7">
        <v>43465</v>
      </c>
      <c r="B74" s="8">
        <v>28.88</v>
      </c>
      <c r="C74" s="17">
        <f t="shared" si="7"/>
        <v>-3.572621035058432E-2</v>
      </c>
      <c r="D74" s="13" cm="1">
        <f t="array" ref="D74">PRODUCT((1+C74:C85)^(12/12))-1</f>
        <v>-5.124835742444156E-2</v>
      </c>
      <c r="E74" s="21">
        <f t="shared" ref="E74" si="9">_xlfn.STDEV.P(C74:C85)</f>
        <v>1.4784890057488963E-2</v>
      </c>
    </row>
    <row r="75" spans="1:5" x14ac:dyDescent="0.2">
      <c r="A75" s="7">
        <v>43434</v>
      </c>
      <c r="B75" s="8">
        <v>29.95</v>
      </c>
      <c r="C75" s="17">
        <f t="shared" si="7"/>
        <v>2.6816293325387115E-3</v>
      </c>
      <c r="D75" s="13"/>
    </row>
    <row r="76" spans="1:5" x14ac:dyDescent="0.2">
      <c r="A76" s="7">
        <v>43404</v>
      </c>
      <c r="B76" s="8">
        <v>29.869900000000001</v>
      </c>
      <c r="C76" s="17">
        <f t="shared" si="7"/>
        <v>-2.767252604166659E-2</v>
      </c>
      <c r="D76" s="13"/>
    </row>
    <row r="77" spans="1:5" x14ac:dyDescent="0.2">
      <c r="A77" s="7">
        <v>43371</v>
      </c>
      <c r="B77" s="8">
        <v>30.72</v>
      </c>
      <c r="C77" s="17">
        <f t="shared" si="7"/>
        <v>-6.5061808718280985E-4</v>
      </c>
      <c r="D77" s="13"/>
    </row>
    <row r="78" spans="1:5" x14ac:dyDescent="0.2">
      <c r="A78" s="7">
        <v>43343</v>
      </c>
      <c r="B78" s="8">
        <v>30.74</v>
      </c>
      <c r="C78" s="17">
        <f t="shared" si="7"/>
        <v>2.6092628832354303E-3</v>
      </c>
      <c r="D78" s="13"/>
    </row>
    <row r="79" spans="1:5" x14ac:dyDescent="0.2">
      <c r="A79" s="7">
        <v>43312</v>
      </c>
      <c r="B79" s="8">
        <v>30.66</v>
      </c>
      <c r="C79" s="17">
        <f t="shared" si="7"/>
        <v>8.8845014807502325E-3</v>
      </c>
      <c r="D79" s="13"/>
    </row>
    <row r="80" spans="1:5" x14ac:dyDescent="0.2">
      <c r="A80" s="7">
        <v>43280</v>
      </c>
      <c r="B80" s="8">
        <v>30.39</v>
      </c>
      <c r="C80" s="17">
        <f t="shared" si="7"/>
        <v>-6.8627450980392433E-3</v>
      </c>
      <c r="D80" s="13"/>
    </row>
    <row r="81" spans="1:5" x14ac:dyDescent="0.2">
      <c r="A81" s="7">
        <v>43251</v>
      </c>
      <c r="B81" s="8">
        <v>30.6</v>
      </c>
      <c r="C81" s="17">
        <f t="shared" si="7"/>
        <v>6.5789473684211468E-3</v>
      </c>
      <c r="D81" s="13"/>
    </row>
    <row r="82" spans="1:5" x14ac:dyDescent="0.2">
      <c r="A82" s="7">
        <v>43220</v>
      </c>
      <c r="B82" s="8">
        <v>30.4</v>
      </c>
      <c r="C82" s="17">
        <f t="shared" si="7"/>
        <v>-2.6246719160105594E-3</v>
      </c>
      <c r="D82" s="13"/>
    </row>
    <row r="83" spans="1:5" x14ac:dyDescent="0.2">
      <c r="A83" s="7">
        <v>43188</v>
      </c>
      <c r="B83" s="8">
        <v>30.48</v>
      </c>
      <c r="C83" s="17">
        <f t="shared" si="7"/>
        <v>-4.8971596474044589E-3</v>
      </c>
      <c r="D83" s="13"/>
    </row>
    <row r="84" spans="1:5" x14ac:dyDescent="0.2">
      <c r="A84" s="7">
        <v>43159</v>
      </c>
      <c r="B84" s="8">
        <v>30.63</v>
      </c>
      <c r="C84" s="17">
        <f t="shared" si="7"/>
        <v>-1.3526570048309233E-2</v>
      </c>
      <c r="D84" s="13"/>
    </row>
    <row r="85" spans="1:5" x14ac:dyDescent="0.2">
      <c r="A85" s="7">
        <v>43131</v>
      </c>
      <c r="B85" s="8">
        <v>31.05</v>
      </c>
      <c r="C85" s="17">
        <f t="shared" si="7"/>
        <v>2.0039421813403398E-2</v>
      </c>
      <c r="D85" s="13"/>
    </row>
    <row r="86" spans="1:5" x14ac:dyDescent="0.2">
      <c r="A86" s="7">
        <v>43098</v>
      </c>
      <c r="B86" s="8">
        <v>30.44</v>
      </c>
      <c r="C86" s="17">
        <f t="shared" si="7"/>
        <v>4.2890135268889001E-3</v>
      </c>
      <c r="D86" s="13" cm="1">
        <f t="array" ref="D86">PRODUCT((1+C86:C97)^(12/12))-1</f>
        <v>6.1737007324730309E-2</v>
      </c>
      <c r="E86" s="21">
        <f t="shared" ref="E86" si="10">_xlfn.STDEV.P(C86:C97)</f>
        <v>3.4210686551919122E-3</v>
      </c>
    </row>
    <row r="87" spans="1:5" x14ac:dyDescent="0.2">
      <c r="A87" s="7">
        <v>43069</v>
      </c>
      <c r="B87" s="8">
        <v>30.31</v>
      </c>
      <c r="C87" s="17">
        <f t="shared" si="7"/>
        <v>5.9741121805509364E-3</v>
      </c>
      <c r="D87" s="13"/>
    </row>
    <row r="88" spans="1:5" x14ac:dyDescent="0.2">
      <c r="A88" s="7">
        <v>43039</v>
      </c>
      <c r="B88" s="8">
        <v>30.13</v>
      </c>
      <c r="C88" s="17">
        <f t="shared" si="7"/>
        <v>8.3668005354752342E-3</v>
      </c>
      <c r="D88" s="13"/>
    </row>
    <row r="89" spans="1:5" x14ac:dyDescent="0.2">
      <c r="A89" s="7">
        <v>43007</v>
      </c>
      <c r="B89" s="8">
        <v>29.88</v>
      </c>
      <c r="C89" s="17">
        <f t="shared" si="7"/>
        <v>1.6761649346295916E-3</v>
      </c>
      <c r="D89" s="13"/>
    </row>
    <row r="90" spans="1:5" x14ac:dyDescent="0.2">
      <c r="A90" s="7">
        <v>42978</v>
      </c>
      <c r="B90" s="8">
        <v>29.83</v>
      </c>
      <c r="C90" s="17">
        <f t="shared" si="7"/>
        <v>5.0539083557951002E-3</v>
      </c>
      <c r="D90" s="13"/>
    </row>
    <row r="91" spans="1:5" x14ac:dyDescent="0.2">
      <c r="A91" s="7">
        <v>42947</v>
      </c>
      <c r="B91" s="8">
        <v>29.68</v>
      </c>
      <c r="C91" s="17">
        <f t="shared" si="7"/>
        <v>9.1805508330499684E-3</v>
      </c>
      <c r="D91" s="13"/>
    </row>
    <row r="92" spans="1:5" x14ac:dyDescent="0.2">
      <c r="A92" s="7">
        <v>42916</v>
      </c>
      <c r="B92" s="8">
        <v>29.41</v>
      </c>
      <c r="C92" s="17">
        <f t="shared" si="7"/>
        <v>4.0969614202799928E-3</v>
      </c>
      <c r="D92" s="13"/>
    </row>
    <row r="93" spans="1:5" x14ac:dyDescent="0.2">
      <c r="A93" s="7">
        <v>42886</v>
      </c>
      <c r="B93" s="8">
        <v>29.29</v>
      </c>
      <c r="C93" s="17">
        <f t="shared" si="7"/>
        <v>4.4581618655692391E-3</v>
      </c>
      <c r="D93" s="13"/>
    </row>
    <row r="94" spans="1:5" x14ac:dyDescent="0.2">
      <c r="A94" s="7">
        <v>42853</v>
      </c>
      <c r="B94" s="8">
        <v>29.16</v>
      </c>
      <c r="C94" s="17">
        <f t="shared" si="7"/>
        <v>2.4063251976624367E-3</v>
      </c>
      <c r="D94" s="13"/>
    </row>
    <row r="95" spans="1:5" x14ac:dyDescent="0.2">
      <c r="A95" s="7">
        <v>42825</v>
      </c>
      <c r="B95" s="8">
        <v>29.09</v>
      </c>
      <c r="C95" s="17">
        <f t="shared" si="7"/>
        <v>-4.4686899519805679E-5</v>
      </c>
      <c r="D95" s="13"/>
    </row>
    <row r="96" spans="1:5" x14ac:dyDescent="0.2">
      <c r="A96" s="7">
        <v>42794</v>
      </c>
      <c r="B96" s="8">
        <v>29.0913</v>
      </c>
      <c r="C96" s="17">
        <f t="shared" si="7"/>
        <v>1.2575704838148275E-2</v>
      </c>
      <c r="D96" s="13"/>
    </row>
    <row r="97" spans="1:5" x14ac:dyDescent="0.2">
      <c r="A97" s="7">
        <v>42766</v>
      </c>
      <c r="B97" s="8">
        <v>28.73</v>
      </c>
      <c r="C97" s="17">
        <f t="shared" si="7"/>
        <v>2.0927799093128259E-3</v>
      </c>
      <c r="D97" s="13"/>
    </row>
    <row r="98" spans="1:5" x14ac:dyDescent="0.2">
      <c r="A98" s="7">
        <v>42734</v>
      </c>
      <c r="B98" s="8">
        <v>28.67</v>
      </c>
      <c r="C98" s="17">
        <f t="shared" si="7"/>
        <v>5.6120659417748207E-3</v>
      </c>
      <c r="D98" s="13" cm="1">
        <f t="array" ref="D98">PRODUCT((1+C98:C109)^(12/12))-1</f>
        <v>7.3787772312019495E-3</v>
      </c>
      <c r="E98" s="21">
        <f t="shared" ref="E98" si="11">_xlfn.STDEV.P(C98:C109)</f>
        <v>1.0617534142468986E-2</v>
      </c>
    </row>
    <row r="99" spans="1:5" x14ac:dyDescent="0.2">
      <c r="A99" s="7">
        <v>42704</v>
      </c>
      <c r="B99" s="8">
        <v>28.51</v>
      </c>
      <c r="C99" s="17">
        <f t="shared" si="7"/>
        <v>-1.3494809688581213E-2</v>
      </c>
      <c r="D99" s="13"/>
    </row>
    <row r="100" spans="1:5" x14ac:dyDescent="0.2">
      <c r="A100" s="7">
        <v>42674</v>
      </c>
      <c r="B100" s="8">
        <v>28.9</v>
      </c>
      <c r="C100" s="17">
        <f t="shared" si="7"/>
        <v>-1.3651877133105875E-2</v>
      </c>
      <c r="D100" s="13"/>
    </row>
    <row r="101" spans="1:5" x14ac:dyDescent="0.2">
      <c r="A101" s="7">
        <v>42643</v>
      </c>
      <c r="B101" s="8">
        <v>29.3</v>
      </c>
      <c r="C101" s="17">
        <f t="shared" si="7"/>
        <v>-3.4118048447622011E-4</v>
      </c>
      <c r="D101" s="13"/>
    </row>
    <row r="102" spans="1:5" x14ac:dyDescent="0.2">
      <c r="A102" s="7">
        <v>42613</v>
      </c>
      <c r="B102" s="8">
        <v>29.31</v>
      </c>
      <c r="C102" s="17">
        <f t="shared" si="7"/>
        <v>-2.7220142905750883E-3</v>
      </c>
      <c r="D102" s="13"/>
    </row>
    <row r="103" spans="1:5" x14ac:dyDescent="0.2">
      <c r="A103" s="7">
        <v>42580</v>
      </c>
      <c r="B103" s="8">
        <v>29.39</v>
      </c>
      <c r="C103" s="17">
        <f t="shared" si="7"/>
        <v>7.887517146776421E-3</v>
      </c>
      <c r="D103" s="13"/>
    </row>
    <row r="104" spans="1:5" x14ac:dyDescent="0.2">
      <c r="A104" s="7">
        <v>42551</v>
      </c>
      <c r="B104" s="8">
        <v>29.16</v>
      </c>
      <c r="C104" s="17">
        <f t="shared" si="7"/>
        <v>6.9060773480662738E-3</v>
      </c>
      <c r="D104" s="13"/>
    </row>
    <row r="105" spans="1:5" x14ac:dyDescent="0.2">
      <c r="A105" s="7">
        <v>42521</v>
      </c>
      <c r="B105" s="8">
        <v>28.96</v>
      </c>
      <c r="C105" s="17">
        <f t="shared" si="7"/>
        <v>-3.4411562284927004E-3</v>
      </c>
      <c r="D105" s="13"/>
    </row>
    <row r="106" spans="1:5" x14ac:dyDescent="0.2">
      <c r="A106" s="7">
        <v>42489</v>
      </c>
      <c r="B106" s="8">
        <v>29.06</v>
      </c>
      <c r="C106" s="17">
        <f t="shared" si="7"/>
        <v>8.3275503122830826E-3</v>
      </c>
      <c r="D106" s="13"/>
    </row>
    <row r="107" spans="1:5" x14ac:dyDescent="0.2">
      <c r="A107" s="7">
        <v>42460</v>
      </c>
      <c r="B107" s="8">
        <v>28.82</v>
      </c>
      <c r="C107" s="17">
        <f t="shared" si="7"/>
        <v>2.3437500000000003E-2</v>
      </c>
      <c r="D107" s="13"/>
    </row>
    <row r="108" spans="1:5" x14ac:dyDescent="0.2">
      <c r="A108" s="7">
        <v>42429</v>
      </c>
      <c r="B108" s="8">
        <v>28.16</v>
      </c>
      <c r="C108" s="17">
        <f t="shared" si="7"/>
        <v>3.5637918745545769E-3</v>
      </c>
      <c r="D108" s="13"/>
    </row>
    <row r="109" spans="1:5" x14ac:dyDescent="0.2">
      <c r="A109" s="7">
        <v>42398</v>
      </c>
      <c r="B109" s="8">
        <v>28.06</v>
      </c>
      <c r="C109" s="17">
        <f t="shared" si="7"/>
        <v>-1.4054813773717572E-2</v>
      </c>
      <c r="D109" s="13"/>
    </row>
    <row r="110" spans="1:5" x14ac:dyDescent="0.2">
      <c r="A110" s="7">
        <v>42369</v>
      </c>
      <c r="B110" s="8">
        <v>28.46</v>
      </c>
      <c r="C110" s="17">
        <f t="shared" si="7"/>
        <v>-1.5224913494809611E-2</v>
      </c>
      <c r="D110" s="13" cm="1">
        <f t="array" ref="D110">PRODUCT((1+C110:C121)^(12/12))-1</f>
        <v>-3.1643416127934643E-2</v>
      </c>
      <c r="E110" s="21">
        <f t="shared" ref="E110" si="12">_xlfn.STDEV.P(C110:C121)</f>
        <v>1.3419821411702318E-2</v>
      </c>
    </row>
    <row r="111" spans="1:5" x14ac:dyDescent="0.2">
      <c r="A111" s="7">
        <v>42338</v>
      </c>
      <c r="B111" s="8">
        <v>28.9</v>
      </c>
      <c r="C111" s="17">
        <f t="shared" si="7"/>
        <v>-5.1635111876076464E-3</v>
      </c>
      <c r="D111" s="13"/>
    </row>
    <row r="112" spans="1:5" x14ac:dyDescent="0.2">
      <c r="A112" s="7">
        <v>42307</v>
      </c>
      <c r="B112" s="8">
        <v>29.05</v>
      </c>
      <c r="C112" s="17">
        <f t="shared" si="7"/>
        <v>8.6805555555555559E-3</v>
      </c>
      <c r="D112" s="13"/>
    </row>
    <row r="113" spans="1:5" x14ac:dyDescent="0.2">
      <c r="A113" s="7">
        <v>42277</v>
      </c>
      <c r="B113" s="8">
        <v>28.8</v>
      </c>
      <c r="C113" s="17">
        <f t="shared" si="7"/>
        <v>-9.2879256965944131E-3</v>
      </c>
      <c r="D113" s="13"/>
    </row>
    <row r="114" spans="1:5" x14ac:dyDescent="0.2">
      <c r="A114" s="7">
        <v>42247</v>
      </c>
      <c r="B114" s="8">
        <v>29.07</v>
      </c>
      <c r="C114" s="17">
        <f t="shared" si="7"/>
        <v>-1.6909029421711193E-2</v>
      </c>
      <c r="D114" s="13"/>
    </row>
    <row r="115" spans="1:5" x14ac:dyDescent="0.2">
      <c r="A115" s="7">
        <v>42216</v>
      </c>
      <c r="B115" s="8">
        <v>29.57</v>
      </c>
      <c r="C115" s="17">
        <f t="shared" si="7"/>
        <v>-3.3806626098708626E-4</v>
      </c>
      <c r="D115" s="13"/>
    </row>
    <row r="116" spans="1:5" x14ac:dyDescent="0.2">
      <c r="A116" s="7">
        <v>42185</v>
      </c>
      <c r="B116" s="8">
        <v>29.58</v>
      </c>
      <c r="C116" s="17">
        <f t="shared" si="7"/>
        <v>-1.3671223741247088E-2</v>
      </c>
      <c r="D116" s="13"/>
    </row>
    <row r="117" spans="1:5" x14ac:dyDescent="0.2">
      <c r="A117" s="7">
        <v>42153</v>
      </c>
      <c r="B117" s="8">
        <v>29.99</v>
      </c>
      <c r="C117" s="17">
        <f t="shared" si="7"/>
        <v>-3.3333333333338542E-4</v>
      </c>
      <c r="D117" s="13"/>
    </row>
    <row r="118" spans="1:5" x14ac:dyDescent="0.2">
      <c r="A118" s="7">
        <v>42124</v>
      </c>
      <c r="B118" s="9">
        <v>30</v>
      </c>
      <c r="C118" s="17">
        <f t="shared" si="7"/>
        <v>2.0040080160320215E-3</v>
      </c>
      <c r="D118" s="13"/>
    </row>
    <row r="119" spans="1:5" x14ac:dyDescent="0.2">
      <c r="A119" s="7">
        <v>42094</v>
      </c>
      <c r="B119" s="8">
        <v>29.94</v>
      </c>
      <c r="C119" s="17">
        <f t="shared" si="7"/>
        <v>-1.6672224074690616E-3</v>
      </c>
      <c r="D119" s="13"/>
    </row>
    <row r="120" spans="1:5" x14ac:dyDescent="0.2">
      <c r="A120" s="7">
        <v>42062</v>
      </c>
      <c r="B120" s="8">
        <v>29.99</v>
      </c>
      <c r="C120" s="17">
        <f t="shared" si="7"/>
        <v>3.4137931034482705E-2</v>
      </c>
      <c r="D120" s="13"/>
    </row>
    <row r="121" spans="1:5" x14ac:dyDescent="0.2">
      <c r="A121" s="7">
        <v>42034</v>
      </c>
      <c r="B121" s="9">
        <v>29</v>
      </c>
      <c r="C121" s="17">
        <f t="shared" si="7"/>
        <v>-1.3269819666553268E-2</v>
      </c>
      <c r="D121" s="13"/>
    </row>
    <row r="122" spans="1:5" x14ac:dyDescent="0.2">
      <c r="A122" s="7">
        <v>42004</v>
      </c>
      <c r="B122" s="8">
        <v>29.39</v>
      </c>
      <c r="C122" s="17">
        <f t="shared" si="7"/>
        <v>-2.4883875248838751E-2</v>
      </c>
      <c r="D122" s="13" cm="1">
        <f t="array" ref="D122">PRODUCT((1+C122:C133)^(12/12))-1</f>
        <v>1.4497756299620468E-2</v>
      </c>
      <c r="E122" s="21">
        <f t="shared" ref="E122" si="13">_xlfn.STDEV.P(C122:C133)</f>
        <v>1.4032229366376828E-2</v>
      </c>
    </row>
    <row r="123" spans="1:5" x14ac:dyDescent="0.2">
      <c r="A123" s="7">
        <v>41971</v>
      </c>
      <c r="B123" s="8">
        <v>30.14</v>
      </c>
      <c r="C123" s="17">
        <f t="shared" si="7"/>
        <v>1.2088650100738731E-2</v>
      </c>
      <c r="D123" s="13"/>
    </row>
    <row r="124" spans="1:5" x14ac:dyDescent="0.2">
      <c r="A124" s="7">
        <v>41943</v>
      </c>
      <c r="B124" s="8">
        <v>29.78</v>
      </c>
      <c r="C124" s="17">
        <f t="shared" ref="C124:C187" si="14">(B124-B125)/B125</f>
        <v>3.7074486012807356E-3</v>
      </c>
      <c r="D124" s="13"/>
    </row>
    <row r="125" spans="1:5" x14ac:dyDescent="0.2">
      <c r="A125" s="7">
        <v>41912</v>
      </c>
      <c r="B125" s="8">
        <v>29.67</v>
      </c>
      <c r="C125" s="17">
        <f t="shared" si="14"/>
        <v>-1.6246684350132573E-2</v>
      </c>
      <c r="D125" s="13"/>
    </row>
    <row r="126" spans="1:5" x14ac:dyDescent="0.2">
      <c r="A126" s="7">
        <v>41880</v>
      </c>
      <c r="B126" s="8">
        <v>30.16</v>
      </c>
      <c r="C126" s="17">
        <f t="shared" si="14"/>
        <v>1.8918918918918875E-2</v>
      </c>
      <c r="D126" s="13"/>
    </row>
    <row r="127" spans="1:5" x14ac:dyDescent="0.2">
      <c r="A127" s="7">
        <v>41851</v>
      </c>
      <c r="B127" s="8">
        <v>29.6</v>
      </c>
      <c r="C127" s="17">
        <f t="shared" si="14"/>
        <v>-1.3004334778259321E-2</v>
      </c>
      <c r="D127" s="13"/>
    </row>
    <row r="128" spans="1:5" x14ac:dyDescent="0.2">
      <c r="A128" s="7">
        <v>41820</v>
      </c>
      <c r="B128" s="8">
        <v>29.99</v>
      </c>
      <c r="C128" s="17">
        <f t="shared" si="14"/>
        <v>9.4244362167619517E-3</v>
      </c>
      <c r="D128" s="13"/>
    </row>
    <row r="129" spans="1:5" x14ac:dyDescent="0.2">
      <c r="A129" s="7">
        <v>41789</v>
      </c>
      <c r="B129" s="8">
        <v>29.71</v>
      </c>
      <c r="C129" s="17">
        <f t="shared" si="14"/>
        <v>1.4339364970979915E-2</v>
      </c>
      <c r="D129" s="13"/>
    </row>
    <row r="130" spans="1:5" x14ac:dyDescent="0.2">
      <c r="A130" s="7">
        <v>41759</v>
      </c>
      <c r="B130" s="8">
        <v>29.29</v>
      </c>
      <c r="C130" s="17">
        <f t="shared" si="14"/>
        <v>2.3956194387405984E-3</v>
      </c>
      <c r="D130" s="13"/>
    </row>
    <row r="131" spans="1:5" x14ac:dyDescent="0.2">
      <c r="A131" s="7">
        <v>41729</v>
      </c>
      <c r="B131" s="8">
        <v>29.22</v>
      </c>
      <c r="C131" s="17">
        <f t="shared" si="14"/>
        <v>-4.4293015332198486E-3</v>
      </c>
      <c r="D131" s="13"/>
    </row>
    <row r="132" spans="1:5" x14ac:dyDescent="0.2">
      <c r="A132" s="7">
        <v>41698</v>
      </c>
      <c r="B132" s="8">
        <v>29.35</v>
      </c>
      <c r="C132" s="17">
        <f t="shared" si="14"/>
        <v>2.0869565217391355E-2</v>
      </c>
      <c r="D132" s="13"/>
    </row>
    <row r="133" spans="1:5" x14ac:dyDescent="0.2">
      <c r="A133" s="7">
        <v>41670</v>
      </c>
      <c r="B133" s="8">
        <v>28.75</v>
      </c>
      <c r="C133" s="17">
        <f t="shared" si="14"/>
        <v>-7.5940628236105924E-3</v>
      </c>
      <c r="D133" s="13"/>
    </row>
    <row r="134" spans="1:5" x14ac:dyDescent="0.2">
      <c r="A134" s="7">
        <v>41639</v>
      </c>
      <c r="B134" s="8">
        <v>28.97</v>
      </c>
      <c r="C134" s="17">
        <f t="shared" si="14"/>
        <v>-7.1967100753941348E-3</v>
      </c>
      <c r="D134" s="13" cm="1">
        <f t="array" ref="D134">PRODUCT((1+C134:C145)^(12/12))-1</f>
        <v>4.1711614527148777E-2</v>
      </c>
      <c r="E134" s="21">
        <f t="shared" ref="E134" si="15">_xlfn.STDEV.P(C134:C145)</f>
        <v>1.3357382504237342E-2</v>
      </c>
    </row>
    <row r="135" spans="1:5" x14ac:dyDescent="0.2">
      <c r="A135" s="7">
        <v>41607</v>
      </c>
      <c r="B135" s="8">
        <v>29.18</v>
      </c>
      <c r="C135" s="17">
        <f t="shared" si="14"/>
        <v>6.5539841324595135E-3</v>
      </c>
      <c r="D135" s="13"/>
    </row>
    <row r="136" spans="1:5" x14ac:dyDescent="0.2">
      <c r="A136" s="7">
        <v>41578</v>
      </c>
      <c r="B136" s="8">
        <v>28.99</v>
      </c>
      <c r="C136" s="17">
        <f t="shared" si="14"/>
        <v>1.4700735036751773E-2</v>
      </c>
      <c r="D136" s="13"/>
    </row>
    <row r="137" spans="1:5" x14ac:dyDescent="0.2">
      <c r="A137" s="7">
        <v>41547</v>
      </c>
      <c r="B137" s="8">
        <v>28.57</v>
      </c>
      <c r="C137" s="17">
        <f t="shared" si="14"/>
        <v>2.2914428929466543E-2</v>
      </c>
      <c r="D137" s="13"/>
    </row>
    <row r="138" spans="1:5" x14ac:dyDescent="0.2">
      <c r="A138" s="7">
        <v>41516</v>
      </c>
      <c r="B138" s="8">
        <v>27.93</v>
      </c>
      <c r="C138" s="17">
        <f t="shared" si="14"/>
        <v>-1.0276399716513082E-2</v>
      </c>
      <c r="D138" s="13"/>
    </row>
    <row r="139" spans="1:5" x14ac:dyDescent="0.2">
      <c r="A139" s="7">
        <v>41486</v>
      </c>
      <c r="B139" s="8">
        <v>28.22</v>
      </c>
      <c r="C139" s="17">
        <f t="shared" si="14"/>
        <v>1.9877123238163971E-2</v>
      </c>
      <c r="D139" s="13"/>
    </row>
    <row r="140" spans="1:5" x14ac:dyDescent="0.2">
      <c r="A140" s="7">
        <v>41453</v>
      </c>
      <c r="B140" s="8">
        <v>27.67</v>
      </c>
      <c r="C140" s="17">
        <f t="shared" si="14"/>
        <v>-2.7758257203092027E-2</v>
      </c>
      <c r="D140" s="13"/>
    </row>
    <row r="141" spans="1:5" x14ac:dyDescent="0.2">
      <c r="A141" s="7">
        <v>41425</v>
      </c>
      <c r="B141" s="8">
        <v>28.46</v>
      </c>
      <c r="C141" s="17">
        <f t="shared" si="14"/>
        <v>7.0323488045005527E-4</v>
      </c>
      <c r="D141" s="13"/>
    </row>
    <row r="142" spans="1:5" x14ac:dyDescent="0.2">
      <c r="A142" s="7">
        <v>41394</v>
      </c>
      <c r="B142" s="8">
        <v>28.44</v>
      </c>
      <c r="C142" s="17">
        <f t="shared" si="14"/>
        <v>9.6205048102524331E-3</v>
      </c>
      <c r="D142" s="13"/>
    </row>
    <row r="143" spans="1:5" x14ac:dyDescent="0.2">
      <c r="A143" s="7">
        <v>41361</v>
      </c>
      <c r="B143" s="8">
        <v>28.169</v>
      </c>
      <c r="C143" s="17">
        <f t="shared" si="14"/>
        <v>7.4749642346208737E-3</v>
      </c>
      <c r="D143" s="13"/>
    </row>
    <row r="144" spans="1:5" x14ac:dyDescent="0.2">
      <c r="A144" s="7">
        <v>41333</v>
      </c>
      <c r="B144" s="8">
        <v>27.96</v>
      </c>
      <c r="C144" s="17">
        <f t="shared" si="14"/>
        <v>-2.574444349093735E-4</v>
      </c>
      <c r="D144" s="13"/>
    </row>
    <row r="145" spans="1:5" x14ac:dyDescent="0.2">
      <c r="A145" s="7">
        <v>41305</v>
      </c>
      <c r="B145" s="8">
        <v>27.967199999999998</v>
      </c>
      <c r="C145" s="17">
        <f t="shared" si="14"/>
        <v>5.6526429341963169E-3</v>
      </c>
      <c r="D145" s="13"/>
    </row>
    <row r="146" spans="1:5" x14ac:dyDescent="0.2">
      <c r="A146" s="7">
        <v>41274</v>
      </c>
      <c r="B146" s="8">
        <v>27.81</v>
      </c>
      <c r="C146" s="17">
        <f t="shared" si="14"/>
        <v>-1.5575221238938099E-2</v>
      </c>
      <c r="D146" s="13" cm="1">
        <f t="array" ref="D146">PRODUCT((1+C146:C157)^(12/12))-1</f>
        <v>2.6957163958641006E-2</v>
      </c>
      <c r="E146" s="21">
        <f t="shared" ref="E146" si="16">_xlfn.STDEV.P(C146:C157)</f>
        <v>9.6861085133575463E-3</v>
      </c>
    </row>
    <row r="147" spans="1:5" x14ac:dyDescent="0.2">
      <c r="A147" s="7">
        <v>41243</v>
      </c>
      <c r="B147" s="8">
        <v>28.25</v>
      </c>
      <c r="C147" s="17">
        <f t="shared" si="14"/>
        <v>1.7730496453900962E-3</v>
      </c>
      <c r="D147" s="13"/>
    </row>
    <row r="148" spans="1:5" x14ac:dyDescent="0.2">
      <c r="A148" s="7">
        <v>41213</v>
      </c>
      <c r="B148" s="8">
        <v>28.2</v>
      </c>
      <c r="C148" s="17">
        <f t="shared" si="14"/>
        <v>1.4204545454545151E-3</v>
      </c>
      <c r="D148" s="13"/>
    </row>
    <row r="149" spans="1:5" x14ac:dyDescent="0.2">
      <c r="A149" s="7">
        <v>41180</v>
      </c>
      <c r="B149" s="8">
        <v>28.16</v>
      </c>
      <c r="C149" s="17">
        <f t="shared" si="14"/>
        <v>4.6378879771672848E-3</v>
      </c>
      <c r="D149" s="13"/>
    </row>
    <row r="150" spans="1:5" x14ac:dyDescent="0.2">
      <c r="A150" s="7">
        <v>41152</v>
      </c>
      <c r="B150" s="8">
        <v>28.03</v>
      </c>
      <c r="C150" s="17">
        <f t="shared" si="14"/>
        <v>6.8247126436782072E-3</v>
      </c>
      <c r="D150" s="13"/>
    </row>
    <row r="151" spans="1:5" x14ac:dyDescent="0.2">
      <c r="A151" s="7">
        <v>41121</v>
      </c>
      <c r="B151" s="8">
        <v>27.84</v>
      </c>
      <c r="C151" s="17">
        <f t="shared" si="14"/>
        <v>1.2363636363636358E-2</v>
      </c>
      <c r="D151" s="13"/>
    </row>
    <row r="152" spans="1:5" x14ac:dyDescent="0.2">
      <c r="A152" s="7">
        <v>41089</v>
      </c>
      <c r="B152" s="8">
        <v>27.5</v>
      </c>
      <c r="C152" s="17">
        <f t="shared" si="14"/>
        <v>7.3260073260073E-3</v>
      </c>
      <c r="D152" s="13"/>
    </row>
    <row r="153" spans="1:5" x14ac:dyDescent="0.2">
      <c r="A153" s="7">
        <v>41060</v>
      </c>
      <c r="B153" s="8">
        <v>27.3</v>
      </c>
      <c r="C153" s="17">
        <f t="shared" si="14"/>
        <v>-1.2658227848101189E-2</v>
      </c>
      <c r="D153" s="13"/>
    </row>
    <row r="154" spans="1:5" x14ac:dyDescent="0.2">
      <c r="A154" s="7">
        <v>41029</v>
      </c>
      <c r="B154" s="8">
        <v>27.65</v>
      </c>
      <c r="C154" s="17">
        <f t="shared" si="14"/>
        <v>-2.8849621348720463E-3</v>
      </c>
      <c r="D154" s="13"/>
    </row>
    <row r="155" spans="1:5" x14ac:dyDescent="0.2">
      <c r="A155" s="7">
        <v>40998</v>
      </c>
      <c r="B155" s="8">
        <v>27.73</v>
      </c>
      <c r="C155" s="17">
        <f t="shared" si="14"/>
        <v>-6.0931899641576406E-3</v>
      </c>
      <c r="D155" s="13"/>
    </row>
    <row r="156" spans="1:5" x14ac:dyDescent="0.2">
      <c r="A156" s="7">
        <v>40968</v>
      </c>
      <c r="B156" s="8">
        <v>27.9</v>
      </c>
      <c r="C156" s="17">
        <f t="shared" si="14"/>
        <v>1.3071895424836581E-2</v>
      </c>
      <c r="D156" s="13"/>
    </row>
    <row r="157" spans="1:5" x14ac:dyDescent="0.2">
      <c r="A157" s="7">
        <v>40939</v>
      </c>
      <c r="B157" s="8">
        <v>27.54</v>
      </c>
      <c r="C157" s="17">
        <f t="shared" si="14"/>
        <v>1.6986706056130018E-2</v>
      </c>
      <c r="D157" s="13"/>
    </row>
    <row r="158" spans="1:5" x14ac:dyDescent="0.2">
      <c r="A158" s="7">
        <v>40907</v>
      </c>
      <c r="B158" s="8">
        <v>27.08</v>
      </c>
      <c r="C158" s="17">
        <f t="shared" si="14"/>
        <v>-1.1678832116788333E-2</v>
      </c>
      <c r="D158" s="13" cm="1">
        <f t="array" ref="D158">PRODUCT((1+C158:C169)^(12/12))-1</f>
        <v>-1.1981728229302102E-2</v>
      </c>
      <c r="E158" s="21">
        <f t="shared" ref="E158" si="17">_xlfn.STDEV.P(C158:C169)</f>
        <v>1.3067038025406198E-2</v>
      </c>
    </row>
    <row r="159" spans="1:5" x14ac:dyDescent="0.2">
      <c r="A159" s="7">
        <v>40877</v>
      </c>
      <c r="B159" s="8">
        <v>27.4</v>
      </c>
      <c r="C159" s="17">
        <f t="shared" si="14"/>
        <v>-7.9652425778422298E-3</v>
      </c>
      <c r="D159" s="13"/>
    </row>
    <row r="160" spans="1:5" x14ac:dyDescent="0.2">
      <c r="A160" s="7">
        <v>40847</v>
      </c>
      <c r="B160" s="8">
        <v>27.62</v>
      </c>
      <c r="C160" s="17">
        <f t="shared" si="14"/>
        <v>2.5241276911655518E-2</v>
      </c>
      <c r="D160" s="13"/>
    </row>
    <row r="161" spans="1:5" x14ac:dyDescent="0.2">
      <c r="A161" s="7">
        <v>40816</v>
      </c>
      <c r="B161" s="8">
        <v>26.94</v>
      </c>
      <c r="C161" s="17">
        <f t="shared" si="14"/>
        <v>-2.2141560798548073E-2</v>
      </c>
      <c r="D161" s="13"/>
    </row>
    <row r="162" spans="1:5" x14ac:dyDescent="0.2">
      <c r="A162" s="7">
        <v>40786</v>
      </c>
      <c r="B162" s="8">
        <v>27.55</v>
      </c>
      <c r="C162" s="17">
        <f t="shared" si="14"/>
        <v>-6.4911648034619443E-3</v>
      </c>
      <c r="D162" s="13"/>
    </row>
    <row r="163" spans="1:5" x14ac:dyDescent="0.2">
      <c r="A163" s="7">
        <v>40753</v>
      </c>
      <c r="B163" s="8">
        <v>27.73</v>
      </c>
      <c r="C163" s="17">
        <f t="shared" si="14"/>
        <v>6.8990559186638085E-3</v>
      </c>
      <c r="D163" s="13"/>
    </row>
    <row r="164" spans="1:5" x14ac:dyDescent="0.2">
      <c r="A164" s="7">
        <v>40724</v>
      </c>
      <c r="B164" s="8">
        <v>27.54</v>
      </c>
      <c r="C164" s="17">
        <f t="shared" si="14"/>
        <v>-1.0775862068965542E-2</v>
      </c>
      <c r="D164" s="13"/>
    </row>
    <row r="165" spans="1:5" x14ac:dyDescent="0.2">
      <c r="A165" s="7">
        <v>40694</v>
      </c>
      <c r="B165" s="8">
        <v>27.84</v>
      </c>
      <c r="C165" s="17">
        <f t="shared" si="14"/>
        <v>0</v>
      </c>
      <c r="D165" s="13"/>
    </row>
    <row r="166" spans="1:5" x14ac:dyDescent="0.2">
      <c r="A166" s="7">
        <v>40662</v>
      </c>
      <c r="B166" s="8">
        <v>27.84</v>
      </c>
      <c r="C166" s="17">
        <f t="shared" si="14"/>
        <v>1.9033674963396762E-2</v>
      </c>
      <c r="D166" s="13"/>
    </row>
    <row r="167" spans="1:5" x14ac:dyDescent="0.2">
      <c r="A167" s="7">
        <v>40633</v>
      </c>
      <c r="B167" s="8">
        <v>27.32</v>
      </c>
      <c r="C167" s="17">
        <f t="shared" si="14"/>
        <v>5.5207949944791525E-3</v>
      </c>
      <c r="D167" s="13"/>
    </row>
    <row r="168" spans="1:5" x14ac:dyDescent="0.2">
      <c r="A168" s="7">
        <v>40602</v>
      </c>
      <c r="B168" s="8">
        <v>27.17</v>
      </c>
      <c r="C168" s="17">
        <f t="shared" si="14"/>
        <v>2.5830258302583131E-3</v>
      </c>
      <c r="D168" s="13"/>
    </row>
    <row r="169" spans="1:5" x14ac:dyDescent="0.2">
      <c r="A169" s="7">
        <v>40574</v>
      </c>
      <c r="B169" s="8">
        <v>27.1</v>
      </c>
      <c r="C169" s="17">
        <f t="shared" si="14"/>
        <v>-1.1252024926664777E-2</v>
      </c>
      <c r="D169" s="13"/>
    </row>
    <row r="170" spans="1:5" x14ac:dyDescent="0.2">
      <c r="A170" s="7">
        <v>40543</v>
      </c>
      <c r="B170" s="8">
        <v>27.4084</v>
      </c>
      <c r="C170" s="17">
        <f t="shared" si="14"/>
        <v>-5.1397459165154402E-3</v>
      </c>
      <c r="D170" s="13" cm="1">
        <f t="array" ref="D170">PRODUCT((1+C170:C181)^(12/12))-1</f>
        <v>1.0444201127369102E-2</v>
      </c>
      <c r="E170" s="21">
        <f t="shared" ref="E170" si="18">_xlfn.STDEV.P(C170:C181)</f>
        <v>1.8299488038279386E-2</v>
      </c>
    </row>
    <row r="171" spans="1:5" x14ac:dyDescent="0.2">
      <c r="A171" s="7">
        <v>40512</v>
      </c>
      <c r="B171" s="8">
        <v>27.55</v>
      </c>
      <c r="C171" s="17">
        <f t="shared" si="14"/>
        <v>-1.3958482462419489E-2</v>
      </c>
      <c r="D171" s="13"/>
    </row>
    <row r="172" spans="1:5" x14ac:dyDescent="0.2">
      <c r="A172" s="7">
        <v>40480</v>
      </c>
      <c r="B172" s="8">
        <v>27.94</v>
      </c>
      <c r="C172" s="17">
        <f t="shared" si="14"/>
        <v>6.1217140799424453E-3</v>
      </c>
      <c r="D172" s="13"/>
    </row>
    <row r="173" spans="1:5" x14ac:dyDescent="0.2">
      <c r="A173" s="7">
        <v>40451</v>
      </c>
      <c r="B173" s="8">
        <v>27.77</v>
      </c>
      <c r="C173" s="17">
        <f t="shared" si="14"/>
        <v>2.2760754272245085E-2</v>
      </c>
      <c r="D173" s="13"/>
    </row>
    <row r="174" spans="1:5" x14ac:dyDescent="0.2">
      <c r="A174" s="7">
        <v>40421</v>
      </c>
      <c r="B174" s="8">
        <v>27.152000000000001</v>
      </c>
      <c r="C174" s="17">
        <f t="shared" si="14"/>
        <v>1.9779765595016466E-3</v>
      </c>
      <c r="D174" s="13"/>
    </row>
    <row r="175" spans="1:5" x14ac:dyDescent="0.2">
      <c r="A175" s="7">
        <v>40389</v>
      </c>
      <c r="B175" s="8">
        <v>27.098400000000002</v>
      </c>
      <c r="C175" s="17">
        <f t="shared" si="14"/>
        <v>2.606588413479748E-2</v>
      </c>
      <c r="D175" s="13"/>
    </row>
    <row r="176" spans="1:5" x14ac:dyDescent="0.2">
      <c r="A176" s="7">
        <v>40359</v>
      </c>
      <c r="B176" s="8">
        <v>26.41</v>
      </c>
      <c r="C176" s="17">
        <f t="shared" si="14"/>
        <v>1.4988470407378961E-2</v>
      </c>
      <c r="D176" s="13"/>
    </row>
    <row r="177" spans="1:4" x14ac:dyDescent="0.2">
      <c r="A177" s="7">
        <v>40326</v>
      </c>
      <c r="B177" s="8">
        <v>26.02</v>
      </c>
      <c r="C177" s="17">
        <f t="shared" si="14"/>
        <v>-4.1620626151012856E-2</v>
      </c>
      <c r="D177" s="13"/>
    </row>
    <row r="178" spans="1:4" x14ac:dyDescent="0.2">
      <c r="A178" s="7">
        <v>40298</v>
      </c>
      <c r="B178" s="8">
        <v>27.15</v>
      </c>
      <c r="C178" s="17">
        <f t="shared" si="14"/>
        <v>-1.8382352941176733E-3</v>
      </c>
      <c r="D178" s="13"/>
    </row>
    <row r="179" spans="1:4" x14ac:dyDescent="0.2">
      <c r="A179" s="7">
        <v>40268</v>
      </c>
      <c r="B179" s="8">
        <v>27.2</v>
      </c>
      <c r="C179" s="17">
        <f t="shared" si="14"/>
        <v>1.9108280254776993E-2</v>
      </c>
      <c r="D179" s="13"/>
    </row>
    <row r="180" spans="1:4" x14ac:dyDescent="0.2">
      <c r="A180" s="7">
        <v>40235</v>
      </c>
      <c r="B180" s="8">
        <v>26.69</v>
      </c>
      <c r="C180" s="17">
        <f t="shared" si="14"/>
        <v>-3.7453183520591799E-4</v>
      </c>
      <c r="D180" s="13"/>
    </row>
    <row r="181" spans="1:4" x14ac:dyDescent="0.2">
      <c r="A181" s="7">
        <v>40207</v>
      </c>
      <c r="B181" s="8">
        <v>26.7</v>
      </c>
      <c r="C181" s="17">
        <f t="shared" si="14"/>
        <v>-1.5671831624583889E-2</v>
      </c>
    </row>
    <row r="182" spans="1:4" x14ac:dyDescent="0.2">
      <c r="A182" s="7">
        <v>40178</v>
      </c>
      <c r="B182" s="8">
        <v>27.1251</v>
      </c>
      <c r="C182" s="17">
        <f t="shared" si="14"/>
        <v>-1.2195921340131139E-2</v>
      </c>
    </row>
    <row r="183" spans="1:4" x14ac:dyDescent="0.2">
      <c r="A183" s="7">
        <v>40147</v>
      </c>
      <c r="B183" s="8">
        <v>27.46</v>
      </c>
      <c r="C183" s="17">
        <f t="shared" si="14"/>
        <v>2.0438498699368292E-2</v>
      </c>
    </row>
    <row r="184" spans="1:4" x14ac:dyDescent="0.2">
      <c r="A184" s="7">
        <v>40116</v>
      </c>
      <c r="B184" s="8">
        <v>26.91</v>
      </c>
      <c r="C184" s="17">
        <f t="shared" si="14"/>
        <v>-5.1756007393715551E-3</v>
      </c>
    </row>
    <row r="185" spans="1:4" x14ac:dyDescent="0.2">
      <c r="A185" s="7">
        <v>40086</v>
      </c>
      <c r="B185" s="8">
        <v>27.05</v>
      </c>
      <c r="C185" s="17">
        <f t="shared" si="14"/>
        <v>2.500947328533536E-2</v>
      </c>
    </row>
    <row r="186" spans="1:4" x14ac:dyDescent="0.2">
      <c r="A186" s="7">
        <v>40056</v>
      </c>
      <c r="B186" s="8">
        <v>26.39</v>
      </c>
      <c r="C186" s="17">
        <f t="shared" si="14"/>
        <v>-4.1509433962263935E-3</v>
      </c>
    </row>
    <row r="187" spans="1:4" x14ac:dyDescent="0.2">
      <c r="A187" s="7">
        <v>40025</v>
      </c>
      <c r="B187" s="8">
        <v>26.5</v>
      </c>
      <c r="C187" s="17">
        <f t="shared" si="14"/>
        <v>1.5325670498084237E-2</v>
      </c>
    </row>
    <row r="188" spans="1:4" x14ac:dyDescent="0.2">
      <c r="A188" s="7">
        <v>39994</v>
      </c>
      <c r="B188" s="8">
        <v>26.1</v>
      </c>
      <c r="C188" s="17">
        <f t="shared" ref="C188:C189" si="19">(B188-B189)/B189</f>
        <v>-3.4364261168384823E-3</v>
      </c>
    </row>
    <row r="189" spans="1:4" x14ac:dyDescent="0.2">
      <c r="A189" s="7">
        <v>39962</v>
      </c>
      <c r="B189" s="8">
        <v>26.19</v>
      </c>
      <c r="C189" s="17">
        <f t="shared" si="19"/>
        <v>2.786499215070647E-2</v>
      </c>
    </row>
    <row r="190" spans="1:4" x14ac:dyDescent="0.2">
      <c r="A190" s="7">
        <v>39933</v>
      </c>
      <c r="B190" s="8">
        <v>25.48</v>
      </c>
      <c r="C190" s="17">
        <f>(B190-B191)/B191</f>
        <v>2.2882376555600173E-2</v>
      </c>
    </row>
    <row r="191" spans="1:4" x14ac:dyDescent="0.2">
      <c r="A191" s="7">
        <v>39903</v>
      </c>
      <c r="B191" s="8">
        <v>24.91</v>
      </c>
    </row>
    <row r="192" spans="1:4" x14ac:dyDescent="0.2">
      <c r="A192" s="66" t="s">
        <v>10</v>
      </c>
      <c r="B192" s="66"/>
    </row>
  </sheetData>
  <mergeCells count="2">
    <mergeCell ref="N1:Q1"/>
    <mergeCell ref="A192:B192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7E147-FD0A-488B-A821-A9CE5F3FEBCC}">
  <dimension ref="A1:AI279"/>
  <sheetViews>
    <sheetView topLeftCell="A226" workbookViewId="0">
      <selection activeCell="G257" sqref="G257"/>
    </sheetView>
  </sheetViews>
  <sheetFormatPr baseColWidth="10" defaultColWidth="8.83203125" defaultRowHeight="15" x14ac:dyDescent="0.2"/>
  <cols>
    <col min="1" max="1" width="19.33203125" customWidth="1"/>
    <col min="2" max="2" width="26.83203125" customWidth="1"/>
    <col min="3" max="3" width="18.5" bestFit="1" customWidth="1"/>
    <col min="4" max="4" width="17.6640625" bestFit="1" customWidth="1"/>
    <col min="5" max="5" width="12.5" bestFit="1" customWidth="1"/>
    <col min="7" max="7" width="11.1640625" bestFit="1" customWidth="1"/>
    <col min="9" max="9" width="11.1640625" bestFit="1" customWidth="1"/>
  </cols>
  <sheetData>
    <row r="1" spans="1:35" x14ac:dyDescent="0.2">
      <c r="A1" s="58" t="s">
        <v>0</v>
      </c>
      <c r="B1" s="58" t="s">
        <v>72</v>
      </c>
      <c r="C1" s="6" t="s">
        <v>69</v>
      </c>
      <c r="D1" s="42" t="s">
        <v>3</v>
      </c>
      <c r="E1" s="43" t="s">
        <v>36</v>
      </c>
      <c r="F1" s="44"/>
      <c r="G1" s="36" t="s">
        <v>5</v>
      </c>
      <c r="H1" s="37" t="s">
        <v>6</v>
      </c>
      <c r="I1" s="38" t="s">
        <v>7</v>
      </c>
      <c r="J1" s="39" t="s">
        <v>8</v>
      </c>
      <c r="N1" s="68"/>
      <c r="O1" s="68"/>
      <c r="P1" s="68"/>
      <c r="Q1" s="68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</row>
    <row r="2" spans="1:35" ht="19" x14ac:dyDescent="0.25">
      <c r="A2" s="60">
        <v>45657</v>
      </c>
      <c r="B2" s="59">
        <v>38.18</v>
      </c>
      <c r="C2" s="17">
        <f t="shared" ref="C2:C65" si="0">(B2-B3)/B3</f>
        <v>-9.590338621832814E-2</v>
      </c>
      <c r="D2" s="13" cm="1">
        <f t="array" ref="D2">PRODUCT((1+C2:C13)^(12/12))-1</f>
        <v>-2.3779084633086423E-2</v>
      </c>
      <c r="E2" s="21">
        <f>_xlfn.STDEV.P(C2:C13)</f>
        <v>4.3803563807701132E-2</v>
      </c>
      <c r="G2" s="22">
        <f>A2</f>
        <v>45657</v>
      </c>
      <c r="H2" s="31">
        <v>2024</v>
      </c>
      <c r="I2" s="23">
        <f>VLOOKUP(G2,$A$2:$D$287,4,FALSE)</f>
        <v>-2.3779084633086423E-2</v>
      </c>
      <c r="J2" s="40">
        <f t="shared" ref="J2:J15" si="1">VLOOKUP(G2,$A$2:$E$286,5,FALSE)</f>
        <v>4.3803563807701132E-2</v>
      </c>
      <c r="N2" s="2" t="s">
        <v>73</v>
      </c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61"/>
      <c r="AA2" s="61"/>
      <c r="AB2" s="61"/>
      <c r="AC2" s="61"/>
      <c r="AD2" s="61"/>
      <c r="AE2" s="61"/>
      <c r="AF2" s="61"/>
      <c r="AG2" s="61"/>
      <c r="AH2" s="61"/>
      <c r="AI2" s="61"/>
    </row>
    <row r="3" spans="1:35" x14ac:dyDescent="0.2">
      <c r="A3" s="60">
        <v>45625</v>
      </c>
      <c r="B3" s="59">
        <v>42.23</v>
      </c>
      <c r="C3" s="17">
        <f t="shared" si="0"/>
        <v>4.400494437577241E-2</v>
      </c>
      <c r="D3" s="13"/>
      <c r="G3" s="22">
        <f>A14</f>
        <v>45289</v>
      </c>
      <c r="H3" s="31">
        <v>2023</v>
      </c>
      <c r="I3" s="23">
        <f t="shared" ref="I3:I15" si="2">VLOOKUP(G3,$A$2:$D$287,4,FALSE)</f>
        <v>3.0777122339062934E-3</v>
      </c>
      <c r="J3" s="40">
        <f t="shared" si="1"/>
        <v>4.4663695170022687E-2</v>
      </c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  <c r="AF3" s="61"/>
      <c r="AG3" s="61"/>
      <c r="AH3" s="61"/>
      <c r="AI3" s="61"/>
    </row>
    <row r="4" spans="1:35" x14ac:dyDescent="0.2">
      <c r="A4" s="60">
        <v>45596</v>
      </c>
      <c r="B4" s="59">
        <v>40.450000000000003</v>
      </c>
      <c r="C4" s="17">
        <f t="shared" si="0"/>
        <v>-7.4110671936744154E-4</v>
      </c>
      <c r="D4" s="13"/>
      <c r="G4" s="22">
        <f>A26</f>
        <v>44925</v>
      </c>
      <c r="H4" s="31">
        <v>2022</v>
      </c>
      <c r="I4" s="23">
        <f t="shared" si="2"/>
        <v>0.41730279898218803</v>
      </c>
      <c r="J4" s="40">
        <f t="shared" si="1"/>
        <v>0.10273599867521806</v>
      </c>
      <c r="N4" s="61" t="s">
        <v>74</v>
      </c>
      <c r="O4" s="61"/>
      <c r="P4" s="61"/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E4" s="61"/>
      <c r="AF4" s="61"/>
      <c r="AG4" s="61"/>
      <c r="AH4" s="61"/>
      <c r="AI4" s="61"/>
    </row>
    <row r="5" spans="1:35" x14ac:dyDescent="0.2">
      <c r="A5" s="60">
        <v>45565</v>
      </c>
      <c r="B5" s="59">
        <v>40.479999999999997</v>
      </c>
      <c r="C5" s="17">
        <f t="shared" si="0"/>
        <v>-3.5041716328963191E-2</v>
      </c>
      <c r="D5" s="13"/>
      <c r="G5" s="22">
        <f>A38</f>
        <v>44561</v>
      </c>
      <c r="H5" s="31">
        <v>2021</v>
      </c>
      <c r="I5" s="23">
        <f t="shared" si="2"/>
        <v>0.35450516986706071</v>
      </c>
      <c r="J5" s="40">
        <f t="shared" si="1"/>
        <v>5.9919878159150709E-2</v>
      </c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61"/>
      <c r="AH5" s="61"/>
      <c r="AI5" s="61"/>
    </row>
    <row r="6" spans="1:35" x14ac:dyDescent="0.2">
      <c r="A6" s="60">
        <v>45534</v>
      </c>
      <c r="B6" s="59">
        <v>41.95</v>
      </c>
      <c r="C6" s="17">
        <f t="shared" si="0"/>
        <v>-4.5087802562885082E-3</v>
      </c>
      <c r="D6" s="13"/>
      <c r="G6" s="22">
        <f>A50</f>
        <v>44196</v>
      </c>
      <c r="H6" s="31">
        <v>2020</v>
      </c>
      <c r="I6" s="23">
        <f t="shared" si="2"/>
        <v>-0.34122607849497233</v>
      </c>
      <c r="J6" s="40">
        <f t="shared" si="1"/>
        <v>0.14319712193332851</v>
      </c>
      <c r="N6" s="62" t="s">
        <v>12</v>
      </c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</row>
    <row r="7" spans="1:35" x14ac:dyDescent="0.2">
      <c r="A7" s="60">
        <v>45504</v>
      </c>
      <c r="B7" s="59">
        <v>42.14</v>
      </c>
      <c r="C7" s="17">
        <f t="shared" si="0"/>
        <v>1.5177065767285053E-2</v>
      </c>
      <c r="D7" s="13"/>
      <c r="G7" s="22">
        <f>A62</f>
        <v>43830</v>
      </c>
      <c r="H7" s="31">
        <v>2019</v>
      </c>
      <c r="I7" s="23">
        <f t="shared" si="2"/>
        <v>5.0425894378194114E-2</v>
      </c>
      <c r="J7" s="40">
        <f t="shared" si="1"/>
        <v>4.9387985020536818E-2</v>
      </c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61"/>
      <c r="AF7" s="61"/>
      <c r="AG7" s="61"/>
      <c r="AH7" s="61"/>
      <c r="AI7" s="61"/>
    </row>
    <row r="8" spans="1:35" x14ac:dyDescent="0.2">
      <c r="A8" s="60">
        <v>45471</v>
      </c>
      <c r="B8" s="59">
        <v>41.51</v>
      </c>
      <c r="C8" s="17">
        <f t="shared" si="0"/>
        <v>-4.5747126436781652E-2</v>
      </c>
      <c r="D8" s="13"/>
      <c r="G8" s="22">
        <f>A74</f>
        <v>43465</v>
      </c>
      <c r="H8" s="31">
        <v>2018</v>
      </c>
      <c r="I8" s="23">
        <f t="shared" si="2"/>
        <v>-0.1744022503516176</v>
      </c>
      <c r="J8" s="40">
        <f t="shared" si="1"/>
        <v>5.8679178702972151E-2</v>
      </c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61"/>
      <c r="AH8" s="61"/>
      <c r="AI8" s="61"/>
    </row>
    <row r="9" spans="1:35" x14ac:dyDescent="0.2">
      <c r="A9" s="60">
        <v>45443</v>
      </c>
      <c r="B9" s="59">
        <v>43.5</v>
      </c>
      <c r="C9" s="17">
        <f t="shared" si="0"/>
        <v>8.578715511245014E-3</v>
      </c>
      <c r="D9" s="13"/>
      <c r="G9" s="22">
        <f>A86</f>
        <v>43098</v>
      </c>
      <c r="H9" s="31">
        <v>2017</v>
      </c>
      <c r="I9" s="23">
        <f t="shared" si="2"/>
        <v>2.1551724137930828E-2</v>
      </c>
      <c r="J9" s="40">
        <f t="shared" si="1"/>
        <v>3.400513954287139E-2</v>
      </c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61"/>
      <c r="AH9" s="61"/>
      <c r="AI9" s="61"/>
    </row>
    <row r="10" spans="1:35" x14ac:dyDescent="0.2">
      <c r="A10" s="60">
        <v>45412</v>
      </c>
      <c r="B10" s="59">
        <v>43.13</v>
      </c>
      <c r="C10" s="17">
        <f t="shared" si="0"/>
        <v>4.1909196740395737E-3</v>
      </c>
      <c r="D10" s="13"/>
      <c r="G10" s="22">
        <f>A98</f>
        <v>42734</v>
      </c>
      <c r="H10" s="31">
        <v>2016</v>
      </c>
      <c r="I10" s="23">
        <f t="shared" si="2"/>
        <v>0.24152693542632919</v>
      </c>
      <c r="J10" s="40">
        <f t="shared" si="1"/>
        <v>4.0756068878863135E-2</v>
      </c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61"/>
      <c r="AH10" s="61"/>
      <c r="AI10" s="61"/>
    </row>
    <row r="11" spans="1:35" x14ac:dyDescent="0.2">
      <c r="A11" s="60">
        <v>45379</v>
      </c>
      <c r="B11" s="59">
        <v>42.95</v>
      </c>
      <c r="C11" s="17">
        <f t="shared" si="0"/>
        <v>8.8719898605830155E-2</v>
      </c>
      <c r="D11" s="13"/>
      <c r="G11" s="22">
        <f>A110</f>
        <v>42369</v>
      </c>
      <c r="H11" s="31">
        <v>2015</v>
      </c>
      <c r="I11" s="23">
        <f t="shared" si="2"/>
        <v>-0.24630276956171004</v>
      </c>
      <c r="J11" s="40">
        <f t="shared" si="1"/>
        <v>6.4933370875931457E-2</v>
      </c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1"/>
    </row>
    <row r="12" spans="1:35" x14ac:dyDescent="0.2">
      <c r="A12" s="60">
        <v>45351</v>
      </c>
      <c r="B12" s="59">
        <v>39.450000000000003</v>
      </c>
      <c r="C12" s="17">
        <f t="shared" si="0"/>
        <v>1.7276946879835008E-2</v>
      </c>
      <c r="D12" s="13"/>
      <c r="G12" s="22">
        <f>A122</f>
        <v>42004</v>
      </c>
      <c r="H12" s="31">
        <v>2014</v>
      </c>
      <c r="I12" s="23">
        <f t="shared" si="2"/>
        <v>-0.13951874132346154</v>
      </c>
      <c r="J12" s="40">
        <f t="shared" si="1"/>
        <v>5.0350240927795394E-2</v>
      </c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61"/>
      <c r="AH12" s="61"/>
      <c r="AI12" s="61"/>
    </row>
    <row r="13" spans="1:35" x14ac:dyDescent="0.2">
      <c r="A13" s="60">
        <v>45322</v>
      </c>
      <c r="B13" s="59">
        <v>38.78</v>
      </c>
      <c r="C13" s="17">
        <f t="shared" si="0"/>
        <v>-8.4377397085144031E-3</v>
      </c>
      <c r="D13" s="13"/>
      <c r="G13" s="22">
        <f>A134</f>
        <v>41639</v>
      </c>
      <c r="H13" s="31">
        <v>2013</v>
      </c>
      <c r="I13" s="23">
        <f t="shared" si="2"/>
        <v>0.12993464052287562</v>
      </c>
      <c r="J13" s="40">
        <f t="shared" si="1"/>
        <v>2.9125097875958211E-2</v>
      </c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61"/>
      <c r="AH13" s="61"/>
      <c r="AI13" s="61"/>
    </row>
    <row r="14" spans="1:35" x14ac:dyDescent="0.2">
      <c r="A14" s="60">
        <v>45289</v>
      </c>
      <c r="B14" s="59">
        <v>39.11</v>
      </c>
      <c r="C14" s="17">
        <f t="shared" si="0"/>
        <v>-1.6100628930817623E-2</v>
      </c>
      <c r="D14" s="13" cm="1">
        <f t="array" ref="D14">PRODUCT((1+C14:C25)^(12/12))-1</f>
        <v>3.0777122339062934E-3</v>
      </c>
      <c r="E14" s="21">
        <f t="shared" ref="E14" si="3">_xlfn.STDEV.P(C14:C25)</f>
        <v>4.4663695170022687E-2</v>
      </c>
      <c r="G14" s="22">
        <f>A146</f>
        <v>41274</v>
      </c>
      <c r="H14" s="31">
        <v>2012</v>
      </c>
      <c r="I14" s="23">
        <f t="shared" si="2"/>
        <v>1.5710919088769426E-3</v>
      </c>
      <c r="J14" s="40">
        <f t="shared" si="1"/>
        <v>4.5106512349941154E-2</v>
      </c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61"/>
      <c r="AH14" s="61"/>
      <c r="AI14" s="61"/>
    </row>
    <row r="15" spans="1:35" x14ac:dyDescent="0.2">
      <c r="A15" s="60">
        <v>45260</v>
      </c>
      <c r="B15" s="59">
        <v>39.75</v>
      </c>
      <c r="C15" s="17">
        <f t="shared" si="0"/>
        <v>5.3110773899848474E-3</v>
      </c>
      <c r="D15" s="13"/>
      <c r="G15" s="24">
        <f>A158</f>
        <v>40907</v>
      </c>
      <c r="H15" s="32">
        <v>2011</v>
      </c>
      <c r="I15" s="25">
        <f t="shared" si="2"/>
        <v>-2.227342549923228E-2</v>
      </c>
      <c r="J15" s="41">
        <f t="shared" si="1"/>
        <v>7.3144163659262032E-2</v>
      </c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1"/>
      <c r="AC15" s="61"/>
      <c r="AD15" s="61"/>
      <c r="AE15" s="61"/>
      <c r="AF15" s="61"/>
      <c r="AG15" s="61"/>
      <c r="AH15" s="61"/>
      <c r="AI15" s="61"/>
    </row>
    <row r="16" spans="1:35" x14ac:dyDescent="0.2">
      <c r="A16" s="60">
        <v>45230</v>
      </c>
      <c r="B16" s="59">
        <v>39.54</v>
      </c>
      <c r="C16" s="17">
        <f t="shared" si="0"/>
        <v>-4.168686379059619E-2</v>
      </c>
      <c r="D16" s="13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</row>
    <row r="17" spans="1:35" x14ac:dyDescent="0.2">
      <c r="A17" s="60">
        <v>45198</v>
      </c>
      <c r="B17" s="59">
        <v>41.26</v>
      </c>
      <c r="C17" s="17">
        <f t="shared" si="0"/>
        <v>2.5602783992045769E-2</v>
      </c>
      <c r="D17" s="13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1"/>
    </row>
    <row r="18" spans="1:35" x14ac:dyDescent="0.2">
      <c r="A18" s="60">
        <v>45169</v>
      </c>
      <c r="B18" s="59">
        <v>40.229999999999997</v>
      </c>
      <c r="C18" s="17">
        <f t="shared" si="0"/>
        <v>1.7450682852807226E-2</v>
      </c>
      <c r="D18" s="13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</row>
    <row r="19" spans="1:35" x14ac:dyDescent="0.2">
      <c r="A19" s="60">
        <v>45138</v>
      </c>
      <c r="B19" s="59">
        <v>39.54</v>
      </c>
      <c r="C19" s="17">
        <f t="shared" si="0"/>
        <v>6.2332079527135958E-2</v>
      </c>
      <c r="D19" s="13"/>
      <c r="N19" s="61"/>
      <c r="O19" s="61"/>
      <c r="P19" s="61"/>
      <c r="Q19" s="61"/>
      <c r="R19" s="61"/>
      <c r="S19" s="61"/>
      <c r="T19" s="61"/>
      <c r="U19" s="61"/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61"/>
      <c r="AH19" s="61"/>
      <c r="AI19" s="61"/>
    </row>
    <row r="20" spans="1:35" x14ac:dyDescent="0.2">
      <c r="A20" s="60">
        <v>45107</v>
      </c>
      <c r="B20" s="59">
        <v>37.22</v>
      </c>
      <c r="C20" s="17">
        <f t="shared" si="0"/>
        <v>4.8450704225352081E-2</v>
      </c>
      <c r="D20" s="13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61"/>
      <c r="AH20" s="61"/>
      <c r="AI20" s="61"/>
    </row>
    <row r="21" spans="1:35" x14ac:dyDescent="0.2">
      <c r="A21" s="60">
        <v>45077</v>
      </c>
      <c r="B21" s="59">
        <v>35.5</v>
      </c>
      <c r="C21" s="17">
        <f t="shared" si="0"/>
        <v>-9.715157680569686E-2</v>
      </c>
      <c r="D21" s="13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61"/>
      <c r="AH21" s="61"/>
      <c r="AI21" s="61"/>
    </row>
    <row r="22" spans="1:35" x14ac:dyDescent="0.2">
      <c r="A22" s="60">
        <v>45044</v>
      </c>
      <c r="B22" s="59">
        <v>39.32</v>
      </c>
      <c r="C22" s="17">
        <f t="shared" si="0"/>
        <v>4.1313559322033962E-2</v>
      </c>
      <c r="D22" s="13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61"/>
      <c r="AD22" s="61"/>
      <c r="AE22" s="61"/>
      <c r="AF22" s="61"/>
      <c r="AG22" s="61"/>
      <c r="AH22" s="61"/>
      <c r="AI22" s="61"/>
    </row>
    <row r="23" spans="1:35" x14ac:dyDescent="0.2">
      <c r="A23" s="60">
        <v>45016</v>
      </c>
      <c r="B23" s="59">
        <v>37.76</v>
      </c>
      <c r="C23" s="17">
        <f t="shared" si="0"/>
        <v>-1.2294009939837794E-2</v>
      </c>
      <c r="D23" s="13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</row>
    <row r="24" spans="1:35" x14ac:dyDescent="0.2">
      <c r="A24" s="60">
        <v>44985</v>
      </c>
      <c r="B24" s="59">
        <v>38.229999999999997</v>
      </c>
      <c r="C24" s="17">
        <f t="shared" si="0"/>
        <v>-4.9477871705619146E-2</v>
      </c>
      <c r="D24" s="13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  <c r="AD24" s="61"/>
      <c r="AE24" s="61"/>
      <c r="AF24" s="61"/>
      <c r="AG24" s="61"/>
      <c r="AH24" s="61"/>
      <c r="AI24" s="61"/>
    </row>
    <row r="25" spans="1:35" x14ac:dyDescent="0.2">
      <c r="A25" s="60">
        <v>44957</v>
      </c>
      <c r="B25" s="59">
        <v>40.22</v>
      </c>
      <c r="C25" s="17">
        <f t="shared" si="0"/>
        <v>3.1546550397537745E-2</v>
      </c>
      <c r="D25" s="13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61"/>
      <c r="AF25" s="61"/>
      <c r="AG25" s="61"/>
      <c r="AH25" s="61"/>
      <c r="AI25" s="61"/>
    </row>
    <row r="26" spans="1:35" x14ac:dyDescent="0.2">
      <c r="A26" s="60">
        <v>44925</v>
      </c>
      <c r="B26" s="59">
        <v>38.99</v>
      </c>
      <c r="C26" s="17">
        <f t="shared" si="0"/>
        <v>-5.7985020536361405E-2</v>
      </c>
      <c r="D26" s="13" cm="1">
        <f t="array" ref="D26">PRODUCT((1+C26:C37)^(12/12))-1</f>
        <v>0.41730279898218803</v>
      </c>
      <c r="E26" s="21">
        <f t="shared" ref="E26" si="4">_xlfn.STDEV.P(C26:C37)</f>
        <v>0.10273599867521806</v>
      </c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61"/>
      <c r="AF26" s="61"/>
      <c r="AG26" s="61"/>
      <c r="AH26" s="61"/>
      <c r="AI26" s="61"/>
    </row>
    <row r="27" spans="1:35" x14ac:dyDescent="0.2">
      <c r="A27" s="60">
        <v>44895</v>
      </c>
      <c r="B27" s="59">
        <v>41.39</v>
      </c>
      <c r="C27" s="17">
        <f t="shared" si="0"/>
        <v>3.3200199700449282E-2</v>
      </c>
      <c r="D27" s="13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1"/>
      <c r="AE27" s="61"/>
      <c r="AF27" s="61"/>
      <c r="AG27" s="61"/>
      <c r="AH27" s="61"/>
      <c r="AI27" s="61"/>
    </row>
    <row r="28" spans="1:35" x14ac:dyDescent="0.2">
      <c r="A28" s="60">
        <v>44865</v>
      </c>
      <c r="B28" s="59">
        <v>40.06</v>
      </c>
      <c r="C28" s="17">
        <f t="shared" si="0"/>
        <v>0.20192019201920205</v>
      </c>
      <c r="D28" s="13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61"/>
      <c r="Z28" s="61"/>
      <c r="AA28" s="61"/>
      <c r="AB28" s="61"/>
      <c r="AC28" s="61"/>
      <c r="AD28" s="61"/>
      <c r="AE28" s="61"/>
      <c r="AF28" s="61"/>
      <c r="AG28" s="61"/>
      <c r="AH28" s="61"/>
      <c r="AI28" s="61"/>
    </row>
    <row r="29" spans="1:35" x14ac:dyDescent="0.2">
      <c r="A29" s="60">
        <v>44834</v>
      </c>
      <c r="B29" s="59">
        <v>33.33</v>
      </c>
      <c r="C29" s="17">
        <f t="shared" si="0"/>
        <v>-9.6747967479674804E-2</v>
      </c>
      <c r="D29" s="13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1"/>
      <c r="AA29" s="61"/>
      <c r="AB29" s="61"/>
      <c r="AC29" s="61"/>
      <c r="AD29" s="61"/>
      <c r="AE29" s="61"/>
      <c r="AF29" s="61"/>
      <c r="AG29" s="61"/>
      <c r="AH29" s="61"/>
      <c r="AI29" s="61"/>
    </row>
    <row r="30" spans="1:35" x14ac:dyDescent="0.2">
      <c r="A30" s="60">
        <v>44804</v>
      </c>
      <c r="B30" s="59">
        <v>36.9</v>
      </c>
      <c r="C30" s="17">
        <f t="shared" si="0"/>
        <v>1.7931034482758582E-2</v>
      </c>
      <c r="D30" s="13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61"/>
      <c r="AD30" s="61"/>
      <c r="AE30" s="61"/>
      <c r="AF30" s="61"/>
      <c r="AG30" s="61"/>
      <c r="AH30" s="61"/>
      <c r="AI30" s="61"/>
    </row>
    <row r="31" spans="1:35" x14ac:dyDescent="0.2">
      <c r="A31" s="60">
        <v>44771</v>
      </c>
      <c r="B31" s="59">
        <v>36.25</v>
      </c>
      <c r="C31" s="17">
        <f t="shared" si="0"/>
        <v>6.9952774498228967E-2</v>
      </c>
      <c r="D31" s="13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61"/>
      <c r="AD31" s="61"/>
      <c r="AE31" s="61"/>
      <c r="AF31" s="61"/>
      <c r="AG31" s="61"/>
      <c r="AH31" s="61"/>
      <c r="AI31" s="61"/>
    </row>
    <row r="32" spans="1:35" x14ac:dyDescent="0.2">
      <c r="A32" s="60">
        <v>44742</v>
      </c>
      <c r="B32" s="59">
        <v>33.880000000000003</v>
      </c>
      <c r="C32" s="17">
        <f t="shared" si="0"/>
        <v>-0.16200840959683396</v>
      </c>
      <c r="D32" s="13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  <c r="AD32" s="61"/>
      <c r="AE32" s="61"/>
      <c r="AF32" s="61"/>
      <c r="AG32" s="61"/>
      <c r="AH32" s="61"/>
      <c r="AI32" s="61"/>
    </row>
    <row r="33" spans="1:35" x14ac:dyDescent="0.2">
      <c r="A33" s="60">
        <v>44712</v>
      </c>
      <c r="B33" s="59">
        <v>40.43</v>
      </c>
      <c r="C33" s="17">
        <f t="shared" si="0"/>
        <v>0.13951521984216469</v>
      </c>
      <c r="D33" s="13"/>
      <c r="N33" s="61"/>
      <c r="O33" s="61"/>
      <c r="P33" s="61"/>
      <c r="Q33" s="61"/>
      <c r="R33" s="61"/>
      <c r="S33" s="61"/>
      <c r="T33" s="61"/>
      <c r="U33" s="61"/>
      <c r="V33" s="61"/>
      <c r="W33" s="61"/>
      <c r="X33" s="61"/>
      <c r="Y33" s="61"/>
      <c r="Z33" s="61"/>
      <c r="AA33" s="61"/>
      <c r="AB33" s="61"/>
      <c r="AC33" s="61"/>
      <c r="AD33" s="61"/>
      <c r="AE33" s="61"/>
      <c r="AF33" s="61"/>
      <c r="AG33" s="61"/>
      <c r="AH33" s="61"/>
      <c r="AI33" s="61"/>
    </row>
    <row r="34" spans="1:35" x14ac:dyDescent="0.2">
      <c r="A34" s="60">
        <v>44680</v>
      </c>
      <c r="B34" s="59">
        <v>35.479999999999997</v>
      </c>
      <c r="C34" s="17">
        <f t="shared" si="0"/>
        <v>-1.8533886583679163E-2</v>
      </c>
      <c r="D34" s="13"/>
      <c r="N34" s="61"/>
      <c r="O34" s="61"/>
      <c r="P34" s="61"/>
      <c r="Q34" s="61"/>
      <c r="R34" s="61"/>
      <c r="S34" s="61"/>
      <c r="T34" s="61"/>
      <c r="U34" s="61"/>
      <c r="V34" s="61"/>
      <c r="W34" s="61"/>
      <c r="X34" s="61"/>
      <c r="Y34" s="61"/>
      <c r="Z34" s="61"/>
      <c r="AA34" s="61"/>
      <c r="AB34" s="61"/>
      <c r="AC34" s="61"/>
      <c r="AD34" s="61"/>
      <c r="AE34" s="61"/>
      <c r="AF34" s="61"/>
      <c r="AG34" s="61"/>
      <c r="AH34" s="61"/>
      <c r="AI34" s="61"/>
    </row>
    <row r="35" spans="1:35" x14ac:dyDescent="0.2">
      <c r="A35" s="60">
        <v>44651</v>
      </c>
      <c r="B35" s="59">
        <v>36.15</v>
      </c>
      <c r="C35" s="17">
        <f t="shared" si="0"/>
        <v>7.5892857142857054E-2</v>
      </c>
      <c r="D35" s="13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61"/>
      <c r="AD35" s="61"/>
      <c r="AE35" s="61"/>
      <c r="AF35" s="61"/>
      <c r="AG35" s="61"/>
      <c r="AH35" s="61"/>
      <c r="AI35" s="61"/>
    </row>
    <row r="36" spans="1:35" x14ac:dyDescent="0.2">
      <c r="A36" s="60">
        <v>44620</v>
      </c>
      <c r="B36" s="59">
        <v>33.6</v>
      </c>
      <c r="C36" s="17">
        <f t="shared" si="0"/>
        <v>4.8689138576779097E-2</v>
      </c>
      <c r="D36" s="13"/>
      <c r="N36" s="61"/>
      <c r="O36" s="61"/>
      <c r="P36" s="61"/>
      <c r="Q36" s="61"/>
      <c r="R36" s="61"/>
      <c r="S36" s="61"/>
      <c r="T36" s="61"/>
      <c r="U36" s="61"/>
      <c r="V36" s="61"/>
      <c r="W36" s="61"/>
      <c r="X36" s="61"/>
      <c r="Y36" s="61"/>
      <c r="Z36" s="61"/>
      <c r="AA36" s="61"/>
      <c r="AB36" s="61"/>
      <c r="AC36" s="61"/>
      <c r="AD36" s="61"/>
      <c r="AE36" s="61"/>
      <c r="AF36" s="61"/>
      <c r="AG36" s="61"/>
      <c r="AH36" s="61"/>
      <c r="AI36" s="61"/>
    </row>
    <row r="37" spans="1:35" x14ac:dyDescent="0.2">
      <c r="A37" s="60">
        <v>44592</v>
      </c>
      <c r="B37" s="59">
        <v>32.04</v>
      </c>
      <c r="C37" s="17">
        <f t="shared" si="0"/>
        <v>0.16466739367502717</v>
      </c>
      <c r="D37" s="13"/>
      <c r="N37" s="61"/>
      <c r="O37" s="61"/>
      <c r="P37" s="61"/>
      <c r="Q37" s="61"/>
      <c r="R37" s="61"/>
      <c r="S37" s="61"/>
      <c r="T37" s="61"/>
      <c r="U37" s="61"/>
      <c r="V37" s="61"/>
      <c r="W37" s="61"/>
      <c r="X37" s="61"/>
      <c r="Y37" s="61"/>
      <c r="Z37" s="61"/>
      <c r="AA37" s="61"/>
      <c r="AB37" s="61"/>
      <c r="AC37" s="61"/>
      <c r="AD37" s="61"/>
      <c r="AE37" s="61"/>
      <c r="AF37" s="61"/>
      <c r="AG37" s="61"/>
      <c r="AH37" s="61"/>
      <c r="AI37" s="61"/>
    </row>
    <row r="38" spans="1:35" x14ac:dyDescent="0.2">
      <c r="A38" s="60">
        <v>44561</v>
      </c>
      <c r="B38" s="59">
        <v>27.51</v>
      </c>
      <c r="C38" s="17">
        <f t="shared" si="0"/>
        <v>1.1397058823529496E-2</v>
      </c>
      <c r="D38" s="13" cm="1">
        <f t="array" ref="D38">PRODUCT((1+C38:C49)^(12/12))-1</f>
        <v>0.35450516986706071</v>
      </c>
      <c r="E38" s="21">
        <f t="shared" ref="E38" si="5">_xlfn.STDEV.P(C38:C49)</f>
        <v>5.9919878159150709E-2</v>
      </c>
      <c r="N38" s="61"/>
      <c r="O38" s="61"/>
      <c r="P38" s="61"/>
      <c r="Q38" s="61"/>
      <c r="R38" s="61"/>
      <c r="S38" s="61"/>
      <c r="T38" s="61"/>
      <c r="U38" s="61"/>
      <c r="V38" s="61"/>
      <c r="W38" s="61"/>
      <c r="X38" s="61"/>
      <c r="Y38" s="61"/>
      <c r="Z38" s="61"/>
      <c r="AA38" s="61"/>
      <c r="AB38" s="61"/>
      <c r="AC38" s="61"/>
      <c r="AD38" s="61"/>
      <c r="AE38" s="61"/>
      <c r="AF38" s="61"/>
      <c r="AG38" s="61"/>
      <c r="AH38" s="61"/>
      <c r="AI38" s="61"/>
    </row>
    <row r="39" spans="1:35" x14ac:dyDescent="0.2">
      <c r="A39" s="60">
        <v>44530</v>
      </c>
      <c r="B39" s="59">
        <v>27.2</v>
      </c>
      <c r="C39" s="17">
        <f t="shared" si="0"/>
        <v>-6.3683304647160113E-2</v>
      </c>
      <c r="D39" s="13"/>
      <c r="N39" s="61"/>
      <c r="O39" s="61"/>
      <c r="P39" s="61"/>
      <c r="Q39" s="61"/>
      <c r="R39" s="61"/>
      <c r="S39" s="61"/>
      <c r="T39" s="61"/>
      <c r="U39" s="61"/>
      <c r="V39" s="61"/>
      <c r="W39" s="61"/>
      <c r="X39" s="61"/>
      <c r="Y39" s="61"/>
      <c r="Z39" s="61"/>
      <c r="AA39" s="61"/>
      <c r="AB39" s="61"/>
      <c r="AC39" s="61"/>
      <c r="AD39" s="61"/>
      <c r="AE39" s="61"/>
      <c r="AF39" s="61"/>
      <c r="AG39" s="61"/>
      <c r="AH39" s="61"/>
      <c r="AI39" s="61"/>
    </row>
    <row r="40" spans="1:35" x14ac:dyDescent="0.2">
      <c r="A40" s="60">
        <v>44498</v>
      </c>
      <c r="B40" s="59">
        <v>29.05</v>
      </c>
      <c r="C40" s="17">
        <f t="shared" si="0"/>
        <v>8.1936685288640565E-2</v>
      </c>
      <c r="D40" s="13"/>
      <c r="N40" s="61"/>
      <c r="O40" s="61"/>
      <c r="P40" s="61"/>
      <c r="Q40" s="61"/>
      <c r="R40" s="61"/>
      <c r="S40" s="61"/>
      <c r="T40" s="61"/>
      <c r="U40" s="61"/>
      <c r="V40" s="61"/>
      <c r="W40" s="61"/>
      <c r="X40" s="61"/>
      <c r="Y40" s="61"/>
      <c r="Z40" s="61"/>
      <c r="AA40" s="61"/>
      <c r="AB40" s="61"/>
      <c r="AC40" s="61"/>
      <c r="AD40" s="61"/>
      <c r="AE40" s="61"/>
      <c r="AF40" s="61"/>
      <c r="AG40" s="61"/>
      <c r="AH40" s="61"/>
      <c r="AI40" s="61"/>
    </row>
    <row r="41" spans="1:35" x14ac:dyDescent="0.2">
      <c r="A41" s="60">
        <v>44469</v>
      </c>
      <c r="B41" s="59">
        <v>26.85</v>
      </c>
      <c r="C41" s="17">
        <f t="shared" si="0"/>
        <v>9.0133982947624952E-2</v>
      </c>
      <c r="D41" s="13"/>
      <c r="N41" s="61"/>
      <c r="O41" s="61"/>
      <c r="P41" s="61"/>
      <c r="Q41" s="61"/>
      <c r="R41" s="61"/>
      <c r="S41" s="61"/>
      <c r="T41" s="61"/>
      <c r="U41" s="61"/>
      <c r="V41" s="61"/>
      <c r="W41" s="61"/>
      <c r="X41" s="61"/>
      <c r="Y41" s="61"/>
      <c r="Z41" s="61"/>
      <c r="AA41" s="61"/>
      <c r="AB41" s="61"/>
      <c r="AC41" s="61"/>
      <c r="AD41" s="61"/>
      <c r="AE41" s="61"/>
      <c r="AF41" s="61"/>
      <c r="AG41" s="61"/>
      <c r="AH41" s="61"/>
      <c r="AI41" s="61"/>
    </row>
    <row r="42" spans="1:35" x14ac:dyDescent="0.2">
      <c r="A42" s="60">
        <v>44439</v>
      </c>
      <c r="B42" s="59">
        <v>24.63</v>
      </c>
      <c r="C42" s="17">
        <f t="shared" si="0"/>
        <v>-8.0547724526781831E-3</v>
      </c>
      <c r="D42" s="13"/>
      <c r="N42" s="61"/>
      <c r="O42" s="61"/>
      <c r="P42" s="61"/>
      <c r="Q42" s="61"/>
      <c r="R42" s="61"/>
      <c r="S42" s="61"/>
      <c r="T42" s="61"/>
      <c r="U42" s="61"/>
      <c r="V42" s="61"/>
      <c r="W42" s="61"/>
      <c r="X42" s="61"/>
      <c r="Y42" s="61"/>
      <c r="Z42" s="61"/>
      <c r="AA42" s="61"/>
      <c r="AB42" s="61"/>
      <c r="AC42" s="61"/>
      <c r="AD42" s="61"/>
      <c r="AE42" s="61"/>
      <c r="AF42" s="61"/>
      <c r="AG42" s="61"/>
      <c r="AH42" s="61"/>
      <c r="AI42" s="61"/>
    </row>
    <row r="43" spans="1:35" x14ac:dyDescent="0.2">
      <c r="A43" s="60">
        <v>44407</v>
      </c>
      <c r="B43" s="59">
        <v>24.83</v>
      </c>
      <c r="C43" s="17">
        <f t="shared" si="0"/>
        <v>-6.6190297104174567E-2</v>
      </c>
      <c r="D43" s="13"/>
      <c r="N43" s="61"/>
      <c r="O43" s="61"/>
      <c r="P43" s="61"/>
      <c r="Q43" s="61"/>
      <c r="R43" s="61"/>
      <c r="S43" s="61"/>
      <c r="T43" s="61"/>
      <c r="U43" s="61"/>
      <c r="V43" s="61"/>
      <c r="W43" s="61"/>
      <c r="X43" s="61"/>
      <c r="Y43" s="61"/>
      <c r="Z43" s="61"/>
      <c r="AA43" s="61"/>
      <c r="AB43" s="61"/>
      <c r="AC43" s="61"/>
      <c r="AD43" s="61"/>
      <c r="AE43" s="61"/>
      <c r="AF43" s="61"/>
      <c r="AG43" s="61"/>
      <c r="AH43" s="61"/>
      <c r="AI43" s="61"/>
    </row>
    <row r="44" spans="1:35" x14ac:dyDescent="0.2">
      <c r="A44" s="60">
        <v>44377</v>
      </c>
      <c r="B44" s="59">
        <v>26.59</v>
      </c>
      <c r="C44" s="17">
        <f t="shared" si="0"/>
        <v>1.6826003824091829E-2</v>
      </c>
      <c r="D44" s="13"/>
      <c r="N44" s="61"/>
      <c r="O44" s="61"/>
      <c r="P44" s="61"/>
      <c r="Q44" s="61"/>
      <c r="R44" s="61"/>
      <c r="S44" s="61"/>
      <c r="T44" s="61"/>
      <c r="U44" s="61"/>
      <c r="V44" s="61"/>
      <c r="W44" s="61"/>
      <c r="X44" s="61"/>
      <c r="Y44" s="61"/>
      <c r="Z44" s="61"/>
      <c r="AA44" s="61"/>
      <c r="AB44" s="61"/>
      <c r="AC44" s="61"/>
      <c r="AD44" s="61"/>
      <c r="AE44" s="61"/>
      <c r="AF44" s="61"/>
      <c r="AG44" s="61"/>
      <c r="AH44" s="61"/>
      <c r="AI44" s="61"/>
    </row>
    <row r="45" spans="1:35" x14ac:dyDescent="0.2">
      <c r="A45" s="60">
        <v>44344</v>
      </c>
      <c r="B45" s="59">
        <v>26.15</v>
      </c>
      <c r="C45" s="17">
        <f t="shared" si="0"/>
        <v>5.7847896440129443E-2</v>
      </c>
      <c r="D45" s="13"/>
      <c r="N45" s="61"/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/>
      <c r="Z45" s="61"/>
      <c r="AA45" s="61"/>
      <c r="AB45" s="61"/>
      <c r="AC45" s="61"/>
      <c r="AD45" s="61"/>
      <c r="AE45" s="61"/>
      <c r="AF45" s="61"/>
      <c r="AG45" s="61"/>
      <c r="AH45" s="61"/>
      <c r="AI45" s="61"/>
    </row>
    <row r="46" spans="1:35" x14ac:dyDescent="0.2">
      <c r="A46" s="60">
        <v>44316</v>
      </c>
      <c r="B46" s="59">
        <v>24.72</v>
      </c>
      <c r="C46" s="17">
        <f t="shared" si="0"/>
        <v>2.8397565922921009E-3</v>
      </c>
      <c r="D46" s="13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/>
      <c r="AA46" s="61"/>
      <c r="AB46" s="61"/>
      <c r="AC46" s="61"/>
      <c r="AD46" s="61"/>
      <c r="AE46" s="61"/>
      <c r="AF46" s="61"/>
      <c r="AG46" s="61"/>
      <c r="AH46" s="61"/>
      <c r="AI46" s="61"/>
    </row>
    <row r="47" spans="1:35" x14ac:dyDescent="0.2">
      <c r="A47" s="60">
        <v>44286</v>
      </c>
      <c r="B47" s="59">
        <v>24.65</v>
      </c>
      <c r="C47" s="17">
        <f t="shared" si="0"/>
        <v>2.2821576763485358E-2</v>
      </c>
      <c r="D47" s="13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1"/>
      <c r="AA47" s="61"/>
      <c r="AB47" s="61"/>
      <c r="AC47" s="61"/>
      <c r="AD47" s="61"/>
      <c r="AE47" s="61"/>
      <c r="AF47" s="61"/>
      <c r="AG47" s="61"/>
      <c r="AH47" s="61"/>
      <c r="AI47" s="61"/>
    </row>
    <row r="48" spans="1:35" x14ac:dyDescent="0.2">
      <c r="A48" s="60">
        <v>44253</v>
      </c>
      <c r="B48" s="59">
        <v>24.1</v>
      </c>
      <c r="C48" s="17">
        <f t="shared" si="0"/>
        <v>0.15366203925323124</v>
      </c>
      <c r="D48" s="13"/>
    </row>
    <row r="49" spans="1:5" x14ac:dyDescent="0.2">
      <c r="A49" s="60">
        <v>44225</v>
      </c>
      <c r="B49" s="59">
        <v>20.89</v>
      </c>
      <c r="C49" s="17">
        <f t="shared" si="0"/>
        <v>2.855736090595775E-2</v>
      </c>
      <c r="D49" s="13"/>
    </row>
    <row r="50" spans="1:5" x14ac:dyDescent="0.2">
      <c r="A50" s="60">
        <v>44196</v>
      </c>
      <c r="B50" s="59">
        <v>20.309999999999999</v>
      </c>
      <c r="C50" s="17">
        <f t="shared" si="0"/>
        <v>1.2462612163509473E-2</v>
      </c>
      <c r="D50" s="13" cm="1">
        <f t="array" ref="D50">PRODUCT((1+C50:C61)^(12/12))-1</f>
        <v>-0.34122607849497233</v>
      </c>
      <c r="E50" s="21">
        <f t="shared" ref="E50" si="6">_xlfn.STDEV.P(C50:C61)</f>
        <v>0.14319712193332851</v>
      </c>
    </row>
    <row r="51" spans="1:5" x14ac:dyDescent="0.2">
      <c r="A51" s="60">
        <v>44165</v>
      </c>
      <c r="B51" s="59">
        <v>20.059999999999999</v>
      </c>
      <c r="C51" s="17">
        <f t="shared" si="0"/>
        <v>0.28920308483290474</v>
      </c>
      <c r="D51" s="13"/>
    </row>
    <row r="52" spans="1:5" x14ac:dyDescent="0.2">
      <c r="A52" s="60">
        <v>44134</v>
      </c>
      <c r="B52" s="59">
        <v>15.56</v>
      </c>
      <c r="C52" s="17">
        <f t="shared" si="0"/>
        <v>-5.1219512195121837E-2</v>
      </c>
      <c r="D52" s="13"/>
    </row>
    <row r="53" spans="1:5" x14ac:dyDescent="0.2">
      <c r="A53" s="60">
        <v>44104</v>
      </c>
      <c r="B53" s="59">
        <v>16.399999999999999</v>
      </c>
      <c r="C53" s="17">
        <f t="shared" si="0"/>
        <v>-0.13729615991583391</v>
      </c>
      <c r="D53" s="13"/>
    </row>
    <row r="54" spans="1:5" x14ac:dyDescent="0.2">
      <c r="A54" s="60">
        <v>44074</v>
      </c>
      <c r="B54" s="59">
        <v>19.010000000000002</v>
      </c>
      <c r="C54" s="17">
        <f t="shared" si="0"/>
        <v>1.0095642933050014E-2</v>
      </c>
      <c r="D54" s="13"/>
    </row>
    <row r="55" spans="1:5" x14ac:dyDescent="0.2">
      <c r="A55" s="60">
        <v>44043</v>
      </c>
      <c r="B55" s="59">
        <v>18.82</v>
      </c>
      <c r="C55" s="17">
        <f t="shared" si="0"/>
        <v>-3.6847492323439042E-2</v>
      </c>
      <c r="D55" s="13"/>
    </row>
    <row r="56" spans="1:5" x14ac:dyDescent="0.2">
      <c r="A56" s="60">
        <v>44012</v>
      </c>
      <c r="B56" s="59">
        <v>19.54</v>
      </c>
      <c r="C56" s="17">
        <f t="shared" si="0"/>
        <v>-2.7376804380288736E-2</v>
      </c>
      <c r="D56" s="13"/>
    </row>
    <row r="57" spans="1:5" x14ac:dyDescent="0.2">
      <c r="A57" s="60">
        <v>43980</v>
      </c>
      <c r="B57" s="59">
        <v>20.09</v>
      </c>
      <c r="C57" s="17">
        <f t="shared" si="0"/>
        <v>2.2912423625254547E-2</v>
      </c>
      <c r="D57" s="13"/>
    </row>
    <row r="58" spans="1:5" x14ac:dyDescent="0.2">
      <c r="A58" s="60">
        <v>43951</v>
      </c>
      <c r="B58" s="59">
        <v>19.64</v>
      </c>
      <c r="C58" s="17">
        <f t="shared" si="0"/>
        <v>0.16281823564239195</v>
      </c>
      <c r="D58" s="13"/>
    </row>
    <row r="59" spans="1:5" x14ac:dyDescent="0.2">
      <c r="A59" s="60">
        <v>43921</v>
      </c>
      <c r="B59" s="59">
        <v>16.89</v>
      </c>
      <c r="C59" s="17">
        <f t="shared" si="0"/>
        <v>-0.30350515463917521</v>
      </c>
      <c r="D59" s="13"/>
    </row>
    <row r="60" spans="1:5" x14ac:dyDescent="0.2">
      <c r="A60" s="60">
        <v>43889</v>
      </c>
      <c r="B60" s="59">
        <v>24.25</v>
      </c>
      <c r="C60" s="17">
        <f t="shared" si="0"/>
        <v>-0.1314469914040115</v>
      </c>
      <c r="D60" s="13"/>
    </row>
    <row r="61" spans="1:5" x14ac:dyDescent="0.2">
      <c r="A61" s="60">
        <v>43861</v>
      </c>
      <c r="B61" s="59">
        <v>27.92</v>
      </c>
      <c r="C61" s="17">
        <f t="shared" si="0"/>
        <v>-9.4388582549464708E-2</v>
      </c>
      <c r="D61" s="13"/>
    </row>
    <row r="62" spans="1:5" x14ac:dyDescent="0.2">
      <c r="A62" s="60">
        <v>43830</v>
      </c>
      <c r="B62" s="59">
        <v>30.83</v>
      </c>
      <c r="C62" s="17">
        <f t="shared" si="0"/>
        <v>4.8891786179921307E-3</v>
      </c>
      <c r="D62" s="13" cm="1">
        <f t="array" ref="D62">PRODUCT((1+C62:C73)^(12/12))-1</f>
        <v>5.0425894378194114E-2</v>
      </c>
      <c r="E62" s="21">
        <f t="shared" ref="E62" si="7">_xlfn.STDEV.P(C62:C73)</f>
        <v>4.9387985020536818E-2</v>
      </c>
    </row>
    <row r="63" spans="1:5" x14ac:dyDescent="0.2">
      <c r="A63" s="60">
        <v>43798</v>
      </c>
      <c r="B63" s="59">
        <v>30.68</v>
      </c>
      <c r="C63" s="17">
        <f t="shared" si="0"/>
        <v>1.4550264550264593E-2</v>
      </c>
      <c r="D63" s="13"/>
    </row>
    <row r="64" spans="1:5" x14ac:dyDescent="0.2">
      <c r="A64" s="60">
        <v>43769</v>
      </c>
      <c r="B64" s="59">
        <v>30.24</v>
      </c>
      <c r="C64" s="17">
        <f t="shared" si="0"/>
        <v>-1.0471204188481685E-2</v>
      </c>
      <c r="D64" s="13"/>
    </row>
    <row r="65" spans="1:5" x14ac:dyDescent="0.2">
      <c r="A65" s="60">
        <v>43738</v>
      </c>
      <c r="B65" s="59">
        <v>30.56</v>
      </c>
      <c r="C65" s="17">
        <f t="shared" si="0"/>
        <v>4.7292666209732659E-2</v>
      </c>
      <c r="D65" s="13"/>
    </row>
    <row r="66" spans="1:5" x14ac:dyDescent="0.2">
      <c r="A66" s="60">
        <v>43707</v>
      </c>
      <c r="B66" s="59">
        <v>29.18</v>
      </c>
      <c r="C66" s="17">
        <f t="shared" ref="C66:C129" si="8">(B66-B67)/B67</f>
        <v>-7.1882951653944066E-2</v>
      </c>
      <c r="D66" s="13"/>
    </row>
    <row r="67" spans="1:5" x14ac:dyDescent="0.2">
      <c r="A67" s="60">
        <v>43677</v>
      </c>
      <c r="B67" s="59">
        <v>31.44</v>
      </c>
      <c r="C67" s="17">
        <f t="shared" si="8"/>
        <v>-3.1721589159223823E-2</v>
      </c>
      <c r="D67" s="13"/>
    </row>
    <row r="68" spans="1:5" x14ac:dyDescent="0.2">
      <c r="A68" s="60">
        <v>43644</v>
      </c>
      <c r="B68" s="59">
        <v>32.47</v>
      </c>
      <c r="C68" s="17">
        <f t="shared" si="8"/>
        <v>4.7081586584972503E-2</v>
      </c>
      <c r="D68" s="13"/>
    </row>
    <row r="69" spans="1:5" x14ac:dyDescent="0.2">
      <c r="A69" s="60">
        <v>43616</v>
      </c>
      <c r="B69" s="59">
        <v>31.01</v>
      </c>
      <c r="C69" s="17">
        <f t="shared" si="8"/>
        <v>-8.0912863070539423E-2</v>
      </c>
      <c r="D69" s="13"/>
    </row>
    <row r="70" spans="1:5" x14ac:dyDescent="0.2">
      <c r="A70" s="60">
        <v>43585</v>
      </c>
      <c r="B70" s="59">
        <v>33.74</v>
      </c>
      <c r="C70" s="17">
        <f t="shared" si="8"/>
        <v>1.1869436201780161E-3</v>
      </c>
      <c r="D70" s="13"/>
    </row>
    <row r="71" spans="1:5" x14ac:dyDescent="0.2">
      <c r="A71" s="60">
        <v>43553</v>
      </c>
      <c r="B71" s="59">
        <v>33.700000000000003</v>
      </c>
      <c r="C71" s="17">
        <f t="shared" si="8"/>
        <v>1.0494752623688198E-2</v>
      </c>
      <c r="D71" s="13"/>
    </row>
    <row r="72" spans="1:5" x14ac:dyDescent="0.2">
      <c r="A72" s="60">
        <v>43524</v>
      </c>
      <c r="B72" s="59">
        <v>33.35</v>
      </c>
      <c r="C72" s="17">
        <f t="shared" si="8"/>
        <v>2.7418361059765882E-2</v>
      </c>
      <c r="D72" s="13"/>
    </row>
    <row r="73" spans="1:5" x14ac:dyDescent="0.2">
      <c r="A73" s="60">
        <v>43496</v>
      </c>
      <c r="B73" s="59">
        <v>32.46</v>
      </c>
      <c r="C73" s="17">
        <f t="shared" si="8"/>
        <v>0.10596252129471889</v>
      </c>
      <c r="D73" s="13"/>
    </row>
    <row r="74" spans="1:5" x14ac:dyDescent="0.2">
      <c r="A74" s="60">
        <v>43465</v>
      </c>
      <c r="B74" s="59">
        <v>29.35</v>
      </c>
      <c r="C74" s="17">
        <f t="shared" si="8"/>
        <v>-0.11623005118940076</v>
      </c>
      <c r="D74" s="13" cm="1">
        <f t="array" ref="D74">PRODUCT((1+C74:C85)^(12/12))-1</f>
        <v>-0.1744022503516176</v>
      </c>
      <c r="E74" s="21">
        <f t="shared" ref="E74" si="9">_xlfn.STDEV.P(C74:C85)</f>
        <v>5.8679178702972151E-2</v>
      </c>
    </row>
    <row r="75" spans="1:5" x14ac:dyDescent="0.2">
      <c r="A75" s="60">
        <v>43434</v>
      </c>
      <c r="B75" s="59">
        <v>33.21</v>
      </c>
      <c r="C75" s="17">
        <f t="shared" si="8"/>
        <v>-2.8379169104739581E-2</v>
      </c>
      <c r="D75" s="13"/>
    </row>
    <row r="76" spans="1:5" x14ac:dyDescent="0.2">
      <c r="A76" s="60">
        <v>43404</v>
      </c>
      <c r="B76" s="59">
        <v>34.18</v>
      </c>
      <c r="C76" s="17">
        <f t="shared" si="8"/>
        <v>-9.3849416755037093E-2</v>
      </c>
      <c r="D76" s="13"/>
    </row>
    <row r="77" spans="1:5" x14ac:dyDescent="0.2">
      <c r="A77" s="60">
        <v>43371</v>
      </c>
      <c r="B77" s="59">
        <v>37.72</v>
      </c>
      <c r="C77" s="17">
        <f t="shared" si="8"/>
        <v>3.0882754851052074E-2</v>
      </c>
      <c r="D77" s="13"/>
    </row>
    <row r="78" spans="1:5" x14ac:dyDescent="0.2">
      <c r="A78" s="60">
        <v>43343</v>
      </c>
      <c r="B78" s="59">
        <v>36.590000000000003</v>
      </c>
      <c r="C78" s="17">
        <f t="shared" si="8"/>
        <v>-3.4819308889474897E-2</v>
      </c>
      <c r="D78" s="13"/>
    </row>
    <row r="79" spans="1:5" x14ac:dyDescent="0.2">
      <c r="A79" s="60">
        <v>43312</v>
      </c>
      <c r="B79" s="59">
        <v>37.909999999999997</v>
      </c>
      <c r="C79" s="17">
        <f t="shared" si="8"/>
        <v>1.4178705189940985E-2</v>
      </c>
      <c r="D79" s="13"/>
    </row>
    <row r="80" spans="1:5" x14ac:dyDescent="0.2">
      <c r="A80" s="60">
        <v>43280</v>
      </c>
      <c r="B80" s="59">
        <v>37.380000000000003</v>
      </c>
      <c r="C80" s="17">
        <f t="shared" si="8"/>
        <v>-2.6680896478120152E-3</v>
      </c>
      <c r="D80" s="13"/>
    </row>
    <row r="81" spans="1:5" x14ac:dyDescent="0.2">
      <c r="A81" s="60">
        <v>43251</v>
      </c>
      <c r="B81" s="59">
        <v>37.479999999999997</v>
      </c>
      <c r="C81" s="17">
        <f t="shared" si="8"/>
        <v>1.1879049676025856E-2</v>
      </c>
      <c r="D81" s="13"/>
    </row>
    <row r="82" spans="1:5" x14ac:dyDescent="0.2">
      <c r="A82" s="60">
        <v>43220</v>
      </c>
      <c r="B82" s="59">
        <v>37.04</v>
      </c>
      <c r="C82" s="17">
        <f t="shared" si="8"/>
        <v>9.0052972336668702E-2</v>
      </c>
      <c r="D82" s="13"/>
    </row>
    <row r="83" spans="1:5" x14ac:dyDescent="0.2">
      <c r="A83" s="60">
        <v>43188</v>
      </c>
      <c r="B83" s="59">
        <v>33.979999999999997</v>
      </c>
      <c r="C83" s="17">
        <f t="shared" si="8"/>
        <v>1.7060760251421739E-2</v>
      </c>
      <c r="D83" s="13"/>
    </row>
    <row r="84" spans="1:5" x14ac:dyDescent="0.2">
      <c r="A84" s="60">
        <v>43159</v>
      </c>
      <c r="B84" s="59">
        <v>33.409999999999997</v>
      </c>
      <c r="C84" s="17">
        <f t="shared" si="8"/>
        <v>-9.1872791519434699E-2</v>
      </c>
      <c r="D84" s="13"/>
    </row>
    <row r="85" spans="1:5" x14ac:dyDescent="0.2">
      <c r="A85" s="60">
        <v>43131</v>
      </c>
      <c r="B85" s="59">
        <v>36.79</v>
      </c>
      <c r="C85" s="17">
        <f t="shared" si="8"/>
        <v>3.4880450070323546E-2</v>
      </c>
      <c r="D85" s="13"/>
    </row>
    <row r="86" spans="1:5" x14ac:dyDescent="0.2">
      <c r="A86" s="60">
        <v>43098</v>
      </c>
      <c r="B86" s="59">
        <v>35.549999999999997</v>
      </c>
      <c r="C86" s="17">
        <f t="shared" si="8"/>
        <v>2.8943560057887122E-2</v>
      </c>
      <c r="D86" s="13" cm="1">
        <f t="array" ref="D86">PRODUCT((1+C86:C97)^(12/12))-1</f>
        <v>2.1551724137930828E-2</v>
      </c>
      <c r="E86" s="21">
        <f t="shared" ref="E86" si="10">_xlfn.STDEV.P(C86:C97)</f>
        <v>3.400513954287139E-2</v>
      </c>
    </row>
    <row r="87" spans="1:5" x14ac:dyDescent="0.2">
      <c r="A87" s="60">
        <v>43069</v>
      </c>
      <c r="B87" s="59">
        <v>34.549999999999997</v>
      </c>
      <c r="C87" s="17">
        <f t="shared" si="8"/>
        <v>1.3493693165150885E-2</v>
      </c>
      <c r="D87" s="13"/>
    </row>
    <row r="88" spans="1:5" x14ac:dyDescent="0.2">
      <c r="A88" s="60">
        <v>43039</v>
      </c>
      <c r="B88" s="59">
        <v>34.090000000000003</v>
      </c>
      <c r="C88" s="17">
        <f t="shared" si="8"/>
        <v>2.9420417769932751E-3</v>
      </c>
      <c r="D88" s="13"/>
    </row>
    <row r="89" spans="1:5" x14ac:dyDescent="0.2">
      <c r="A89" s="60">
        <v>43007</v>
      </c>
      <c r="B89" s="59">
        <v>33.99</v>
      </c>
      <c r="C89" s="17">
        <f t="shared" si="8"/>
        <v>8.9423076923077008E-2</v>
      </c>
      <c r="D89" s="13"/>
    </row>
    <row r="90" spans="1:5" x14ac:dyDescent="0.2">
      <c r="A90" s="60">
        <v>42978</v>
      </c>
      <c r="B90" s="59">
        <v>31.2</v>
      </c>
      <c r="C90" s="17">
        <f t="shared" si="8"/>
        <v>-2.9247044181705081E-2</v>
      </c>
      <c r="D90" s="13"/>
    </row>
    <row r="91" spans="1:5" x14ac:dyDescent="0.2">
      <c r="A91" s="60">
        <v>42947</v>
      </c>
      <c r="B91" s="59">
        <v>32.14</v>
      </c>
      <c r="C91" s="17">
        <f t="shared" si="8"/>
        <v>3.5438144329896955E-2</v>
      </c>
      <c r="D91" s="13"/>
    </row>
    <row r="92" spans="1:5" x14ac:dyDescent="0.2">
      <c r="A92" s="60">
        <v>42916</v>
      </c>
      <c r="B92" s="59">
        <v>31.04</v>
      </c>
      <c r="C92" s="17">
        <f t="shared" si="8"/>
        <v>-3.0000000000000027E-2</v>
      </c>
      <c r="D92" s="13"/>
    </row>
    <row r="93" spans="1:5" x14ac:dyDescent="0.2">
      <c r="A93" s="60">
        <v>42886</v>
      </c>
      <c r="B93" s="59">
        <v>32</v>
      </c>
      <c r="C93" s="17">
        <f t="shared" si="8"/>
        <v>-1.5081563558017912E-2</v>
      </c>
      <c r="D93" s="13"/>
    </row>
    <row r="94" spans="1:5" x14ac:dyDescent="0.2">
      <c r="A94" s="60">
        <v>42853</v>
      </c>
      <c r="B94" s="59">
        <v>32.49</v>
      </c>
      <c r="C94" s="17">
        <f t="shared" si="8"/>
        <v>-2.1385542168674724E-2</v>
      </c>
      <c r="D94" s="13"/>
    </row>
    <row r="95" spans="1:5" x14ac:dyDescent="0.2">
      <c r="A95" s="60">
        <v>42825</v>
      </c>
      <c r="B95" s="59">
        <v>33.200000000000003</v>
      </c>
      <c r="C95" s="17">
        <f t="shared" si="8"/>
        <v>2.718212020537705E-3</v>
      </c>
      <c r="D95" s="13"/>
    </row>
    <row r="96" spans="1:5" x14ac:dyDescent="0.2">
      <c r="A96" s="60">
        <v>42794</v>
      </c>
      <c r="B96" s="59">
        <v>33.11</v>
      </c>
      <c r="C96" s="17">
        <f t="shared" si="8"/>
        <v>-2.3015638831513755E-2</v>
      </c>
      <c r="D96" s="13"/>
    </row>
    <row r="97" spans="1:5" x14ac:dyDescent="0.2">
      <c r="A97" s="60">
        <v>42766</v>
      </c>
      <c r="B97" s="59">
        <v>33.89</v>
      </c>
      <c r="C97" s="17">
        <f t="shared" si="8"/>
        <v>-2.6149425287356226E-2</v>
      </c>
      <c r="D97" s="13"/>
    </row>
    <row r="98" spans="1:5" x14ac:dyDescent="0.2">
      <c r="A98" s="60">
        <v>42734</v>
      </c>
      <c r="B98" s="59">
        <v>34.799999999999997</v>
      </c>
      <c r="C98" s="17">
        <f t="shared" si="8"/>
        <v>1.8139262726740709E-2</v>
      </c>
      <c r="D98" s="13" cm="1">
        <f t="array" ref="D98">PRODUCT((1+C98:C109)^(12/12))-1</f>
        <v>0.24152693542632919</v>
      </c>
      <c r="E98" s="21">
        <f t="shared" ref="E98" si="11">_xlfn.STDEV.P(C98:C109)</f>
        <v>4.0756068878863135E-2</v>
      </c>
    </row>
    <row r="99" spans="1:5" x14ac:dyDescent="0.2">
      <c r="A99" s="60">
        <v>42704</v>
      </c>
      <c r="B99" s="59">
        <v>34.18</v>
      </c>
      <c r="C99" s="17">
        <f t="shared" si="8"/>
        <v>5.6242274412855384E-2</v>
      </c>
      <c r="D99" s="13"/>
    </row>
    <row r="100" spans="1:5" x14ac:dyDescent="0.2">
      <c r="A100" s="60">
        <v>42674</v>
      </c>
      <c r="B100" s="59">
        <v>32.36</v>
      </c>
      <c r="C100" s="17">
        <f t="shared" si="8"/>
        <v>-1.5515667782172135E-2</v>
      </c>
      <c r="D100" s="13"/>
    </row>
    <row r="101" spans="1:5" x14ac:dyDescent="0.2">
      <c r="A101" s="60">
        <v>42643</v>
      </c>
      <c r="B101" s="59">
        <v>32.869999999999997</v>
      </c>
      <c r="C101" s="17">
        <f t="shared" si="8"/>
        <v>3.0084612973989261E-2</v>
      </c>
      <c r="D101" s="13"/>
    </row>
    <row r="102" spans="1:5" x14ac:dyDescent="0.2">
      <c r="A102" s="60">
        <v>42613</v>
      </c>
      <c r="B102" s="59">
        <v>31.91</v>
      </c>
      <c r="C102" s="17">
        <f t="shared" si="8"/>
        <v>8.2148499210111074E-3</v>
      </c>
      <c r="D102" s="13"/>
    </row>
    <row r="103" spans="1:5" x14ac:dyDescent="0.2">
      <c r="A103" s="60">
        <v>42580</v>
      </c>
      <c r="B103" s="59">
        <v>31.65</v>
      </c>
      <c r="C103" s="17">
        <f t="shared" si="8"/>
        <v>-2.0427112349118034E-2</v>
      </c>
      <c r="D103" s="13"/>
    </row>
    <row r="104" spans="1:5" x14ac:dyDescent="0.2">
      <c r="A104" s="60">
        <v>42551</v>
      </c>
      <c r="B104" s="59">
        <v>32.31</v>
      </c>
      <c r="C104" s="17">
        <f t="shared" si="8"/>
        <v>3.1609195402298916E-2</v>
      </c>
      <c r="D104" s="13"/>
    </row>
    <row r="105" spans="1:5" x14ac:dyDescent="0.2">
      <c r="A105" s="60">
        <v>42521</v>
      </c>
      <c r="B105" s="59">
        <v>31.32</v>
      </c>
      <c r="C105" s="17">
        <f t="shared" si="8"/>
        <v>-2.763117044396152E-2</v>
      </c>
      <c r="D105" s="13"/>
    </row>
    <row r="106" spans="1:5" x14ac:dyDescent="0.2">
      <c r="A106" s="60">
        <v>42489</v>
      </c>
      <c r="B106" s="59">
        <v>32.21</v>
      </c>
      <c r="C106" s="17">
        <f t="shared" si="8"/>
        <v>9.1494408675025382E-2</v>
      </c>
      <c r="D106" s="13"/>
    </row>
    <row r="107" spans="1:5" x14ac:dyDescent="0.2">
      <c r="A107" s="60">
        <v>42460</v>
      </c>
      <c r="B107" s="59">
        <v>29.51</v>
      </c>
      <c r="C107" s="17">
        <f t="shared" si="8"/>
        <v>9.0539541759054057E-2</v>
      </c>
      <c r="D107" s="13"/>
    </row>
    <row r="108" spans="1:5" x14ac:dyDescent="0.2">
      <c r="A108" s="60">
        <v>42429</v>
      </c>
      <c r="B108" s="59">
        <v>27.06</v>
      </c>
      <c r="C108" s="17">
        <f t="shared" si="8"/>
        <v>-7.3367571533383283E-3</v>
      </c>
      <c r="D108" s="13"/>
    </row>
    <row r="109" spans="1:5" x14ac:dyDescent="0.2">
      <c r="A109" s="60">
        <v>42398</v>
      </c>
      <c r="B109" s="59">
        <v>27.26</v>
      </c>
      <c r="C109" s="17">
        <f t="shared" si="8"/>
        <v>-2.7470567249375653E-2</v>
      </c>
      <c r="D109" s="13"/>
    </row>
    <row r="110" spans="1:5" x14ac:dyDescent="0.2">
      <c r="A110" s="60">
        <v>42369</v>
      </c>
      <c r="B110" s="59">
        <v>28.03</v>
      </c>
      <c r="C110" s="17">
        <f t="shared" si="8"/>
        <v>-0.10704045874482317</v>
      </c>
      <c r="D110" s="13" cm="1">
        <f t="array" ref="D110">PRODUCT((1+C110:C121)^(12/12))-1</f>
        <v>-0.24630276956171004</v>
      </c>
      <c r="E110" s="21">
        <f t="shared" ref="E110" si="12">_xlfn.STDEV.P(C110:C121)</f>
        <v>6.4933370875931457E-2</v>
      </c>
    </row>
    <row r="111" spans="1:5" x14ac:dyDescent="0.2">
      <c r="A111" s="60">
        <v>42338</v>
      </c>
      <c r="B111" s="59">
        <v>31.39</v>
      </c>
      <c r="C111" s="17">
        <f t="shared" si="8"/>
        <v>-1.258257313620631E-2</v>
      </c>
      <c r="D111" s="13"/>
    </row>
    <row r="112" spans="1:5" x14ac:dyDescent="0.2">
      <c r="A112" s="60">
        <v>42307</v>
      </c>
      <c r="B112" s="59">
        <v>31.79</v>
      </c>
      <c r="C112" s="17">
        <f t="shared" si="8"/>
        <v>0.1080515859184384</v>
      </c>
      <c r="D112" s="13"/>
    </row>
    <row r="113" spans="1:5" x14ac:dyDescent="0.2">
      <c r="A113" s="60">
        <v>42277</v>
      </c>
      <c r="B113" s="59">
        <v>28.69</v>
      </c>
      <c r="C113" s="17">
        <f t="shared" si="8"/>
        <v>-7.1821417017146519E-2</v>
      </c>
      <c r="D113" s="13"/>
    </row>
    <row r="114" spans="1:5" x14ac:dyDescent="0.2">
      <c r="A114" s="60">
        <v>42247</v>
      </c>
      <c r="B114" s="59">
        <v>30.91</v>
      </c>
      <c r="C114" s="17">
        <f t="shared" si="8"/>
        <v>-5.7046979865771841E-2</v>
      </c>
      <c r="D114" s="13"/>
    </row>
    <row r="115" spans="1:5" x14ac:dyDescent="0.2">
      <c r="A115" s="60">
        <v>42216</v>
      </c>
      <c r="B115" s="59">
        <v>32.78</v>
      </c>
      <c r="C115" s="17">
        <f t="shared" si="8"/>
        <v>-6.2893081761006178E-2</v>
      </c>
      <c r="D115" s="13"/>
    </row>
    <row r="116" spans="1:5" x14ac:dyDescent="0.2">
      <c r="A116" s="60">
        <v>42185</v>
      </c>
      <c r="B116" s="59">
        <v>34.979999999999997</v>
      </c>
      <c r="C116" s="17">
        <f t="shared" si="8"/>
        <v>-5.1775548929249217E-2</v>
      </c>
      <c r="D116" s="13"/>
    </row>
    <row r="117" spans="1:5" x14ac:dyDescent="0.2">
      <c r="A117" s="60">
        <v>42153</v>
      </c>
      <c r="B117" s="59">
        <v>36.89</v>
      </c>
      <c r="C117" s="17">
        <f t="shared" si="8"/>
        <v>-5.2401746724890806E-2</v>
      </c>
      <c r="D117" s="13"/>
    </row>
    <row r="118" spans="1:5" x14ac:dyDescent="0.2">
      <c r="A118" s="60">
        <v>42124</v>
      </c>
      <c r="B118" s="59">
        <v>38.93</v>
      </c>
      <c r="C118" s="17">
        <f t="shared" si="8"/>
        <v>9.1393327726380647E-2</v>
      </c>
      <c r="D118" s="13"/>
    </row>
    <row r="119" spans="1:5" x14ac:dyDescent="0.2">
      <c r="A119" s="60">
        <v>42094</v>
      </c>
      <c r="B119" s="59">
        <v>35.67</v>
      </c>
      <c r="C119" s="17">
        <f t="shared" si="8"/>
        <v>-4.0355125100887811E-2</v>
      </c>
      <c r="D119" s="13"/>
    </row>
    <row r="120" spans="1:5" x14ac:dyDescent="0.2">
      <c r="A120" s="60">
        <v>42062</v>
      </c>
      <c r="B120" s="59">
        <v>37.17</v>
      </c>
      <c r="C120" s="17">
        <f t="shared" si="8"/>
        <v>5.0593555681175781E-2</v>
      </c>
      <c r="D120" s="13"/>
    </row>
    <row r="121" spans="1:5" x14ac:dyDescent="0.2">
      <c r="A121" s="60">
        <v>42034</v>
      </c>
      <c r="B121" s="59">
        <v>35.380000000000003</v>
      </c>
      <c r="C121" s="17">
        <f t="shared" si="8"/>
        <v>-4.8668997042215521E-2</v>
      </c>
      <c r="D121" s="13"/>
    </row>
    <row r="122" spans="1:5" x14ac:dyDescent="0.2">
      <c r="A122" s="60">
        <v>42004</v>
      </c>
      <c r="B122" s="59">
        <v>37.19</v>
      </c>
      <c r="C122" s="17">
        <f t="shared" si="8"/>
        <v>-2.5929806181246778E-2</v>
      </c>
      <c r="D122" s="13" cm="1">
        <f t="array" ref="D122">PRODUCT((1+C122:C133)^(12/12))-1</f>
        <v>-0.13951874132346154</v>
      </c>
      <c r="E122" s="21">
        <f t="shared" ref="E122" si="13">_xlfn.STDEV.P(C122:C133)</f>
        <v>5.0350240927795394E-2</v>
      </c>
    </row>
    <row r="123" spans="1:5" x14ac:dyDescent="0.2">
      <c r="A123" s="60">
        <v>41971</v>
      </c>
      <c r="B123" s="59">
        <v>38.18</v>
      </c>
      <c r="C123" s="17">
        <f t="shared" si="8"/>
        <v>-8.6821334608945283E-2</v>
      </c>
      <c r="D123" s="13"/>
    </row>
    <row r="124" spans="1:5" x14ac:dyDescent="0.2">
      <c r="A124" s="60">
        <v>41943</v>
      </c>
      <c r="B124" s="59">
        <v>41.81</v>
      </c>
      <c r="C124" s="17">
        <f t="shared" si="8"/>
        <v>-4.6304744525547469E-2</v>
      </c>
      <c r="D124" s="13"/>
    </row>
    <row r="125" spans="1:5" x14ac:dyDescent="0.2">
      <c r="A125" s="60">
        <v>41912</v>
      </c>
      <c r="B125" s="59">
        <v>43.84</v>
      </c>
      <c r="C125" s="17">
        <f t="shared" si="8"/>
        <v>-7.9571698509342828E-2</v>
      </c>
      <c r="D125" s="13"/>
    </row>
    <row r="126" spans="1:5" x14ac:dyDescent="0.2">
      <c r="A126" s="60">
        <v>41880</v>
      </c>
      <c r="B126" s="59">
        <v>47.63</v>
      </c>
      <c r="C126" s="17">
        <f t="shared" si="8"/>
        <v>2.4741824440619745E-2</v>
      </c>
      <c r="D126" s="13"/>
    </row>
    <row r="127" spans="1:5" x14ac:dyDescent="0.2">
      <c r="A127" s="60">
        <v>41851</v>
      </c>
      <c r="B127" s="59">
        <v>46.48</v>
      </c>
      <c r="C127" s="17">
        <f t="shared" si="8"/>
        <v>-4.2044517724649753E-2</v>
      </c>
      <c r="D127" s="13"/>
    </row>
    <row r="128" spans="1:5" x14ac:dyDescent="0.2">
      <c r="A128" s="60">
        <v>41820</v>
      </c>
      <c r="B128" s="59">
        <v>48.52</v>
      </c>
      <c r="C128" s="17">
        <f t="shared" si="8"/>
        <v>3.897216274089936E-2</v>
      </c>
      <c r="D128" s="13"/>
    </row>
    <row r="129" spans="1:5" x14ac:dyDescent="0.2">
      <c r="A129" s="60">
        <v>41789</v>
      </c>
      <c r="B129" s="59">
        <v>46.7</v>
      </c>
      <c r="C129" s="17">
        <f t="shared" si="8"/>
        <v>6.6824746712654077E-3</v>
      </c>
      <c r="D129" s="13"/>
    </row>
    <row r="130" spans="1:5" x14ac:dyDescent="0.2">
      <c r="A130" s="60">
        <v>41759</v>
      </c>
      <c r="B130" s="59">
        <v>46.39</v>
      </c>
      <c r="C130" s="17">
        <f t="shared" ref="C130:C189" si="14">(B130-B131)/B131</f>
        <v>5.985835046835726E-2</v>
      </c>
      <c r="D130" s="13"/>
    </row>
    <row r="131" spans="1:5" x14ac:dyDescent="0.2">
      <c r="A131" s="60">
        <v>41729</v>
      </c>
      <c r="B131" s="59">
        <v>43.77</v>
      </c>
      <c r="C131" s="17">
        <f t="shared" si="14"/>
        <v>1.9566736547868703E-2</v>
      </c>
      <c r="D131" s="13"/>
    </row>
    <row r="132" spans="1:5" x14ac:dyDescent="0.2">
      <c r="A132" s="60">
        <v>41698</v>
      </c>
      <c r="B132" s="59">
        <v>42.93</v>
      </c>
      <c r="C132" s="17">
        <f t="shared" si="14"/>
        <v>5.8954119388258529E-2</v>
      </c>
      <c r="D132" s="13"/>
    </row>
    <row r="133" spans="1:5" x14ac:dyDescent="0.2">
      <c r="A133" s="60">
        <v>41670</v>
      </c>
      <c r="B133" s="59">
        <v>40.54</v>
      </c>
      <c r="C133" s="17">
        <f t="shared" si="14"/>
        <v>-6.2008329477093935E-2</v>
      </c>
      <c r="D133" s="13"/>
    </row>
    <row r="134" spans="1:5" x14ac:dyDescent="0.2">
      <c r="A134" s="60">
        <v>41639</v>
      </c>
      <c r="B134" s="59">
        <v>43.22</v>
      </c>
      <c r="C134" s="17">
        <f t="shared" si="14"/>
        <v>1.4553990610328579E-2</v>
      </c>
      <c r="D134" s="13" cm="1">
        <f t="array" ref="D134">PRODUCT((1+C134:C145)^(12/12))-1</f>
        <v>0.12993464052287562</v>
      </c>
      <c r="E134" s="21">
        <f t="shared" ref="E134" si="15">_xlfn.STDEV.P(C134:C145)</f>
        <v>2.9125097875958211E-2</v>
      </c>
    </row>
    <row r="135" spans="1:5" x14ac:dyDescent="0.2">
      <c r="A135" s="60">
        <v>41607</v>
      </c>
      <c r="B135" s="59">
        <v>42.6</v>
      </c>
      <c r="C135" s="17">
        <f t="shared" si="14"/>
        <v>-4.672897196261583E-3</v>
      </c>
      <c r="D135" s="13"/>
    </row>
    <row r="136" spans="1:5" x14ac:dyDescent="0.2">
      <c r="A136" s="60">
        <v>41578</v>
      </c>
      <c r="B136" s="59">
        <v>42.8</v>
      </c>
      <c r="C136" s="17">
        <f t="shared" si="14"/>
        <v>4.3393466601657577E-2</v>
      </c>
      <c r="D136" s="13"/>
    </row>
    <row r="137" spans="1:5" x14ac:dyDescent="0.2">
      <c r="A137" s="60">
        <v>41547</v>
      </c>
      <c r="B137" s="59">
        <v>41.02</v>
      </c>
      <c r="C137" s="17">
        <f t="shared" si="14"/>
        <v>2.4731451411441469E-2</v>
      </c>
      <c r="D137" s="13"/>
    </row>
    <row r="138" spans="1:5" x14ac:dyDescent="0.2">
      <c r="A138" s="60">
        <v>41516</v>
      </c>
      <c r="B138" s="59">
        <v>40.03</v>
      </c>
      <c r="C138" s="17">
        <f t="shared" si="14"/>
        <v>-6.4532141970711845E-3</v>
      </c>
      <c r="D138" s="13"/>
    </row>
    <row r="139" spans="1:5" x14ac:dyDescent="0.2">
      <c r="A139" s="60">
        <v>41486</v>
      </c>
      <c r="B139" s="59">
        <v>40.29</v>
      </c>
      <c r="C139" s="17">
        <f t="shared" si="14"/>
        <v>5.2507836990595559E-2</v>
      </c>
      <c r="D139" s="13"/>
    </row>
    <row r="140" spans="1:5" x14ac:dyDescent="0.2">
      <c r="A140" s="60">
        <v>41453</v>
      </c>
      <c r="B140" s="59">
        <v>38.28</v>
      </c>
      <c r="C140" s="17">
        <f t="shared" si="14"/>
        <v>-4.6100174433092479E-2</v>
      </c>
      <c r="D140" s="13"/>
    </row>
    <row r="141" spans="1:5" x14ac:dyDescent="0.2">
      <c r="A141" s="60">
        <v>41425</v>
      </c>
      <c r="B141" s="59">
        <v>40.130000000000003</v>
      </c>
      <c r="C141" s="17">
        <f t="shared" si="14"/>
        <v>3.5008752188047153E-3</v>
      </c>
      <c r="D141" s="13"/>
    </row>
    <row r="142" spans="1:5" x14ac:dyDescent="0.2">
      <c r="A142" s="60">
        <v>41394</v>
      </c>
      <c r="B142" s="59">
        <v>39.99</v>
      </c>
      <c r="C142" s="17">
        <f t="shared" si="14"/>
        <v>1.5026296018032124E-3</v>
      </c>
      <c r="D142" s="13"/>
    </row>
    <row r="143" spans="1:5" x14ac:dyDescent="0.2">
      <c r="A143" s="60">
        <v>41361</v>
      </c>
      <c r="B143" s="59">
        <v>39.93</v>
      </c>
      <c r="C143" s="17">
        <f t="shared" si="14"/>
        <v>1.29375951293759E-2</v>
      </c>
      <c r="D143" s="13"/>
    </row>
    <row r="144" spans="1:5" x14ac:dyDescent="0.2">
      <c r="A144" s="60">
        <v>41333</v>
      </c>
      <c r="B144" s="59">
        <v>39.42</v>
      </c>
      <c r="C144" s="17">
        <f t="shared" si="14"/>
        <v>-2.4015845506313416E-2</v>
      </c>
      <c r="D144" s="13"/>
    </row>
    <row r="145" spans="1:5" x14ac:dyDescent="0.2">
      <c r="A145" s="60">
        <v>41305</v>
      </c>
      <c r="B145" s="59">
        <v>40.39</v>
      </c>
      <c r="C145" s="17">
        <f t="shared" si="14"/>
        <v>5.5947712418300669E-2</v>
      </c>
      <c r="D145" s="13"/>
    </row>
    <row r="146" spans="1:5" x14ac:dyDescent="0.2">
      <c r="A146" s="60">
        <v>41274</v>
      </c>
      <c r="B146" s="59">
        <v>38.25</v>
      </c>
      <c r="C146" s="17">
        <f t="shared" si="14"/>
        <v>5.2314935914211686E-4</v>
      </c>
      <c r="D146" s="13" cm="1">
        <f t="array" ref="D146">PRODUCT((1+C146:C157)^(12/12))-1</f>
        <v>1.5710919088769426E-3</v>
      </c>
      <c r="E146" s="21">
        <f t="shared" ref="E146" si="16">_xlfn.STDEV.P(C146:C157)</f>
        <v>4.5106512349941154E-2</v>
      </c>
    </row>
    <row r="147" spans="1:5" x14ac:dyDescent="0.2">
      <c r="A147" s="60">
        <v>41243</v>
      </c>
      <c r="B147" s="59">
        <v>38.229999999999997</v>
      </c>
      <c r="C147" s="17">
        <f t="shared" si="14"/>
        <v>-1.7728674203494471E-2</v>
      </c>
      <c r="D147" s="13"/>
    </row>
    <row r="148" spans="1:5" x14ac:dyDescent="0.2">
      <c r="A148" s="60">
        <v>41213</v>
      </c>
      <c r="B148" s="59">
        <v>38.92</v>
      </c>
      <c r="C148" s="17">
        <f t="shared" si="14"/>
        <v>-1.0424612255275785E-2</v>
      </c>
      <c r="D148" s="13"/>
    </row>
    <row r="149" spans="1:5" x14ac:dyDescent="0.2">
      <c r="A149" s="60">
        <v>41180</v>
      </c>
      <c r="B149" s="59">
        <v>39.33</v>
      </c>
      <c r="C149" s="17">
        <f t="shared" si="14"/>
        <v>1.9704433497536894E-2</v>
      </c>
      <c r="D149" s="13"/>
    </row>
    <row r="150" spans="1:5" x14ac:dyDescent="0.2">
      <c r="A150" s="60">
        <v>41152</v>
      </c>
      <c r="B150" s="59">
        <v>38.57</v>
      </c>
      <c r="C150" s="17">
        <f t="shared" si="14"/>
        <v>3.8223418573351327E-2</v>
      </c>
      <c r="D150" s="13"/>
    </row>
    <row r="151" spans="1:5" x14ac:dyDescent="0.2">
      <c r="A151" s="60">
        <v>41121</v>
      </c>
      <c r="B151" s="59">
        <v>37.15</v>
      </c>
      <c r="C151" s="17">
        <f t="shared" si="14"/>
        <v>2.4262475875378973E-2</v>
      </c>
      <c r="D151" s="13"/>
    </row>
    <row r="152" spans="1:5" x14ac:dyDescent="0.2">
      <c r="A152" s="60">
        <v>41089</v>
      </c>
      <c r="B152" s="59">
        <v>36.270000000000003</v>
      </c>
      <c r="C152" s="17">
        <f t="shared" si="14"/>
        <v>4.4642857142857269E-2</v>
      </c>
      <c r="D152" s="13"/>
    </row>
    <row r="153" spans="1:5" x14ac:dyDescent="0.2">
      <c r="A153" s="60">
        <v>41060</v>
      </c>
      <c r="B153" s="59">
        <v>34.72</v>
      </c>
      <c r="C153" s="17">
        <f t="shared" si="14"/>
        <v>-0.11631458386357853</v>
      </c>
      <c r="D153" s="13"/>
    </row>
    <row r="154" spans="1:5" x14ac:dyDescent="0.2">
      <c r="A154" s="60">
        <v>41029</v>
      </c>
      <c r="B154" s="59">
        <v>39.29</v>
      </c>
      <c r="C154" s="17">
        <f t="shared" si="14"/>
        <v>-1.2317747611865309E-2</v>
      </c>
      <c r="D154" s="13"/>
    </row>
    <row r="155" spans="1:5" x14ac:dyDescent="0.2">
      <c r="A155" s="60">
        <v>40998</v>
      </c>
      <c r="B155" s="59">
        <v>39.78</v>
      </c>
      <c r="C155" s="17">
        <f t="shared" si="14"/>
        <v>-4.282964388835421E-2</v>
      </c>
      <c r="D155" s="13"/>
    </row>
    <row r="156" spans="1:5" x14ac:dyDescent="0.2">
      <c r="A156" s="60">
        <v>40968</v>
      </c>
      <c r="B156" s="59">
        <v>41.56</v>
      </c>
      <c r="C156" s="17">
        <f t="shared" si="14"/>
        <v>5.5894308943089506E-2</v>
      </c>
      <c r="D156" s="13"/>
    </row>
    <row r="157" spans="1:5" x14ac:dyDescent="0.2">
      <c r="A157" s="60">
        <v>40939</v>
      </c>
      <c r="B157" s="59">
        <v>39.36</v>
      </c>
      <c r="C157" s="17">
        <f t="shared" si="14"/>
        <v>3.0636292223095097E-2</v>
      </c>
      <c r="D157" s="13"/>
    </row>
    <row r="158" spans="1:5" x14ac:dyDescent="0.2">
      <c r="A158" s="60">
        <v>40907</v>
      </c>
      <c r="B158" s="59">
        <v>38.19</v>
      </c>
      <c r="C158" s="17">
        <f t="shared" si="14"/>
        <v>-2.1020251217636513E-2</v>
      </c>
      <c r="D158" s="13" cm="1">
        <f t="array" ref="D158">PRODUCT((1+C158:C169)^(12/12))-1</f>
        <v>-2.227342549923228E-2</v>
      </c>
      <c r="E158" s="21">
        <f t="shared" ref="E158" si="17">_xlfn.STDEV.P(C158:C169)</f>
        <v>7.3144163659262032E-2</v>
      </c>
    </row>
    <row r="159" spans="1:5" x14ac:dyDescent="0.2">
      <c r="A159" s="60">
        <v>40877</v>
      </c>
      <c r="B159" s="59">
        <v>39.01</v>
      </c>
      <c r="C159" s="17">
        <f t="shared" si="14"/>
        <v>5.412371134020641E-3</v>
      </c>
      <c r="D159" s="13"/>
    </row>
    <row r="160" spans="1:5" x14ac:dyDescent="0.2">
      <c r="A160" s="60">
        <v>40847</v>
      </c>
      <c r="B160" s="59">
        <v>38.799999999999997</v>
      </c>
      <c r="C160" s="17">
        <f t="shared" si="14"/>
        <v>0.16937914406268828</v>
      </c>
      <c r="D160" s="13"/>
    </row>
    <row r="161" spans="1:5" x14ac:dyDescent="0.2">
      <c r="A161" s="60">
        <v>40816</v>
      </c>
      <c r="B161" s="59">
        <v>33.18</v>
      </c>
      <c r="C161" s="17">
        <f t="shared" si="14"/>
        <v>-0.11942675159235669</v>
      </c>
      <c r="D161" s="13"/>
    </row>
    <row r="162" spans="1:5" x14ac:dyDescent="0.2">
      <c r="A162" s="60">
        <v>40786</v>
      </c>
      <c r="B162" s="59">
        <v>37.68</v>
      </c>
      <c r="C162" s="17">
        <f t="shared" si="14"/>
        <v>-9.5318127250900331E-2</v>
      </c>
      <c r="D162" s="13"/>
    </row>
    <row r="163" spans="1:5" x14ac:dyDescent="0.2">
      <c r="A163" s="60">
        <v>40753</v>
      </c>
      <c r="B163" s="59">
        <v>41.65</v>
      </c>
      <c r="C163" s="17">
        <f t="shared" si="14"/>
        <v>-2.3952095808383576E-3</v>
      </c>
      <c r="D163" s="13"/>
    </row>
    <row r="164" spans="1:5" x14ac:dyDescent="0.2">
      <c r="A164" s="60">
        <v>40724</v>
      </c>
      <c r="B164" s="59">
        <v>41.75</v>
      </c>
      <c r="C164" s="17">
        <f t="shared" si="14"/>
        <v>-3.3564814814814881E-2</v>
      </c>
      <c r="D164" s="13"/>
    </row>
    <row r="165" spans="1:5" x14ac:dyDescent="0.2">
      <c r="A165" s="60">
        <v>40694</v>
      </c>
      <c r="B165" s="59">
        <v>43.2</v>
      </c>
      <c r="C165" s="17">
        <f t="shared" si="14"/>
        <v>-4.866769434045351E-2</v>
      </c>
      <c r="D165" s="13"/>
    </row>
    <row r="166" spans="1:5" x14ac:dyDescent="0.2">
      <c r="A166" s="60">
        <v>40662</v>
      </c>
      <c r="B166" s="59">
        <v>45.41</v>
      </c>
      <c r="C166" s="17">
        <f t="shared" si="14"/>
        <v>2.2287257991895428E-2</v>
      </c>
      <c r="D166" s="13"/>
    </row>
    <row r="167" spans="1:5" x14ac:dyDescent="0.2">
      <c r="A167" s="60">
        <v>40633</v>
      </c>
      <c r="B167" s="59">
        <v>44.42</v>
      </c>
      <c r="C167" s="17">
        <f t="shared" si="14"/>
        <v>8.8575970928912225E-3</v>
      </c>
      <c r="D167" s="13"/>
    </row>
    <row r="168" spans="1:5" x14ac:dyDescent="0.2">
      <c r="A168" s="60">
        <v>40602</v>
      </c>
      <c r="B168" s="59">
        <v>44.03</v>
      </c>
      <c r="C168" s="17">
        <f t="shared" si="14"/>
        <v>6.3269741608307284E-2</v>
      </c>
      <c r="D168" s="13"/>
    </row>
    <row r="169" spans="1:5" x14ac:dyDescent="0.2">
      <c r="A169" s="60">
        <v>40574</v>
      </c>
      <c r="B169" s="59">
        <v>41.41</v>
      </c>
      <c r="C169" s="17">
        <f t="shared" si="14"/>
        <v>6.0163850486430984E-2</v>
      </c>
      <c r="D169" s="13"/>
    </row>
    <row r="170" spans="1:5" x14ac:dyDescent="0.2">
      <c r="A170" s="60">
        <v>40543</v>
      </c>
      <c r="B170" s="59">
        <v>39.06</v>
      </c>
      <c r="C170" s="17">
        <f t="shared" si="14"/>
        <v>9.1976516634050848E-2</v>
      </c>
      <c r="D170" s="13" cm="1">
        <f t="array" ref="D170">PRODUCT((1+C170:C181)^(12/12))-1</f>
        <v>9.4730941704035621E-2</v>
      </c>
      <c r="E170" s="21">
        <f t="shared" ref="E170" si="18">_xlfn.STDEV.P(C170:C181)</f>
        <v>7.0455333310411428E-2</v>
      </c>
    </row>
    <row r="171" spans="1:5" x14ac:dyDescent="0.2">
      <c r="A171" s="60">
        <v>40512</v>
      </c>
      <c r="B171" s="59">
        <v>35.770000000000003</v>
      </c>
      <c r="C171" s="17">
        <f t="shared" si="14"/>
        <v>9.8814229249012259E-3</v>
      </c>
      <c r="D171" s="13"/>
    </row>
    <row r="172" spans="1:5" x14ac:dyDescent="0.2">
      <c r="A172" s="60">
        <v>40480</v>
      </c>
      <c r="B172" s="59">
        <v>35.42</v>
      </c>
      <c r="C172" s="17">
        <f t="shared" si="14"/>
        <v>4.6072061429415306E-2</v>
      </c>
      <c r="D172" s="13"/>
    </row>
    <row r="173" spans="1:5" x14ac:dyDescent="0.2">
      <c r="A173" s="60">
        <v>40451</v>
      </c>
      <c r="B173" s="59">
        <v>33.86</v>
      </c>
      <c r="C173" s="17">
        <f t="shared" si="14"/>
        <v>0.10907304290861441</v>
      </c>
      <c r="D173" s="13"/>
    </row>
    <row r="174" spans="1:5" x14ac:dyDescent="0.2">
      <c r="A174" s="60">
        <v>40421</v>
      </c>
      <c r="B174" s="59">
        <v>30.53</v>
      </c>
      <c r="C174" s="17">
        <f t="shared" si="14"/>
        <v>-5.0388802488335847E-2</v>
      </c>
      <c r="D174" s="13"/>
    </row>
    <row r="175" spans="1:5" x14ac:dyDescent="0.2">
      <c r="A175" s="60">
        <v>40389</v>
      </c>
      <c r="B175" s="59">
        <v>32.15</v>
      </c>
      <c r="C175" s="17">
        <f t="shared" si="14"/>
        <v>9.9145299145299098E-2</v>
      </c>
      <c r="D175" s="13"/>
    </row>
    <row r="176" spans="1:5" x14ac:dyDescent="0.2">
      <c r="A176" s="60">
        <v>40359</v>
      </c>
      <c r="B176" s="59">
        <v>29.25</v>
      </c>
      <c r="C176" s="17">
        <f t="shared" si="14"/>
        <v>-7.4659917747548224E-2</v>
      </c>
      <c r="D176" s="13"/>
    </row>
    <row r="177" spans="1:4" x14ac:dyDescent="0.2">
      <c r="A177" s="60">
        <v>40326</v>
      </c>
      <c r="B177" s="59">
        <v>31.61</v>
      </c>
      <c r="C177" s="17">
        <f t="shared" si="14"/>
        <v>-0.11802455357142867</v>
      </c>
      <c r="D177" s="13"/>
    </row>
    <row r="178" spans="1:4" x14ac:dyDescent="0.2">
      <c r="A178" s="60">
        <v>40298</v>
      </c>
      <c r="B178" s="59">
        <v>35.840000000000003</v>
      </c>
      <c r="C178" s="17">
        <f t="shared" si="14"/>
        <v>1.3861386138613917E-2</v>
      </c>
      <c r="D178" s="13"/>
    </row>
    <row r="179" spans="1:4" x14ac:dyDescent="0.2">
      <c r="A179" s="60">
        <v>40268</v>
      </c>
      <c r="B179" s="59">
        <v>35.35</v>
      </c>
      <c r="C179" s="17">
        <f t="shared" si="14"/>
        <v>4.4313146233382568E-2</v>
      </c>
      <c r="D179" s="13"/>
    </row>
    <row r="180" spans="1:4" x14ac:dyDescent="0.2">
      <c r="A180" s="60">
        <v>40235</v>
      </c>
      <c r="B180" s="59">
        <v>33.85</v>
      </c>
      <c r="C180" s="17">
        <f t="shared" si="14"/>
        <v>1.2866546977857562E-2</v>
      </c>
      <c r="D180" s="13"/>
    </row>
    <row r="181" spans="1:4" x14ac:dyDescent="0.2">
      <c r="A181" s="60">
        <v>40207</v>
      </c>
      <c r="B181" s="59">
        <v>33.42</v>
      </c>
      <c r="C181" s="17">
        <f t="shared" si="14"/>
        <v>-6.3340807174887839E-2</v>
      </c>
    </row>
    <row r="182" spans="1:4" x14ac:dyDescent="0.2">
      <c r="A182" s="60">
        <v>40178</v>
      </c>
      <c r="B182" s="59">
        <v>35.68</v>
      </c>
      <c r="C182" s="17">
        <f t="shared" si="14"/>
        <v>-9.98890122086569E-3</v>
      </c>
    </row>
    <row r="183" spans="1:4" x14ac:dyDescent="0.2">
      <c r="A183" s="60">
        <v>40147</v>
      </c>
      <c r="B183" s="59">
        <v>36.04</v>
      </c>
      <c r="C183" s="17">
        <f t="shared" si="14"/>
        <v>3.6227717078780849E-2</v>
      </c>
    </row>
    <row r="184" spans="1:4" x14ac:dyDescent="0.2">
      <c r="A184" s="60">
        <v>40116</v>
      </c>
      <c r="B184" s="59">
        <v>34.78</v>
      </c>
      <c r="C184" s="17">
        <f t="shared" si="14"/>
        <v>1.9941348973607029E-2</v>
      </c>
    </row>
    <row r="185" spans="1:4" x14ac:dyDescent="0.2">
      <c r="A185" s="60">
        <v>40086</v>
      </c>
      <c r="B185" s="59">
        <v>34.1</v>
      </c>
      <c r="C185" s="17">
        <f t="shared" si="14"/>
        <v>5.4747912155892461E-2</v>
      </c>
    </row>
    <row r="186" spans="1:4" x14ac:dyDescent="0.2">
      <c r="A186" s="60">
        <v>40056</v>
      </c>
      <c r="B186" s="59">
        <v>32.33</v>
      </c>
      <c r="C186" s="17">
        <f t="shared" si="14"/>
        <v>1.3479623824451403E-2</v>
      </c>
    </row>
    <row r="187" spans="1:4" x14ac:dyDescent="0.2">
      <c r="A187" s="60">
        <v>40025</v>
      </c>
      <c r="B187" s="59">
        <v>31.9</v>
      </c>
      <c r="C187" s="17">
        <f t="shared" si="14"/>
        <v>3.9087947882736132E-2</v>
      </c>
    </row>
    <row r="188" spans="1:4" x14ac:dyDescent="0.2">
      <c r="A188" s="60">
        <v>39994</v>
      </c>
      <c r="B188" s="59">
        <v>30.7</v>
      </c>
      <c r="C188" s="17">
        <f t="shared" si="14"/>
        <v>-6.7436208991494606E-2</v>
      </c>
    </row>
    <row r="189" spans="1:4" x14ac:dyDescent="0.2">
      <c r="A189" s="60">
        <v>39962</v>
      </c>
      <c r="B189" s="59">
        <v>32.92</v>
      </c>
      <c r="C189" s="17">
        <f t="shared" si="14"/>
        <v>0.16366207140332281</v>
      </c>
    </row>
    <row r="190" spans="1:4" x14ac:dyDescent="0.2">
      <c r="A190" s="60">
        <v>39933</v>
      </c>
      <c r="B190" s="59">
        <v>28.29</v>
      </c>
      <c r="C190" s="17">
        <f>(B190-B191)/B191</f>
        <v>6.7547169811320723E-2</v>
      </c>
    </row>
    <row r="191" spans="1:4" x14ac:dyDescent="0.2">
      <c r="A191" s="60">
        <v>39903</v>
      </c>
      <c r="B191" s="59">
        <v>26.5</v>
      </c>
    </row>
    <row r="192" spans="1:4" x14ac:dyDescent="0.2">
      <c r="A192" s="60">
        <v>39871</v>
      </c>
      <c r="B192" s="59">
        <v>25.18</v>
      </c>
    </row>
    <row r="193" spans="1:2" x14ac:dyDescent="0.2">
      <c r="A193" s="60">
        <v>39843</v>
      </c>
      <c r="B193" s="59">
        <v>27.73</v>
      </c>
    </row>
    <row r="194" spans="1:2" x14ac:dyDescent="0.2">
      <c r="A194" s="60">
        <v>39813</v>
      </c>
      <c r="B194" s="59">
        <v>29.26</v>
      </c>
    </row>
    <row r="195" spans="1:2" x14ac:dyDescent="0.2">
      <c r="A195" s="60">
        <v>39780</v>
      </c>
      <c r="B195" s="59">
        <v>30.44</v>
      </c>
    </row>
    <row r="196" spans="1:2" x14ac:dyDescent="0.2">
      <c r="A196" s="60">
        <v>39752</v>
      </c>
      <c r="B196" s="59">
        <v>30.99</v>
      </c>
    </row>
    <row r="197" spans="1:2" x14ac:dyDescent="0.2">
      <c r="A197" s="60">
        <v>39721</v>
      </c>
      <c r="B197" s="59">
        <v>37.71</v>
      </c>
    </row>
    <row r="198" spans="1:2" x14ac:dyDescent="0.2">
      <c r="A198" s="60">
        <v>39689</v>
      </c>
      <c r="B198" s="59">
        <v>43.47</v>
      </c>
    </row>
    <row r="199" spans="1:2" x14ac:dyDescent="0.2">
      <c r="A199" s="60">
        <v>39660</v>
      </c>
      <c r="B199" s="59">
        <v>43.87</v>
      </c>
    </row>
    <row r="200" spans="1:2" x14ac:dyDescent="0.2">
      <c r="A200" s="60">
        <v>39629</v>
      </c>
      <c r="B200" s="59">
        <v>50.87</v>
      </c>
    </row>
    <row r="201" spans="1:2" x14ac:dyDescent="0.2">
      <c r="A201" s="60">
        <v>39598</v>
      </c>
      <c r="B201" s="59">
        <v>51.3</v>
      </c>
    </row>
    <row r="202" spans="1:2" x14ac:dyDescent="0.2">
      <c r="A202" s="60">
        <v>39568</v>
      </c>
      <c r="B202" s="59">
        <v>48.64</v>
      </c>
    </row>
    <row r="203" spans="1:2" x14ac:dyDescent="0.2">
      <c r="A203" s="60">
        <v>39538</v>
      </c>
      <c r="B203" s="59">
        <v>43.18</v>
      </c>
    </row>
    <row r="204" spans="1:2" x14ac:dyDescent="0.2">
      <c r="A204" s="60">
        <v>39507</v>
      </c>
      <c r="B204" s="59">
        <v>44.59</v>
      </c>
    </row>
    <row r="205" spans="1:2" x14ac:dyDescent="0.2">
      <c r="A205" s="60">
        <v>39478</v>
      </c>
      <c r="B205" s="59">
        <v>41.78</v>
      </c>
    </row>
    <row r="206" spans="1:2" x14ac:dyDescent="0.2">
      <c r="A206" s="60">
        <v>39447</v>
      </c>
      <c r="B206" s="59">
        <v>47.29</v>
      </c>
    </row>
    <row r="207" spans="1:2" x14ac:dyDescent="0.2">
      <c r="A207" s="60">
        <v>39416</v>
      </c>
      <c r="B207" s="59">
        <v>45.78</v>
      </c>
    </row>
    <row r="208" spans="1:2" x14ac:dyDescent="0.2">
      <c r="A208" s="60">
        <v>39386</v>
      </c>
      <c r="B208" s="59">
        <v>48.15</v>
      </c>
    </row>
    <row r="209" spans="1:2" x14ac:dyDescent="0.2">
      <c r="A209" s="60">
        <v>39353</v>
      </c>
      <c r="B209" s="59">
        <v>46.01</v>
      </c>
    </row>
    <row r="210" spans="1:2" x14ac:dyDescent="0.2">
      <c r="A210" s="60">
        <v>39325</v>
      </c>
      <c r="B210" s="59">
        <v>42.41</v>
      </c>
    </row>
    <row r="211" spans="1:2" x14ac:dyDescent="0.2">
      <c r="A211" s="60">
        <v>39294</v>
      </c>
      <c r="B211" s="59">
        <v>42.76</v>
      </c>
    </row>
    <row r="212" spans="1:2" x14ac:dyDescent="0.2">
      <c r="A212" s="60">
        <v>39262</v>
      </c>
      <c r="B212" s="59">
        <v>43.11</v>
      </c>
    </row>
    <row r="213" spans="1:2" x14ac:dyDescent="0.2">
      <c r="A213" s="60">
        <v>39233</v>
      </c>
      <c r="B213" s="59">
        <v>41.58</v>
      </c>
    </row>
    <row r="214" spans="1:2" x14ac:dyDescent="0.2">
      <c r="A214" s="60">
        <v>39202</v>
      </c>
      <c r="B214" s="59">
        <v>38.85</v>
      </c>
    </row>
    <row r="215" spans="1:2" x14ac:dyDescent="0.2">
      <c r="A215" s="60">
        <v>39171</v>
      </c>
      <c r="B215" s="59">
        <v>37.15</v>
      </c>
    </row>
    <row r="216" spans="1:2" x14ac:dyDescent="0.2">
      <c r="A216" s="60">
        <v>39141</v>
      </c>
      <c r="B216" s="59">
        <v>35.1</v>
      </c>
    </row>
    <row r="217" spans="1:2" x14ac:dyDescent="0.2">
      <c r="A217" s="60">
        <v>39113</v>
      </c>
      <c r="B217" s="59">
        <v>35.950000000000003</v>
      </c>
    </row>
    <row r="218" spans="1:2" x14ac:dyDescent="0.2">
      <c r="A218" s="60">
        <v>39080</v>
      </c>
      <c r="B218" s="59">
        <v>37.159999999999997</v>
      </c>
    </row>
    <row r="219" spans="1:2" x14ac:dyDescent="0.2">
      <c r="A219" s="60">
        <v>39051</v>
      </c>
      <c r="B219" s="59">
        <v>38.07</v>
      </c>
    </row>
    <row r="220" spans="1:2" x14ac:dyDescent="0.2">
      <c r="A220" s="60">
        <v>39021</v>
      </c>
      <c r="B220" s="59">
        <v>35.700000000000003</v>
      </c>
    </row>
    <row r="221" spans="1:2" x14ac:dyDescent="0.2">
      <c r="A221" s="60">
        <v>38989</v>
      </c>
      <c r="B221" s="59">
        <v>34.200000000000003</v>
      </c>
    </row>
    <row r="222" spans="1:2" x14ac:dyDescent="0.2">
      <c r="A222" s="60">
        <v>38960</v>
      </c>
      <c r="B222" s="59">
        <v>35.479999999999997</v>
      </c>
    </row>
    <row r="223" spans="1:2" x14ac:dyDescent="0.2">
      <c r="A223" s="60">
        <v>38929</v>
      </c>
      <c r="B223" s="59">
        <v>36.75</v>
      </c>
    </row>
    <row r="224" spans="1:2" x14ac:dyDescent="0.2">
      <c r="A224" s="60">
        <v>38898</v>
      </c>
      <c r="B224" s="59">
        <v>35.28</v>
      </c>
    </row>
    <row r="225" spans="1:2" x14ac:dyDescent="0.2">
      <c r="A225" s="60">
        <v>38868</v>
      </c>
      <c r="B225" s="59">
        <v>34.729999999999997</v>
      </c>
    </row>
    <row r="226" spans="1:2" x14ac:dyDescent="0.2">
      <c r="A226" s="60">
        <v>38835</v>
      </c>
      <c r="B226" s="59">
        <v>36.15</v>
      </c>
    </row>
    <row r="227" spans="1:2" x14ac:dyDescent="0.2">
      <c r="A227" s="60">
        <v>38807</v>
      </c>
      <c r="B227" s="59">
        <v>33.909999999999997</v>
      </c>
    </row>
    <row r="228" spans="1:2" x14ac:dyDescent="0.2">
      <c r="A228" s="60">
        <v>38776</v>
      </c>
      <c r="B228" s="59">
        <v>32.57</v>
      </c>
    </row>
    <row r="229" spans="1:2" x14ac:dyDescent="0.2">
      <c r="A229" s="60">
        <v>38748</v>
      </c>
      <c r="B229" s="59">
        <v>35.39</v>
      </c>
    </row>
    <row r="230" spans="1:2" x14ac:dyDescent="0.2">
      <c r="A230" s="60">
        <v>38716</v>
      </c>
      <c r="B230" s="59">
        <v>31.21</v>
      </c>
    </row>
    <row r="231" spans="1:2" x14ac:dyDescent="0.2">
      <c r="A231" s="60">
        <v>38686</v>
      </c>
      <c r="B231" s="59">
        <v>31.21</v>
      </c>
    </row>
    <row r="232" spans="1:2" x14ac:dyDescent="0.2">
      <c r="A232" s="60">
        <v>38656</v>
      </c>
      <c r="B232" s="59">
        <v>30.83</v>
      </c>
    </row>
    <row r="233" spans="1:2" x14ac:dyDescent="0.2">
      <c r="A233" s="60">
        <v>38625</v>
      </c>
      <c r="B233" s="59">
        <v>33.94</v>
      </c>
    </row>
    <row r="234" spans="1:2" x14ac:dyDescent="0.2">
      <c r="A234" s="60">
        <v>38595</v>
      </c>
      <c r="B234" s="59">
        <v>32.28</v>
      </c>
    </row>
    <row r="235" spans="1:2" x14ac:dyDescent="0.2">
      <c r="A235" s="60">
        <v>38562</v>
      </c>
      <c r="B235" s="59">
        <v>30.36</v>
      </c>
    </row>
    <row r="236" spans="1:2" x14ac:dyDescent="0.2">
      <c r="A236" s="60">
        <v>38533</v>
      </c>
      <c r="B236" s="59">
        <v>28.84</v>
      </c>
    </row>
    <row r="237" spans="1:2" x14ac:dyDescent="0.2">
      <c r="A237" s="60">
        <v>38503</v>
      </c>
      <c r="B237" s="59">
        <v>26.98</v>
      </c>
    </row>
    <row r="238" spans="1:2" x14ac:dyDescent="0.2">
      <c r="A238" s="60">
        <v>38471</v>
      </c>
      <c r="B238" s="59">
        <v>26.49</v>
      </c>
    </row>
    <row r="239" spans="1:2" x14ac:dyDescent="0.2">
      <c r="A239" s="60">
        <v>38442</v>
      </c>
      <c r="B239" s="59">
        <v>27.76</v>
      </c>
    </row>
    <row r="240" spans="1:2" x14ac:dyDescent="0.2">
      <c r="A240" s="60">
        <v>38411</v>
      </c>
      <c r="B240" s="59">
        <v>28.61</v>
      </c>
    </row>
    <row r="241" spans="1:2" x14ac:dyDescent="0.2">
      <c r="A241" s="60">
        <v>38383</v>
      </c>
      <c r="B241" s="59">
        <v>24.84</v>
      </c>
    </row>
    <row r="242" spans="1:2" x14ac:dyDescent="0.2">
      <c r="A242" s="60">
        <v>38352</v>
      </c>
      <c r="B242" s="59">
        <v>24.38</v>
      </c>
    </row>
    <row r="243" spans="1:2" x14ac:dyDescent="0.2">
      <c r="A243" s="60">
        <v>38321</v>
      </c>
      <c r="B243" s="59">
        <v>25.36</v>
      </c>
    </row>
    <row r="244" spans="1:2" x14ac:dyDescent="0.2">
      <c r="A244" s="60">
        <v>38289</v>
      </c>
      <c r="B244" s="59">
        <v>23.73</v>
      </c>
    </row>
    <row r="245" spans="1:2" x14ac:dyDescent="0.2">
      <c r="A245" s="60">
        <v>38260</v>
      </c>
      <c r="B245" s="59">
        <v>23.29</v>
      </c>
    </row>
    <row r="246" spans="1:2" x14ac:dyDescent="0.2">
      <c r="A246" s="60">
        <v>38230</v>
      </c>
      <c r="B246" s="59">
        <v>21.61</v>
      </c>
    </row>
    <row r="247" spans="1:2" x14ac:dyDescent="0.2">
      <c r="A247" s="60">
        <v>38198</v>
      </c>
      <c r="B247" s="59">
        <v>22</v>
      </c>
    </row>
    <row r="248" spans="1:2" x14ac:dyDescent="0.2">
      <c r="A248" s="60">
        <v>38168</v>
      </c>
      <c r="B248" s="59">
        <v>21.49</v>
      </c>
    </row>
    <row r="249" spans="1:2" x14ac:dyDescent="0.2">
      <c r="A249" s="60">
        <v>38135</v>
      </c>
      <c r="B249" s="59">
        <v>20.56</v>
      </c>
    </row>
    <row r="250" spans="1:2" x14ac:dyDescent="0.2">
      <c r="A250" s="60">
        <v>38107</v>
      </c>
      <c r="B250" s="59">
        <v>20.5</v>
      </c>
    </row>
    <row r="251" spans="1:2" x14ac:dyDescent="0.2">
      <c r="A251" s="60">
        <v>38077</v>
      </c>
      <c r="B251" s="59">
        <v>20.46</v>
      </c>
    </row>
    <row r="252" spans="1:2" x14ac:dyDescent="0.2">
      <c r="A252" s="60">
        <v>38044</v>
      </c>
      <c r="B252" s="59">
        <v>20.25</v>
      </c>
    </row>
    <row r="253" spans="1:2" x14ac:dyDescent="0.2">
      <c r="A253" s="60">
        <v>38016</v>
      </c>
      <c r="B253" s="59">
        <v>19.27</v>
      </c>
    </row>
    <row r="254" spans="1:2" x14ac:dyDescent="0.2">
      <c r="A254" s="60">
        <v>37986</v>
      </c>
      <c r="B254" s="59">
        <v>19.61</v>
      </c>
    </row>
    <row r="255" spans="1:2" x14ac:dyDescent="0.2">
      <c r="A255" s="60">
        <v>37953</v>
      </c>
      <c r="B255" s="59">
        <v>17.25</v>
      </c>
    </row>
    <row r="256" spans="1:2" x14ac:dyDescent="0.2">
      <c r="A256" s="60">
        <v>37925</v>
      </c>
      <c r="B256" s="59">
        <v>17</v>
      </c>
    </row>
    <row r="257" spans="1:2" x14ac:dyDescent="0.2">
      <c r="A257" s="60">
        <v>37894</v>
      </c>
      <c r="B257" s="59">
        <v>16.7</v>
      </c>
    </row>
    <row r="258" spans="1:2" x14ac:dyDescent="0.2">
      <c r="A258" s="60">
        <v>37862</v>
      </c>
      <c r="B258" s="59">
        <v>16.86</v>
      </c>
    </row>
    <row r="259" spans="1:2" x14ac:dyDescent="0.2">
      <c r="A259" s="60">
        <v>37833</v>
      </c>
      <c r="B259" s="59">
        <v>16.13</v>
      </c>
    </row>
    <row r="260" spans="1:2" x14ac:dyDescent="0.2">
      <c r="A260" s="60">
        <v>37802</v>
      </c>
      <c r="B260" s="59">
        <v>16.7</v>
      </c>
    </row>
    <row r="261" spans="1:2" x14ac:dyDescent="0.2">
      <c r="A261" s="60">
        <v>37771</v>
      </c>
      <c r="B261" s="59">
        <v>16.52</v>
      </c>
    </row>
    <row r="262" spans="1:2" x14ac:dyDescent="0.2">
      <c r="A262" s="60">
        <v>37741</v>
      </c>
      <c r="B262" s="59">
        <v>15.07</v>
      </c>
    </row>
    <row r="263" spans="1:2" x14ac:dyDescent="0.2">
      <c r="A263" s="60">
        <v>37711</v>
      </c>
      <c r="B263" s="59">
        <v>14.97</v>
      </c>
    </row>
    <row r="264" spans="1:2" x14ac:dyDescent="0.2">
      <c r="A264" s="60">
        <v>37680</v>
      </c>
      <c r="B264" s="59">
        <v>14.9</v>
      </c>
    </row>
    <row r="265" spans="1:2" x14ac:dyDescent="0.2">
      <c r="A265" s="60">
        <v>37652</v>
      </c>
      <c r="B265" s="59">
        <v>14.78</v>
      </c>
    </row>
    <row r="266" spans="1:2" x14ac:dyDescent="0.2">
      <c r="A266" s="60">
        <v>37621</v>
      </c>
      <c r="B266" s="59">
        <v>15.23</v>
      </c>
    </row>
    <row r="267" spans="1:2" x14ac:dyDescent="0.2">
      <c r="A267" s="60">
        <v>37589</v>
      </c>
      <c r="B267" s="59">
        <v>15.09</v>
      </c>
    </row>
    <row r="268" spans="1:2" x14ac:dyDescent="0.2">
      <c r="A268" s="60">
        <v>37560</v>
      </c>
      <c r="B268" s="59">
        <v>14.67</v>
      </c>
    </row>
    <row r="269" spans="1:2" x14ac:dyDescent="0.2">
      <c r="A269" s="60">
        <v>37529</v>
      </c>
      <c r="B269" s="59">
        <v>14.75</v>
      </c>
    </row>
    <row r="270" spans="1:2" x14ac:dyDescent="0.2">
      <c r="A270" s="60">
        <v>37498</v>
      </c>
      <c r="B270" s="59">
        <v>15.92</v>
      </c>
    </row>
    <row r="271" spans="1:2" x14ac:dyDescent="0.2">
      <c r="A271" s="60">
        <v>37468</v>
      </c>
      <c r="B271" s="59">
        <v>15.82</v>
      </c>
    </row>
    <row r="272" spans="1:2" x14ac:dyDescent="0.2">
      <c r="A272" s="60">
        <v>37435</v>
      </c>
      <c r="B272" s="59">
        <v>17.82</v>
      </c>
    </row>
    <row r="273" spans="1:2" x14ac:dyDescent="0.2">
      <c r="A273" s="60">
        <v>37407</v>
      </c>
      <c r="B273" s="59">
        <v>17.84</v>
      </c>
    </row>
    <row r="274" spans="1:2" x14ac:dyDescent="0.2">
      <c r="A274" s="60">
        <v>37376</v>
      </c>
      <c r="B274" s="59">
        <v>17.64</v>
      </c>
    </row>
    <row r="275" spans="1:2" x14ac:dyDescent="0.2">
      <c r="A275" s="60">
        <v>37343</v>
      </c>
      <c r="B275" s="59">
        <v>18.21</v>
      </c>
    </row>
    <row r="276" spans="1:2" x14ac:dyDescent="0.2">
      <c r="A276" s="60">
        <v>37315</v>
      </c>
      <c r="B276" s="59">
        <v>17.11</v>
      </c>
    </row>
    <row r="277" spans="1:2" x14ac:dyDescent="0.2">
      <c r="A277" s="60">
        <v>37287</v>
      </c>
      <c r="B277" s="59">
        <v>15.8</v>
      </c>
    </row>
    <row r="278" spans="1:2" x14ac:dyDescent="0.2">
      <c r="A278" s="60">
        <v>37256</v>
      </c>
      <c r="B278" s="59">
        <v>16.489999999999998</v>
      </c>
    </row>
    <row r="279" spans="1:2" x14ac:dyDescent="0.2">
      <c r="A279" s="60">
        <v>37225</v>
      </c>
      <c r="B279" s="59">
        <v>15.73</v>
      </c>
    </row>
  </sheetData>
  <mergeCells count="1">
    <mergeCell ref="N1:Q1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6A1C7-B69F-4B5B-A1F9-71AE6C5DEEDF}">
  <dimension ref="A1:AE190"/>
  <sheetViews>
    <sheetView workbookViewId="0">
      <selection activeCell="C191" sqref="C154:E191"/>
    </sheetView>
  </sheetViews>
  <sheetFormatPr baseColWidth="10" defaultColWidth="8.83203125" defaultRowHeight="15" x14ac:dyDescent="0.2"/>
  <cols>
    <col min="1" max="1" width="11.5" bestFit="1" customWidth="1"/>
    <col min="2" max="2" width="27.83203125" bestFit="1" customWidth="1"/>
    <col min="3" max="3" width="18.5" bestFit="1" customWidth="1"/>
    <col min="4" max="4" width="17.6640625" bestFit="1" customWidth="1"/>
    <col min="5" max="5" width="12.5" bestFit="1" customWidth="1"/>
    <col min="7" max="7" width="11.1640625" bestFit="1" customWidth="1"/>
    <col min="9" max="9" width="11.1640625" bestFit="1" customWidth="1"/>
  </cols>
  <sheetData>
    <row r="1" spans="1:31" x14ac:dyDescent="0.2">
      <c r="A1" s="58" t="s">
        <v>0</v>
      </c>
      <c r="B1" s="58" t="s">
        <v>75</v>
      </c>
      <c r="C1" s="6" t="s">
        <v>69</v>
      </c>
      <c r="D1" s="42" t="s">
        <v>3</v>
      </c>
      <c r="E1" s="43" t="s">
        <v>36</v>
      </c>
      <c r="F1" s="44"/>
      <c r="G1" s="36" t="s">
        <v>5</v>
      </c>
      <c r="H1" s="37" t="s">
        <v>6</v>
      </c>
      <c r="I1" s="38" t="s">
        <v>7</v>
      </c>
      <c r="J1" s="39" t="s">
        <v>8</v>
      </c>
      <c r="N1" s="68"/>
      <c r="O1" s="68"/>
      <c r="P1" s="68"/>
      <c r="Q1" s="68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</row>
    <row r="2" spans="1:31" ht="19" x14ac:dyDescent="0.25">
      <c r="A2" s="60">
        <v>45657</v>
      </c>
      <c r="B2" s="59">
        <v>27.02</v>
      </c>
      <c r="C2" s="17">
        <f t="shared" ref="C2:C65" si="0">(B2-B3)/B3</f>
        <v>-6.115357887421826E-2</v>
      </c>
      <c r="D2" s="13" cm="1">
        <f t="array" ref="D2">PRODUCT((1+C2:C13)^(12/12))-1</f>
        <v>-7.3475385745773725E-3</v>
      </c>
      <c r="E2" s="21">
        <f>_xlfn.STDEV.P(C2:C13)</f>
        <v>2.937485180411583E-2</v>
      </c>
      <c r="G2" s="22">
        <f>A2</f>
        <v>45657</v>
      </c>
      <c r="H2" s="31">
        <v>2024</v>
      </c>
      <c r="I2" s="23">
        <f>VLOOKUP(G2,$A$2:$D$287,4,FALSE)</f>
        <v>-7.3475385745773725E-3</v>
      </c>
      <c r="J2" s="40">
        <f t="shared" ref="J2:J13" si="1">VLOOKUP(G2,$A$2:$E$286,5,FALSE)</f>
        <v>2.937485180411583E-2</v>
      </c>
      <c r="N2" s="2" t="s">
        <v>76</v>
      </c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61"/>
      <c r="AA2" s="61"/>
      <c r="AB2" s="61"/>
      <c r="AC2" s="61"/>
      <c r="AD2" s="61"/>
      <c r="AE2" s="61"/>
    </row>
    <row r="3" spans="1:31" x14ac:dyDescent="0.2">
      <c r="A3" s="60">
        <v>45625</v>
      </c>
      <c r="B3" s="59">
        <v>28.78</v>
      </c>
      <c r="C3" s="17">
        <f t="shared" si="0"/>
        <v>1.4094432699083937E-2</v>
      </c>
      <c r="D3" s="13"/>
      <c r="G3" s="22">
        <f>A14</f>
        <v>45289</v>
      </c>
      <c r="H3" s="31">
        <v>2023</v>
      </c>
      <c r="I3" s="23">
        <f t="shared" ref="I3:I13" si="2">VLOOKUP(G3,$A$2:$D$287,4,FALSE)</f>
        <v>-1.1619462599855135E-2</v>
      </c>
      <c r="J3" s="40">
        <f t="shared" si="1"/>
        <v>3.5336323986317468E-2</v>
      </c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</row>
    <row r="4" spans="1:31" x14ac:dyDescent="0.2">
      <c r="A4" s="60">
        <v>45596</v>
      </c>
      <c r="B4" s="59">
        <v>28.38</v>
      </c>
      <c r="C4" s="17">
        <f t="shared" si="0"/>
        <v>-1.2526096033402904E-2</v>
      </c>
      <c r="D4" s="13"/>
      <c r="G4" s="22">
        <f>A26</f>
        <v>44925</v>
      </c>
      <c r="H4" s="31">
        <v>2022</v>
      </c>
      <c r="I4" s="23">
        <f t="shared" si="2"/>
        <v>1.9999999999999796E-2</v>
      </c>
      <c r="J4" s="40">
        <f t="shared" si="1"/>
        <v>5.8783018285707159E-2</v>
      </c>
      <c r="N4" s="61" t="s">
        <v>77</v>
      </c>
      <c r="O4" s="61"/>
      <c r="P4" s="61"/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E4" s="61"/>
    </row>
    <row r="5" spans="1:31" x14ac:dyDescent="0.2">
      <c r="A5" s="60">
        <v>45565</v>
      </c>
      <c r="B5" s="59">
        <v>28.74</v>
      </c>
      <c r="C5" s="17">
        <f t="shared" si="0"/>
        <v>1.5188979159307656E-2</v>
      </c>
      <c r="D5" s="13"/>
      <c r="G5" s="22">
        <f>A38</f>
        <v>44561</v>
      </c>
      <c r="H5" s="31">
        <v>2021</v>
      </c>
      <c r="I5" s="23">
        <f t="shared" si="2"/>
        <v>9.4890510948905105E-2</v>
      </c>
      <c r="J5" s="40">
        <f t="shared" si="1"/>
        <v>3.4348042377166529E-2</v>
      </c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</row>
    <row r="6" spans="1:31" x14ac:dyDescent="0.2">
      <c r="A6" s="60">
        <v>45534</v>
      </c>
      <c r="B6" s="59">
        <v>28.31</v>
      </c>
      <c r="C6" s="17">
        <f t="shared" si="0"/>
        <v>8.1908831908832063E-3</v>
      </c>
      <c r="D6" s="13"/>
      <c r="G6" s="22">
        <f>A50</f>
        <v>44196</v>
      </c>
      <c r="H6" s="31">
        <v>2020</v>
      </c>
      <c r="I6" s="23">
        <f t="shared" si="2"/>
        <v>-2.9515938606847314E-2</v>
      </c>
      <c r="J6" s="40">
        <f t="shared" si="1"/>
        <v>6.6565565780640365E-2</v>
      </c>
      <c r="N6" s="62" t="s">
        <v>12</v>
      </c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</row>
    <row r="7" spans="1:31" x14ac:dyDescent="0.2">
      <c r="A7" s="60">
        <v>45504</v>
      </c>
      <c r="B7" s="59">
        <v>28.08</v>
      </c>
      <c r="C7" s="17">
        <f t="shared" si="0"/>
        <v>1.6286644951140041E-2</v>
      </c>
      <c r="D7" s="13"/>
      <c r="G7" s="22">
        <f>A62</f>
        <v>43830</v>
      </c>
      <c r="H7" s="31">
        <v>2019</v>
      </c>
      <c r="I7" s="23">
        <f t="shared" si="2"/>
        <v>0.11692307692307713</v>
      </c>
      <c r="J7" s="40">
        <f t="shared" si="1"/>
        <v>2.8864097970376493E-2</v>
      </c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61"/>
    </row>
    <row r="8" spans="1:31" x14ac:dyDescent="0.2">
      <c r="A8" s="60">
        <v>45471</v>
      </c>
      <c r="B8" s="59">
        <v>27.63</v>
      </c>
      <c r="C8" s="17">
        <f t="shared" si="0"/>
        <v>-3.6946671314046782E-2</v>
      </c>
      <c r="D8" s="13"/>
      <c r="G8" s="22">
        <f>A74</f>
        <v>43465</v>
      </c>
      <c r="H8" s="31">
        <v>2018</v>
      </c>
      <c r="I8" s="23">
        <f t="shared" si="2"/>
        <v>-0.13923571698827086</v>
      </c>
      <c r="J8" s="40">
        <f t="shared" si="1"/>
        <v>3.0147691734404874E-2</v>
      </c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</row>
    <row r="9" spans="1:31" x14ac:dyDescent="0.2">
      <c r="A9" s="60">
        <v>45443</v>
      </c>
      <c r="B9" s="59">
        <v>28.69</v>
      </c>
      <c r="C9" s="17">
        <f t="shared" si="0"/>
        <v>2.8684116170670515E-2</v>
      </c>
      <c r="D9" s="13"/>
      <c r="G9" s="22">
        <f>A86</f>
        <v>43098</v>
      </c>
      <c r="H9" s="31">
        <v>2017</v>
      </c>
      <c r="I9" s="23">
        <f t="shared" si="2"/>
        <v>8.2752970094223999E-2</v>
      </c>
      <c r="J9" s="40">
        <f t="shared" si="1"/>
        <v>1.3672946325895609E-2</v>
      </c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</row>
    <row r="10" spans="1:31" x14ac:dyDescent="0.2">
      <c r="A10" s="60">
        <v>45412</v>
      </c>
      <c r="B10" s="59">
        <v>27.89</v>
      </c>
      <c r="C10" s="17">
        <f t="shared" si="0"/>
        <v>-2.1466905187834963E-3</v>
      </c>
      <c r="D10" s="13"/>
      <c r="G10" s="22">
        <f>A98</f>
        <v>42734</v>
      </c>
      <c r="H10" s="31">
        <v>2016</v>
      </c>
      <c r="I10" s="23">
        <f t="shared" si="2"/>
        <v>9.707865168539298E-2</v>
      </c>
      <c r="J10" s="40">
        <f t="shared" si="1"/>
        <v>2.4210426934086999E-2</v>
      </c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</row>
    <row r="11" spans="1:31" x14ac:dyDescent="0.2">
      <c r="A11" s="60">
        <v>45379</v>
      </c>
      <c r="B11" s="59">
        <v>27.95</v>
      </c>
      <c r="C11" s="17">
        <f t="shared" si="0"/>
        <v>5.3127354935945746E-2</v>
      </c>
      <c r="D11" s="13"/>
      <c r="G11" s="22">
        <f>A110</f>
        <v>42369</v>
      </c>
      <c r="H11" s="31">
        <v>2015</v>
      </c>
      <c r="I11" s="23">
        <f t="shared" si="2"/>
        <v>-0.16447615471272992</v>
      </c>
      <c r="J11" s="40">
        <f t="shared" si="1"/>
        <v>3.1515161451894605E-2</v>
      </c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61"/>
      <c r="AD11" s="61"/>
      <c r="AE11" s="61"/>
    </row>
    <row r="12" spans="1:31" x14ac:dyDescent="0.2">
      <c r="A12" s="60">
        <v>45351</v>
      </c>
      <c r="B12" s="59">
        <v>26.54</v>
      </c>
      <c r="C12" s="17">
        <f t="shared" si="0"/>
        <v>1.1316484345529076E-3</v>
      </c>
      <c r="D12" s="13"/>
      <c r="G12" s="22">
        <f>A122</f>
        <v>42004</v>
      </c>
      <c r="H12" s="31">
        <v>2014</v>
      </c>
      <c r="I12" s="23">
        <f t="shared" si="2"/>
        <v>-8.362009635237444E-2</v>
      </c>
      <c r="J12" s="40">
        <f t="shared" si="1"/>
        <v>2.982361034536565E-2</v>
      </c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</row>
    <row r="13" spans="1:31" x14ac:dyDescent="0.2">
      <c r="A13" s="60">
        <v>45322</v>
      </c>
      <c r="B13" s="59">
        <v>26.51</v>
      </c>
      <c r="C13" s="17">
        <f t="shared" si="0"/>
        <v>-2.6083761939750087E-2</v>
      </c>
      <c r="D13" s="13"/>
      <c r="G13" s="22">
        <f>A134</f>
        <v>41639</v>
      </c>
      <c r="H13" s="31">
        <v>2013</v>
      </c>
      <c r="I13" s="23">
        <f t="shared" si="2"/>
        <v>-5.156657963446476E-2</v>
      </c>
      <c r="J13" s="40">
        <f t="shared" si="1"/>
        <v>2.3461134815144339E-2</v>
      </c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</row>
    <row r="14" spans="1:31" x14ac:dyDescent="0.2">
      <c r="A14" s="60">
        <v>45289</v>
      </c>
      <c r="B14" s="59">
        <v>27.22</v>
      </c>
      <c r="C14" s="17">
        <f t="shared" si="0"/>
        <v>-7.3421439060204015E-4</v>
      </c>
      <c r="D14" s="13" cm="1">
        <f t="array" ref="D14">PRODUCT((1+C14:C25)^(12/12))-1</f>
        <v>-1.1619462599855135E-2</v>
      </c>
      <c r="E14" s="21">
        <f t="shared" ref="E14" si="3">_xlfn.STDEV.P(C14:C25)</f>
        <v>3.5336323986317468E-2</v>
      </c>
      <c r="G14" s="28"/>
      <c r="H14" s="29"/>
      <c r="I14" s="30"/>
      <c r="J14" s="65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</row>
    <row r="15" spans="1:31" x14ac:dyDescent="0.2">
      <c r="A15" s="60">
        <v>45260</v>
      </c>
      <c r="B15" s="59">
        <v>27.24</v>
      </c>
      <c r="C15" s="17">
        <f t="shared" si="0"/>
        <v>3.8109756097560975E-2</v>
      </c>
      <c r="D15" s="13"/>
      <c r="G15" s="26"/>
      <c r="H15" s="27"/>
      <c r="I15" s="13"/>
      <c r="J15" s="19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1"/>
      <c r="AC15" s="61"/>
      <c r="AD15" s="61"/>
      <c r="AE15" s="61"/>
    </row>
    <row r="16" spans="1:31" x14ac:dyDescent="0.2">
      <c r="A16" s="60">
        <v>45230</v>
      </c>
      <c r="B16" s="59">
        <v>26.24</v>
      </c>
      <c r="C16" s="17">
        <f t="shared" si="0"/>
        <v>-2.6706231454006024E-2</v>
      </c>
      <c r="D16" s="13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  <c r="AB16" s="61"/>
      <c r="AC16" s="61"/>
      <c r="AD16" s="61"/>
      <c r="AE16" s="61"/>
    </row>
    <row r="17" spans="1:31" x14ac:dyDescent="0.2">
      <c r="A17" s="60">
        <v>45198</v>
      </c>
      <c r="B17" s="59">
        <v>26.96</v>
      </c>
      <c r="C17" s="17">
        <f t="shared" si="0"/>
        <v>-1.3177159590043903E-2</v>
      </c>
      <c r="D17" s="13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1"/>
      <c r="AE17" s="61"/>
    </row>
    <row r="18" spans="1:31" x14ac:dyDescent="0.2">
      <c r="A18" s="60">
        <v>45169</v>
      </c>
      <c r="B18" s="59">
        <v>27.32</v>
      </c>
      <c r="C18" s="17">
        <f t="shared" si="0"/>
        <v>-2.4634059264548421E-2</v>
      </c>
      <c r="D18" s="13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</row>
    <row r="19" spans="1:31" x14ac:dyDescent="0.2">
      <c r="A19" s="60">
        <v>45138</v>
      </c>
      <c r="B19" s="59">
        <v>28.01</v>
      </c>
      <c r="C19" s="17">
        <f t="shared" si="0"/>
        <v>5.1821254224558869E-2</v>
      </c>
      <c r="D19" s="13"/>
      <c r="N19" s="61"/>
      <c r="O19" s="61"/>
      <c r="P19" s="61"/>
      <c r="Q19" s="61"/>
      <c r="R19" s="61"/>
      <c r="S19" s="61"/>
      <c r="T19" s="61"/>
      <c r="U19" s="61"/>
      <c r="V19" s="61"/>
      <c r="W19" s="61"/>
      <c r="X19" s="61"/>
      <c r="Y19" s="61"/>
      <c r="Z19" s="61"/>
      <c r="AA19" s="61"/>
      <c r="AB19" s="61"/>
      <c r="AC19" s="61"/>
      <c r="AD19" s="61"/>
      <c r="AE19" s="61"/>
    </row>
    <row r="20" spans="1:31" x14ac:dyDescent="0.2">
      <c r="A20" s="60">
        <v>45107</v>
      </c>
      <c r="B20" s="59">
        <v>26.63</v>
      </c>
      <c r="C20" s="17">
        <f t="shared" si="0"/>
        <v>2.7391975308641868E-2</v>
      </c>
      <c r="D20" s="13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61"/>
      <c r="AD20" s="61"/>
      <c r="AE20" s="61"/>
    </row>
    <row r="21" spans="1:31" x14ac:dyDescent="0.2">
      <c r="A21" s="60">
        <v>45077</v>
      </c>
      <c r="B21" s="59">
        <v>25.92</v>
      </c>
      <c r="C21" s="17">
        <f t="shared" si="0"/>
        <v>-6.6282420749279536E-2</v>
      </c>
      <c r="D21" s="13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61"/>
      <c r="AD21" s="61"/>
      <c r="AE21" s="61"/>
    </row>
    <row r="22" spans="1:31" x14ac:dyDescent="0.2">
      <c r="A22" s="60">
        <v>45044</v>
      </c>
      <c r="B22" s="59">
        <v>27.76</v>
      </c>
      <c r="C22" s="17">
        <f t="shared" si="0"/>
        <v>6.5264684554025842E-3</v>
      </c>
      <c r="D22" s="13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61"/>
      <c r="AD22" s="61"/>
      <c r="AE22" s="61"/>
    </row>
    <row r="23" spans="1:31" x14ac:dyDescent="0.2">
      <c r="A23" s="60">
        <v>45016</v>
      </c>
      <c r="B23" s="59">
        <v>27.58</v>
      </c>
      <c r="C23" s="17">
        <f t="shared" si="0"/>
        <v>1.816200508536039E-3</v>
      </c>
      <c r="D23" s="13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</row>
    <row r="24" spans="1:31" x14ac:dyDescent="0.2">
      <c r="A24" s="60">
        <v>44985</v>
      </c>
      <c r="B24" s="59">
        <v>27.53</v>
      </c>
      <c r="C24" s="17">
        <f t="shared" si="0"/>
        <v>-4.4760582928521829E-2</v>
      </c>
      <c r="D24" s="13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  <c r="AD24" s="61"/>
      <c r="AE24" s="61"/>
    </row>
    <row r="25" spans="1:31" x14ac:dyDescent="0.2">
      <c r="A25" s="60">
        <v>44957</v>
      </c>
      <c r="B25" s="59">
        <v>28.82</v>
      </c>
      <c r="C25" s="17">
        <f t="shared" si="0"/>
        <v>4.6477850399419068E-2</v>
      </c>
      <c r="D25" s="13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61"/>
    </row>
    <row r="26" spans="1:31" x14ac:dyDescent="0.2">
      <c r="A26" s="60">
        <v>44925</v>
      </c>
      <c r="B26" s="59">
        <v>27.54</v>
      </c>
      <c r="C26" s="17">
        <f t="shared" si="0"/>
        <v>-6.3583815028901772E-2</v>
      </c>
      <c r="D26" s="13" cm="1">
        <f t="array" ref="D26">PRODUCT((1+C26:C37)^(12/12))-1</f>
        <v>1.9999999999999796E-2</v>
      </c>
      <c r="E26" s="21">
        <f t="shared" ref="E26" si="4">_xlfn.STDEV.P(C26:C37)</f>
        <v>5.8783018285707159E-2</v>
      </c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61"/>
    </row>
    <row r="27" spans="1:31" x14ac:dyDescent="0.2">
      <c r="A27" s="60">
        <v>44895</v>
      </c>
      <c r="B27" s="59">
        <v>29.41</v>
      </c>
      <c r="C27" s="17">
        <f t="shared" si="0"/>
        <v>5.791366906474818E-2</v>
      </c>
      <c r="D27" s="13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1"/>
      <c r="AE27" s="61"/>
    </row>
    <row r="28" spans="1:31" x14ac:dyDescent="0.2">
      <c r="A28" s="60">
        <v>44865</v>
      </c>
      <c r="B28" s="59">
        <v>27.8</v>
      </c>
      <c r="C28" s="17">
        <f t="shared" si="0"/>
        <v>7.2117238719629814E-2</v>
      </c>
      <c r="D28" s="13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61"/>
      <c r="Z28" s="61"/>
      <c r="AA28" s="61"/>
      <c r="AB28" s="61"/>
      <c r="AC28" s="61"/>
      <c r="AD28" s="61"/>
      <c r="AE28" s="61"/>
    </row>
    <row r="29" spans="1:31" x14ac:dyDescent="0.2">
      <c r="A29" s="60">
        <v>44834</v>
      </c>
      <c r="B29" s="59">
        <v>25.93</v>
      </c>
      <c r="C29" s="17">
        <f t="shared" si="0"/>
        <v>-8.8255977496483881E-2</v>
      </c>
      <c r="D29" s="13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1"/>
      <c r="AA29" s="61"/>
      <c r="AB29" s="61"/>
      <c r="AC29" s="61"/>
      <c r="AD29" s="61"/>
      <c r="AE29" s="61"/>
    </row>
    <row r="30" spans="1:31" x14ac:dyDescent="0.2">
      <c r="A30" s="60">
        <v>44804</v>
      </c>
      <c r="B30" s="59">
        <v>28.44</v>
      </c>
      <c r="C30" s="17">
        <f t="shared" si="0"/>
        <v>-1.2842762929538266E-2</v>
      </c>
      <c r="D30" s="13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61"/>
      <c r="AD30" s="61"/>
      <c r="AE30" s="61"/>
    </row>
    <row r="31" spans="1:31" x14ac:dyDescent="0.2">
      <c r="A31" s="60">
        <v>44771</v>
      </c>
      <c r="B31" s="59">
        <v>28.81</v>
      </c>
      <c r="C31" s="17">
        <f t="shared" si="0"/>
        <v>3.0032177332856628E-2</v>
      </c>
      <c r="D31" s="13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61"/>
      <c r="AD31" s="61"/>
      <c r="AE31" s="61"/>
    </row>
    <row r="32" spans="1:31" x14ac:dyDescent="0.2">
      <c r="A32" s="60">
        <v>44742</v>
      </c>
      <c r="B32" s="59">
        <v>27.97</v>
      </c>
      <c r="C32" s="17">
        <f t="shared" si="0"/>
        <v>-0.10866794136392607</v>
      </c>
      <c r="D32" s="13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  <c r="AD32" s="61"/>
      <c r="AE32" s="61"/>
    </row>
    <row r="33" spans="1:31" x14ac:dyDescent="0.2">
      <c r="A33" s="60">
        <v>44712</v>
      </c>
      <c r="B33" s="59">
        <v>31.38</v>
      </c>
      <c r="C33" s="17">
        <f t="shared" si="0"/>
        <v>3.4960422163588349E-2</v>
      </c>
      <c r="D33" s="13"/>
      <c r="N33" s="61"/>
      <c r="O33" s="61"/>
      <c r="P33" s="61"/>
      <c r="Q33" s="61"/>
      <c r="R33" s="61"/>
      <c r="S33" s="61"/>
      <c r="T33" s="61"/>
      <c r="U33" s="61"/>
      <c r="V33" s="61"/>
      <c r="W33" s="61"/>
      <c r="X33" s="61"/>
      <c r="Y33" s="61"/>
      <c r="Z33" s="61"/>
      <c r="AA33" s="61"/>
      <c r="AB33" s="61"/>
      <c r="AC33" s="61"/>
      <c r="AD33" s="61"/>
      <c r="AE33" s="61"/>
    </row>
    <row r="34" spans="1:31" x14ac:dyDescent="0.2">
      <c r="A34" s="60">
        <v>44680</v>
      </c>
      <c r="B34" s="59">
        <v>30.32</v>
      </c>
      <c r="C34" s="17">
        <f t="shared" si="0"/>
        <v>-1.6542328900421604E-2</v>
      </c>
      <c r="D34" s="13"/>
      <c r="N34" s="61"/>
      <c r="O34" s="61"/>
      <c r="P34" s="61"/>
      <c r="Q34" s="61"/>
      <c r="R34" s="61"/>
      <c r="S34" s="61"/>
      <c r="T34" s="61"/>
      <c r="U34" s="61"/>
      <c r="V34" s="61"/>
      <c r="W34" s="61"/>
      <c r="X34" s="61"/>
      <c r="Y34" s="61"/>
      <c r="Z34" s="61"/>
      <c r="AA34" s="61"/>
      <c r="AB34" s="61"/>
      <c r="AC34" s="61"/>
      <c r="AD34" s="61"/>
      <c r="AE34" s="61"/>
    </row>
    <row r="35" spans="1:31" x14ac:dyDescent="0.2">
      <c r="A35" s="60">
        <v>44651</v>
      </c>
      <c r="B35" s="59">
        <v>30.83</v>
      </c>
      <c r="C35" s="17">
        <f t="shared" si="0"/>
        <v>6.6044260027662394E-2</v>
      </c>
      <c r="D35" s="13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61"/>
      <c r="AD35" s="61"/>
      <c r="AE35" s="61"/>
    </row>
    <row r="36" spans="1:31" x14ac:dyDescent="0.2">
      <c r="A36" s="60">
        <v>44620</v>
      </c>
      <c r="B36" s="59">
        <v>28.92</v>
      </c>
      <c r="C36" s="17">
        <f t="shared" si="0"/>
        <v>3.9539899352983514E-2</v>
      </c>
      <c r="D36" s="13"/>
      <c r="N36" s="61"/>
      <c r="O36" s="61"/>
      <c r="P36" s="61"/>
      <c r="Q36" s="61"/>
      <c r="R36" s="61"/>
      <c r="S36" s="61"/>
      <c r="T36" s="61"/>
      <c r="U36" s="61"/>
      <c r="V36" s="61"/>
      <c r="W36" s="61"/>
      <c r="X36" s="61"/>
      <c r="Y36" s="61"/>
      <c r="Z36" s="61"/>
      <c r="AA36" s="61"/>
      <c r="AB36" s="61"/>
      <c r="AC36" s="61"/>
      <c r="AD36" s="61"/>
      <c r="AE36" s="61"/>
    </row>
    <row r="37" spans="1:31" x14ac:dyDescent="0.2">
      <c r="A37" s="60">
        <v>44592</v>
      </c>
      <c r="B37" s="59">
        <v>27.82</v>
      </c>
      <c r="C37" s="17">
        <f t="shared" si="0"/>
        <v>3.0370370370370381E-2</v>
      </c>
      <c r="D37" s="13"/>
      <c r="N37" s="61"/>
      <c r="O37" s="61"/>
      <c r="P37" s="61"/>
      <c r="Q37" s="61"/>
      <c r="R37" s="61"/>
      <c r="S37" s="61"/>
      <c r="T37" s="61"/>
      <c r="U37" s="61"/>
      <c r="V37" s="61"/>
      <c r="W37" s="61"/>
      <c r="X37" s="61"/>
      <c r="Y37" s="61"/>
      <c r="Z37" s="61"/>
      <c r="AA37" s="61"/>
      <c r="AB37" s="61"/>
      <c r="AC37" s="61"/>
      <c r="AD37" s="61"/>
      <c r="AE37" s="61"/>
    </row>
    <row r="38" spans="1:31" x14ac:dyDescent="0.2">
      <c r="A38" s="60">
        <v>44561</v>
      </c>
      <c r="B38" s="59">
        <v>27</v>
      </c>
      <c r="C38" s="17">
        <f t="shared" si="0"/>
        <v>-5.2631578947368418E-2</v>
      </c>
      <c r="D38" s="13" cm="1">
        <f t="array" ref="D38">PRODUCT((1+C38:C49)^(12/12))-1</f>
        <v>9.4890510948905105E-2</v>
      </c>
      <c r="E38" s="21">
        <f t="shared" ref="E38" si="5">_xlfn.STDEV.P(C38:C49)</f>
        <v>3.4348042377166529E-2</v>
      </c>
      <c r="N38" s="61"/>
      <c r="O38" s="61"/>
      <c r="P38" s="61"/>
      <c r="Q38" s="61"/>
      <c r="R38" s="61"/>
      <c r="S38" s="61"/>
      <c r="T38" s="61"/>
      <c r="U38" s="61"/>
      <c r="V38" s="61"/>
      <c r="W38" s="61"/>
      <c r="X38" s="61"/>
      <c r="Y38" s="61"/>
      <c r="Z38" s="61"/>
      <c r="AA38" s="61"/>
      <c r="AB38" s="61"/>
      <c r="AC38" s="61"/>
      <c r="AD38" s="61"/>
      <c r="AE38" s="61"/>
    </row>
    <row r="39" spans="1:31" x14ac:dyDescent="0.2">
      <c r="A39" s="60">
        <v>44530</v>
      </c>
      <c r="B39" s="59">
        <v>28.5</v>
      </c>
      <c r="C39" s="17">
        <f t="shared" si="0"/>
        <v>-4.8731642189586144E-2</v>
      </c>
      <c r="D39" s="13"/>
      <c r="N39" s="61"/>
      <c r="O39" s="61"/>
      <c r="P39" s="61"/>
      <c r="Q39" s="61"/>
      <c r="R39" s="61"/>
      <c r="S39" s="61"/>
      <c r="T39" s="61"/>
      <c r="U39" s="61"/>
      <c r="V39" s="61"/>
      <c r="W39" s="61"/>
      <c r="X39" s="61"/>
      <c r="Y39" s="61"/>
      <c r="Z39" s="61"/>
      <c r="AA39" s="61"/>
      <c r="AB39" s="61"/>
      <c r="AC39" s="61"/>
      <c r="AD39" s="61"/>
      <c r="AE39" s="61"/>
    </row>
    <row r="40" spans="1:31" x14ac:dyDescent="0.2">
      <c r="A40" s="60">
        <v>44498</v>
      </c>
      <c r="B40" s="59">
        <v>29.96</v>
      </c>
      <c r="C40" s="17">
        <f t="shared" si="0"/>
        <v>4.9019607843137331E-2</v>
      </c>
      <c r="D40" s="13"/>
      <c r="N40" s="61"/>
      <c r="O40" s="61"/>
      <c r="P40" s="61"/>
      <c r="Q40" s="61"/>
      <c r="R40" s="61"/>
      <c r="S40" s="61"/>
      <c r="T40" s="61"/>
      <c r="U40" s="61"/>
      <c r="V40" s="61"/>
      <c r="W40" s="61"/>
      <c r="X40" s="61"/>
      <c r="Y40" s="61"/>
      <c r="Z40" s="61"/>
      <c r="AA40" s="61"/>
      <c r="AB40" s="61"/>
      <c r="AC40" s="61"/>
      <c r="AD40" s="61"/>
      <c r="AE40" s="61"/>
    </row>
    <row r="41" spans="1:31" x14ac:dyDescent="0.2">
      <c r="A41" s="60">
        <v>44469</v>
      </c>
      <c r="B41" s="59">
        <v>28.56</v>
      </c>
      <c r="C41" s="17">
        <f t="shared" si="0"/>
        <v>-4.1841004184100762E-3</v>
      </c>
      <c r="D41" s="13"/>
      <c r="N41" s="61"/>
      <c r="O41" s="61"/>
      <c r="P41" s="61"/>
      <c r="Q41" s="61"/>
      <c r="R41" s="61"/>
      <c r="S41" s="61"/>
      <c r="T41" s="61"/>
      <c r="U41" s="61"/>
      <c r="V41" s="61"/>
      <c r="W41" s="61"/>
      <c r="X41" s="61"/>
      <c r="Y41" s="61"/>
      <c r="Z41" s="61"/>
      <c r="AA41" s="61"/>
      <c r="AB41" s="61"/>
      <c r="AC41" s="61"/>
      <c r="AD41" s="61"/>
      <c r="AE41" s="61"/>
    </row>
    <row r="42" spans="1:31" x14ac:dyDescent="0.2">
      <c r="A42" s="60">
        <v>44439</v>
      </c>
      <c r="B42" s="59">
        <v>28.68</v>
      </c>
      <c r="C42" s="17">
        <f t="shared" si="0"/>
        <v>-4.5123221103783064E-3</v>
      </c>
      <c r="D42" s="13"/>
      <c r="N42" s="61"/>
      <c r="O42" s="61"/>
      <c r="P42" s="61"/>
      <c r="Q42" s="61"/>
      <c r="R42" s="61"/>
      <c r="S42" s="61"/>
      <c r="T42" s="61"/>
      <c r="U42" s="61"/>
      <c r="V42" s="61"/>
      <c r="W42" s="61"/>
      <c r="X42" s="61"/>
      <c r="Y42" s="61"/>
      <c r="Z42" s="61"/>
      <c r="AA42" s="61"/>
      <c r="AB42" s="61"/>
      <c r="AC42" s="61"/>
      <c r="AD42" s="61"/>
      <c r="AE42" s="61"/>
    </row>
    <row r="43" spans="1:31" x14ac:dyDescent="0.2">
      <c r="A43" s="60">
        <v>44407</v>
      </c>
      <c r="B43" s="59">
        <v>28.81</v>
      </c>
      <c r="C43" s="17">
        <f t="shared" si="0"/>
        <v>8.7535014005602242E-3</v>
      </c>
      <c r="D43" s="13"/>
      <c r="N43" s="61"/>
      <c r="O43" s="61"/>
      <c r="P43" s="61"/>
      <c r="Q43" s="61"/>
      <c r="R43" s="61"/>
      <c r="S43" s="61"/>
      <c r="T43" s="61"/>
      <c r="U43" s="61"/>
      <c r="V43" s="61"/>
      <c r="W43" s="61"/>
      <c r="X43" s="61"/>
      <c r="Y43" s="61"/>
      <c r="Z43" s="61"/>
      <c r="AA43" s="61"/>
      <c r="AB43" s="61"/>
      <c r="AC43" s="61"/>
      <c r="AD43" s="61"/>
      <c r="AE43" s="61"/>
    </row>
    <row r="44" spans="1:31" x14ac:dyDescent="0.2">
      <c r="A44" s="60">
        <v>44377</v>
      </c>
      <c r="B44" s="59">
        <v>28.56</v>
      </c>
      <c r="C44" s="17">
        <f t="shared" si="0"/>
        <v>-9.708737864077709E-3</v>
      </c>
      <c r="D44" s="13"/>
      <c r="N44" s="61"/>
      <c r="O44" s="61"/>
      <c r="P44" s="61"/>
      <c r="Q44" s="61"/>
      <c r="R44" s="61"/>
      <c r="S44" s="61"/>
      <c r="T44" s="61"/>
      <c r="U44" s="61"/>
      <c r="V44" s="61"/>
      <c r="W44" s="61"/>
      <c r="X44" s="61"/>
      <c r="Y44" s="61"/>
      <c r="Z44" s="61"/>
      <c r="AA44" s="61"/>
      <c r="AB44" s="61"/>
      <c r="AC44" s="61"/>
      <c r="AD44" s="61"/>
      <c r="AE44" s="61"/>
    </row>
    <row r="45" spans="1:31" x14ac:dyDescent="0.2">
      <c r="A45" s="60">
        <v>44344</v>
      </c>
      <c r="B45" s="59">
        <v>28.84</v>
      </c>
      <c r="C45" s="17">
        <f t="shared" si="0"/>
        <v>3.6664270309130109E-2</v>
      </c>
      <c r="D45" s="13"/>
      <c r="N45" s="61"/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/>
      <c r="Z45" s="61"/>
      <c r="AA45" s="61"/>
      <c r="AB45" s="61"/>
      <c r="AC45" s="61"/>
      <c r="AD45" s="61"/>
      <c r="AE45" s="61"/>
    </row>
    <row r="46" spans="1:31" x14ac:dyDescent="0.2">
      <c r="A46" s="60">
        <v>44316</v>
      </c>
      <c r="B46" s="59">
        <v>27.82</v>
      </c>
      <c r="C46" s="17">
        <f t="shared" si="0"/>
        <v>4.3902439024390311E-2</v>
      </c>
      <c r="D46" s="13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/>
      <c r="AA46" s="61"/>
      <c r="AB46" s="61"/>
      <c r="AC46" s="61"/>
      <c r="AD46" s="61"/>
      <c r="AE46" s="61"/>
    </row>
    <row r="47" spans="1:31" x14ac:dyDescent="0.2">
      <c r="A47" s="60">
        <v>44286</v>
      </c>
      <c r="B47" s="59">
        <v>26.65</v>
      </c>
      <c r="C47" s="17">
        <f t="shared" si="0"/>
        <v>1.5625000000000007E-2</v>
      </c>
      <c r="D47" s="13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1"/>
      <c r="AA47" s="61"/>
      <c r="AB47" s="61"/>
      <c r="AC47" s="61"/>
      <c r="AD47" s="61"/>
      <c r="AE47" s="61"/>
    </row>
    <row r="48" spans="1:31" x14ac:dyDescent="0.2">
      <c r="A48" s="60">
        <v>44253</v>
      </c>
      <c r="B48" s="59">
        <v>26.24</v>
      </c>
      <c r="C48" s="17">
        <f t="shared" si="0"/>
        <v>6.0630557801131774E-2</v>
      </c>
      <c r="D48" s="13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1"/>
      <c r="AE48" s="61"/>
    </row>
    <row r="49" spans="1:31" x14ac:dyDescent="0.2">
      <c r="A49" s="60">
        <v>44225</v>
      </c>
      <c r="B49" s="59">
        <v>24.74</v>
      </c>
      <c r="C49" s="17">
        <f t="shared" si="0"/>
        <v>3.244120032441131E-3</v>
      </c>
      <c r="D49" s="13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1"/>
      <c r="AE49" s="61"/>
    </row>
    <row r="50" spans="1:31" x14ac:dyDescent="0.2">
      <c r="A50" s="60">
        <v>44196</v>
      </c>
      <c r="B50" s="59">
        <v>24.66</v>
      </c>
      <c r="C50" s="17">
        <f t="shared" si="0"/>
        <v>4.1825095057034155E-2</v>
      </c>
      <c r="D50" s="13" cm="1">
        <f t="array" ref="D50">PRODUCT((1+C50:C61)^(12/12))-1</f>
        <v>-2.9515938606847314E-2</v>
      </c>
      <c r="E50" s="21">
        <f t="shared" ref="E50" si="6">_xlfn.STDEV.P(C50:C61)</f>
        <v>6.6565565780640365E-2</v>
      </c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/>
      <c r="Z50" s="61"/>
      <c r="AA50" s="61"/>
      <c r="AB50" s="61"/>
      <c r="AC50" s="61"/>
      <c r="AD50" s="61"/>
      <c r="AE50" s="61"/>
    </row>
    <row r="51" spans="1:31" x14ac:dyDescent="0.2">
      <c r="A51" s="60">
        <v>44165</v>
      </c>
      <c r="B51" s="59">
        <v>23.67</v>
      </c>
      <c r="C51" s="17">
        <f t="shared" si="0"/>
        <v>0.10659186535764381</v>
      </c>
      <c r="D51" s="13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1"/>
      <c r="AE51" s="61"/>
    </row>
    <row r="52" spans="1:31" x14ac:dyDescent="0.2">
      <c r="A52" s="60">
        <v>44134</v>
      </c>
      <c r="B52" s="59">
        <v>21.39</v>
      </c>
      <c r="C52" s="17">
        <f t="shared" si="0"/>
        <v>-2.015574896930819E-2</v>
      </c>
      <c r="D52" s="13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1"/>
      <c r="AE52" s="61"/>
    </row>
    <row r="53" spans="1:31" x14ac:dyDescent="0.2">
      <c r="A53" s="60">
        <v>44104</v>
      </c>
      <c r="B53" s="59">
        <v>21.83</v>
      </c>
      <c r="C53" s="17">
        <f t="shared" si="0"/>
        <v>-3.4924845269672974E-2</v>
      </c>
      <c r="D53" s="13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1"/>
      <c r="AE53" s="61"/>
    </row>
    <row r="54" spans="1:31" x14ac:dyDescent="0.2">
      <c r="A54" s="60">
        <v>44074</v>
      </c>
      <c r="B54" s="59">
        <v>22.62</v>
      </c>
      <c r="C54" s="17">
        <f t="shared" si="0"/>
        <v>2.8649386084584019E-2</v>
      </c>
      <c r="D54" s="13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1"/>
      <c r="AE54" s="61"/>
    </row>
    <row r="55" spans="1:31" x14ac:dyDescent="0.2">
      <c r="A55" s="60">
        <v>44043</v>
      </c>
      <c r="B55" s="59">
        <v>21.99</v>
      </c>
      <c r="C55" s="17">
        <f t="shared" si="0"/>
        <v>3.4336782690498439E-2</v>
      </c>
      <c r="D55" s="13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1"/>
      <c r="AE55" s="61"/>
    </row>
    <row r="56" spans="1:31" x14ac:dyDescent="0.2">
      <c r="A56" s="60">
        <v>44012</v>
      </c>
      <c r="B56" s="59">
        <v>21.26</v>
      </c>
      <c r="C56" s="17">
        <f t="shared" si="0"/>
        <v>1.3829279923700654E-2</v>
      </c>
      <c r="D56" s="13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1"/>
      <c r="AE56" s="61"/>
    </row>
    <row r="57" spans="1:31" x14ac:dyDescent="0.2">
      <c r="A57" s="60">
        <v>43980</v>
      </c>
      <c r="B57" s="59">
        <v>20.97</v>
      </c>
      <c r="C57" s="17">
        <f t="shared" si="0"/>
        <v>3.8118811881188097E-2</v>
      </c>
      <c r="D57" s="13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1"/>
      <c r="AE57" s="61"/>
    </row>
    <row r="58" spans="1:31" x14ac:dyDescent="0.2">
      <c r="A58" s="60">
        <v>43951</v>
      </c>
      <c r="B58" s="59">
        <v>20.2</v>
      </c>
      <c r="C58" s="17">
        <f t="shared" si="0"/>
        <v>5.6485355648535469E-2</v>
      </c>
      <c r="D58" s="13"/>
      <c r="N58" s="61"/>
      <c r="O58" s="61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61"/>
      <c r="AA58" s="61"/>
      <c r="AB58" s="61"/>
      <c r="AC58" s="61"/>
      <c r="AD58" s="61"/>
      <c r="AE58" s="61"/>
    </row>
    <row r="59" spans="1:31" x14ac:dyDescent="0.2">
      <c r="A59" s="60">
        <v>43921</v>
      </c>
      <c r="B59" s="59">
        <v>19.12</v>
      </c>
      <c r="C59" s="17">
        <f t="shared" si="0"/>
        <v>-0.15882094148702153</v>
      </c>
      <c r="D59" s="13"/>
      <c r="N59" s="61"/>
      <c r="O59" s="61"/>
      <c r="P59" s="61"/>
      <c r="Q59" s="61"/>
      <c r="R59" s="61"/>
      <c r="S59" s="61"/>
      <c r="T59" s="61"/>
      <c r="U59" s="61"/>
      <c r="V59" s="61"/>
      <c r="W59" s="61"/>
      <c r="X59" s="61"/>
      <c r="Y59" s="61"/>
      <c r="Z59" s="61"/>
      <c r="AA59" s="61"/>
      <c r="AB59" s="61"/>
      <c r="AC59" s="61"/>
      <c r="AD59" s="61"/>
      <c r="AE59" s="61"/>
    </row>
    <row r="60" spans="1:31" x14ac:dyDescent="0.2">
      <c r="A60" s="60">
        <v>43889</v>
      </c>
      <c r="B60" s="59">
        <v>22.73</v>
      </c>
      <c r="C60" s="17">
        <f t="shared" si="0"/>
        <v>-7.0347648261758641E-2</v>
      </c>
      <c r="D60" s="13"/>
      <c r="N60" s="61"/>
      <c r="O60" s="61"/>
      <c r="P60" s="61"/>
      <c r="Q60" s="61"/>
      <c r="R60" s="61"/>
      <c r="S60" s="61"/>
      <c r="T60" s="61"/>
      <c r="U60" s="61"/>
      <c r="V60" s="61"/>
      <c r="W60" s="61"/>
      <c r="X60" s="61"/>
      <c r="Y60" s="61"/>
      <c r="Z60" s="61"/>
      <c r="AA60" s="61"/>
      <c r="AB60" s="61"/>
      <c r="AC60" s="61"/>
      <c r="AD60" s="61"/>
      <c r="AE60" s="61"/>
    </row>
    <row r="61" spans="1:31" x14ac:dyDescent="0.2">
      <c r="A61" s="60">
        <v>43861</v>
      </c>
      <c r="B61" s="59">
        <v>24.45</v>
      </c>
      <c r="C61" s="17">
        <f t="shared" si="0"/>
        <v>-3.7780401416765086E-2</v>
      </c>
      <c r="D61" s="13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1"/>
      <c r="AE61" s="61"/>
    </row>
    <row r="62" spans="1:31" x14ac:dyDescent="0.2">
      <c r="A62" s="60">
        <v>43830</v>
      </c>
      <c r="B62" s="59">
        <v>25.41</v>
      </c>
      <c r="C62" s="17">
        <f t="shared" si="0"/>
        <v>1.4371257485029917E-2</v>
      </c>
      <c r="D62" s="13" cm="1">
        <f t="array" ref="D62">PRODUCT((1+C62:C73)^(12/12))-1</f>
        <v>0.11692307692307713</v>
      </c>
      <c r="E62" s="21">
        <f t="shared" ref="E62" si="7">_xlfn.STDEV.P(C62:C73)</f>
        <v>2.8864097970376493E-2</v>
      </c>
      <c r="N62" s="61"/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61"/>
      <c r="AB62" s="61"/>
      <c r="AC62" s="61"/>
      <c r="AD62" s="61"/>
      <c r="AE62" s="61"/>
    </row>
    <row r="63" spans="1:31" x14ac:dyDescent="0.2">
      <c r="A63" s="60">
        <v>43798</v>
      </c>
      <c r="B63" s="59">
        <v>25.05</v>
      </c>
      <c r="C63" s="17">
        <f t="shared" si="0"/>
        <v>1.5993602558976067E-3</v>
      </c>
      <c r="D63" s="13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/>
      <c r="AB63" s="61"/>
      <c r="AC63" s="61"/>
      <c r="AD63" s="61"/>
      <c r="AE63" s="61"/>
    </row>
    <row r="64" spans="1:31" x14ac:dyDescent="0.2">
      <c r="A64" s="60">
        <v>43769</v>
      </c>
      <c r="B64" s="59">
        <v>25.01</v>
      </c>
      <c r="C64" s="17">
        <f t="shared" si="0"/>
        <v>1.0913500404203845E-2</v>
      </c>
      <c r="D64" s="13"/>
      <c r="N64" s="61"/>
      <c r="O64" s="61"/>
      <c r="P64" s="61"/>
      <c r="Q64" s="61"/>
      <c r="R64" s="61"/>
      <c r="S64" s="61"/>
      <c r="T64" s="61"/>
      <c r="U64" s="61"/>
      <c r="V64" s="61"/>
      <c r="W64" s="61"/>
      <c r="X64" s="61"/>
      <c r="Y64" s="61"/>
      <c r="Z64" s="61"/>
      <c r="AA64" s="61"/>
      <c r="AB64" s="61"/>
      <c r="AC64" s="61"/>
      <c r="AD64" s="61"/>
      <c r="AE64" s="61"/>
    </row>
    <row r="65" spans="1:31" x14ac:dyDescent="0.2">
      <c r="A65" s="60">
        <v>43738</v>
      </c>
      <c r="B65" s="59">
        <v>24.74</v>
      </c>
      <c r="C65" s="17">
        <f t="shared" si="0"/>
        <v>1.2274959083469605E-2</v>
      </c>
      <c r="D65" s="13"/>
      <c r="N65" s="61"/>
      <c r="O65" s="61"/>
      <c r="P65" s="61"/>
      <c r="Q65" s="61"/>
      <c r="R65" s="61"/>
      <c r="S65" s="61"/>
      <c r="T65" s="61"/>
      <c r="U65" s="61"/>
      <c r="V65" s="61"/>
      <c r="W65" s="61"/>
      <c r="X65" s="61"/>
      <c r="Y65" s="61"/>
      <c r="Z65" s="61"/>
      <c r="AA65" s="61"/>
      <c r="AB65" s="61"/>
      <c r="AC65" s="61"/>
      <c r="AD65" s="61"/>
      <c r="AE65" s="61"/>
    </row>
    <row r="66" spans="1:31" x14ac:dyDescent="0.2">
      <c r="A66" s="60">
        <v>43707</v>
      </c>
      <c r="B66" s="59">
        <v>24.44</v>
      </c>
      <c r="C66" s="17">
        <f t="shared" ref="C66:C129" si="8">(B66-B67)/B67</f>
        <v>-1.9655034095467247E-2</v>
      </c>
      <c r="D66" s="13"/>
      <c r="N66" s="61"/>
      <c r="O66" s="61"/>
      <c r="P66" s="61"/>
      <c r="Q66" s="61"/>
      <c r="R66" s="61"/>
      <c r="S66" s="61"/>
      <c r="T66" s="61"/>
      <c r="U66" s="61"/>
      <c r="V66" s="61"/>
      <c r="W66" s="61"/>
      <c r="X66" s="61"/>
      <c r="Y66" s="61"/>
      <c r="Z66" s="61"/>
      <c r="AA66" s="61"/>
      <c r="AB66" s="61"/>
      <c r="AC66" s="61"/>
      <c r="AD66" s="61"/>
      <c r="AE66" s="61"/>
    </row>
    <row r="67" spans="1:31" x14ac:dyDescent="0.2">
      <c r="A67" s="60">
        <v>43677</v>
      </c>
      <c r="B67" s="59">
        <v>24.93</v>
      </c>
      <c r="C67" s="17">
        <f t="shared" si="8"/>
        <v>-1.1890606420927496E-2</v>
      </c>
      <c r="D67" s="13"/>
      <c r="N67" s="61"/>
      <c r="O67" s="61"/>
      <c r="P67" s="61"/>
      <c r="Q67" s="61"/>
      <c r="R67" s="61"/>
      <c r="S67" s="61"/>
      <c r="T67" s="61"/>
      <c r="U67" s="61"/>
      <c r="V67" s="61"/>
      <c r="W67" s="61"/>
      <c r="X67" s="61"/>
      <c r="Y67" s="61"/>
      <c r="Z67" s="61"/>
      <c r="AA67" s="61"/>
      <c r="AB67" s="61"/>
      <c r="AC67" s="61"/>
      <c r="AD67" s="61"/>
      <c r="AE67" s="61"/>
    </row>
    <row r="68" spans="1:31" x14ac:dyDescent="0.2">
      <c r="A68" s="60">
        <v>43644</v>
      </c>
      <c r="B68" s="59">
        <v>25.23</v>
      </c>
      <c r="C68" s="17">
        <f t="shared" si="8"/>
        <v>3.9983511953833421E-2</v>
      </c>
      <c r="D68" s="13"/>
      <c r="N68" s="61"/>
      <c r="O68" s="61"/>
      <c r="P68" s="61"/>
      <c r="Q68" s="61"/>
      <c r="R68" s="61"/>
      <c r="S68" s="61"/>
      <c r="T68" s="61"/>
      <c r="U68" s="61"/>
      <c r="V68" s="61"/>
      <c r="W68" s="61"/>
      <c r="X68" s="61"/>
      <c r="Y68" s="61"/>
      <c r="Z68" s="61"/>
      <c r="AA68" s="61"/>
      <c r="AB68" s="61"/>
      <c r="AC68" s="61"/>
      <c r="AD68" s="61"/>
      <c r="AE68" s="61"/>
    </row>
    <row r="69" spans="1:31" x14ac:dyDescent="0.2">
      <c r="A69" s="60">
        <v>43616</v>
      </c>
      <c r="B69" s="59">
        <v>24.26</v>
      </c>
      <c r="C69" s="17">
        <f t="shared" si="8"/>
        <v>-4.0348101265822764E-2</v>
      </c>
      <c r="D69" s="13"/>
      <c r="N69" s="61"/>
      <c r="O69" s="61"/>
      <c r="P69" s="61"/>
      <c r="Q69" s="61"/>
      <c r="R69" s="61"/>
      <c r="S69" s="61"/>
      <c r="T69" s="61"/>
      <c r="U69" s="61"/>
      <c r="V69" s="61"/>
      <c r="W69" s="61"/>
      <c r="X69" s="61"/>
      <c r="Y69" s="61"/>
      <c r="Z69" s="61"/>
      <c r="AA69" s="61"/>
      <c r="AB69" s="61"/>
      <c r="AC69" s="61"/>
      <c r="AD69" s="61"/>
      <c r="AE69" s="61"/>
    </row>
    <row r="70" spans="1:31" x14ac:dyDescent="0.2">
      <c r="A70" s="60">
        <v>43585</v>
      </c>
      <c r="B70" s="59">
        <v>25.28</v>
      </c>
      <c r="C70" s="17">
        <f t="shared" si="8"/>
        <v>5.9689614007163603E-3</v>
      </c>
      <c r="D70" s="13"/>
      <c r="N70" s="61"/>
      <c r="O70" s="61"/>
      <c r="P70" s="61"/>
      <c r="Q70" s="61"/>
      <c r="R70" s="61"/>
      <c r="S70" s="61"/>
      <c r="T70" s="61"/>
      <c r="U70" s="61"/>
      <c r="V70" s="61"/>
      <c r="W70" s="61"/>
      <c r="X70" s="61"/>
      <c r="Y70" s="61"/>
      <c r="Z70" s="61"/>
      <c r="AA70" s="61"/>
      <c r="AB70" s="61"/>
      <c r="AC70" s="61"/>
      <c r="AD70" s="61"/>
      <c r="AE70" s="61"/>
    </row>
    <row r="71" spans="1:31" x14ac:dyDescent="0.2">
      <c r="A71" s="60">
        <v>43553</v>
      </c>
      <c r="B71" s="59">
        <v>25.13</v>
      </c>
      <c r="C71" s="17">
        <f t="shared" si="8"/>
        <v>8.8317944600561568E-3</v>
      </c>
      <c r="D71" s="13"/>
      <c r="N71" s="61"/>
      <c r="O71" s="61"/>
      <c r="P71" s="61"/>
      <c r="Q71" s="61"/>
      <c r="R71" s="61"/>
      <c r="S71" s="61"/>
      <c r="T71" s="61"/>
      <c r="U71" s="61"/>
      <c r="V71" s="61"/>
      <c r="W71" s="61"/>
      <c r="X71" s="61"/>
      <c r="Y71" s="61"/>
      <c r="Z71" s="61"/>
      <c r="AA71" s="61"/>
      <c r="AB71" s="61"/>
      <c r="AC71" s="61"/>
      <c r="AD71" s="61"/>
      <c r="AE71" s="61"/>
    </row>
    <row r="72" spans="1:31" x14ac:dyDescent="0.2">
      <c r="A72" s="60">
        <v>43524</v>
      </c>
      <c r="B72" s="59">
        <v>24.91</v>
      </c>
      <c r="C72" s="17">
        <f t="shared" si="8"/>
        <v>1.2601626016260109E-2</v>
      </c>
      <c r="D72" s="13"/>
      <c r="N72" s="61"/>
      <c r="O72" s="61"/>
      <c r="P72" s="61"/>
      <c r="Q72" s="61"/>
      <c r="R72" s="61"/>
      <c r="S72" s="61"/>
      <c r="T72" s="61"/>
      <c r="U72" s="61"/>
      <c r="V72" s="61"/>
      <c r="W72" s="61"/>
      <c r="X72" s="61"/>
      <c r="Y72" s="61"/>
      <c r="Z72" s="61"/>
      <c r="AA72" s="61"/>
      <c r="AB72" s="61"/>
      <c r="AC72" s="61"/>
      <c r="AD72" s="61"/>
      <c r="AE72" s="61"/>
    </row>
    <row r="73" spans="1:31" x14ac:dyDescent="0.2">
      <c r="A73" s="60">
        <v>43496</v>
      </c>
      <c r="B73" s="59">
        <v>24.6</v>
      </c>
      <c r="C73" s="17">
        <f t="shared" si="8"/>
        <v>8.1318681318681377E-2</v>
      </c>
      <c r="D73" s="13"/>
      <c r="N73" s="61"/>
      <c r="O73" s="61"/>
      <c r="P73" s="61"/>
      <c r="Q73" s="61"/>
      <c r="R73" s="61"/>
      <c r="S73" s="61"/>
      <c r="T73" s="61"/>
      <c r="U73" s="61"/>
      <c r="V73" s="61"/>
      <c r="W73" s="61"/>
      <c r="X73" s="61"/>
      <c r="Y73" s="61"/>
      <c r="Z73" s="61"/>
      <c r="AA73" s="61"/>
      <c r="AB73" s="61"/>
      <c r="AC73" s="61"/>
      <c r="AD73" s="61"/>
      <c r="AE73" s="61"/>
    </row>
    <row r="74" spans="1:31" x14ac:dyDescent="0.2">
      <c r="A74" s="60">
        <v>43465</v>
      </c>
      <c r="B74" s="59">
        <v>22.75</v>
      </c>
      <c r="C74" s="17">
        <f t="shared" si="8"/>
        <v>-5.9139784946236548E-2</v>
      </c>
      <c r="D74" s="13" cm="1">
        <f t="array" ref="D74">PRODUCT((1+C74:C85)^(12/12))-1</f>
        <v>-0.13923571698827086</v>
      </c>
      <c r="E74" s="21">
        <f t="shared" ref="E74" si="9">_xlfn.STDEV.P(C74:C85)</f>
        <v>3.0147691734404874E-2</v>
      </c>
      <c r="N74" s="61"/>
      <c r="O74" s="61"/>
      <c r="P74" s="61"/>
      <c r="Q74" s="61"/>
      <c r="R74" s="61"/>
      <c r="S74" s="61"/>
      <c r="T74" s="61"/>
      <c r="U74" s="61"/>
      <c r="V74" s="61"/>
      <c r="W74" s="61"/>
      <c r="X74" s="61"/>
      <c r="Y74" s="61"/>
      <c r="Z74" s="61"/>
      <c r="AA74" s="61"/>
      <c r="AB74" s="61"/>
      <c r="AC74" s="61"/>
      <c r="AD74" s="61"/>
      <c r="AE74" s="61"/>
    </row>
    <row r="75" spans="1:31" x14ac:dyDescent="0.2">
      <c r="A75" s="60">
        <v>43434</v>
      </c>
      <c r="B75" s="59">
        <v>24.18</v>
      </c>
      <c r="C75" s="17">
        <f t="shared" si="8"/>
        <v>-3.3186725309876118E-2</v>
      </c>
      <c r="D75" s="13"/>
      <c r="N75" s="61"/>
      <c r="O75" s="61"/>
      <c r="P75" s="61"/>
      <c r="Q75" s="61"/>
      <c r="R75" s="61"/>
      <c r="S75" s="61"/>
      <c r="T75" s="61"/>
      <c r="U75" s="61"/>
      <c r="V75" s="61"/>
      <c r="W75" s="61"/>
      <c r="X75" s="61"/>
      <c r="Y75" s="61"/>
      <c r="Z75" s="61"/>
      <c r="AA75" s="61"/>
      <c r="AB75" s="61"/>
      <c r="AC75" s="61"/>
      <c r="AD75" s="61"/>
      <c r="AE75" s="61"/>
    </row>
    <row r="76" spans="1:31" x14ac:dyDescent="0.2">
      <c r="A76" s="60">
        <v>43404</v>
      </c>
      <c r="B76" s="59">
        <v>25.01</v>
      </c>
      <c r="C76" s="17">
        <f t="shared" si="8"/>
        <v>-5.4799697656840486E-2</v>
      </c>
      <c r="D76" s="13"/>
      <c r="N76" s="61"/>
      <c r="O76" s="61"/>
      <c r="P76" s="61"/>
      <c r="Q76" s="61"/>
      <c r="R76" s="61"/>
      <c r="S76" s="61"/>
      <c r="T76" s="61"/>
      <c r="U76" s="61"/>
      <c r="V76" s="61"/>
      <c r="W76" s="61"/>
      <c r="X76" s="61"/>
      <c r="Y76" s="61"/>
      <c r="Z76" s="61"/>
      <c r="AA76" s="61"/>
      <c r="AB76" s="61"/>
      <c r="AC76" s="61"/>
      <c r="AD76" s="61"/>
      <c r="AE76" s="61"/>
    </row>
    <row r="77" spans="1:31" x14ac:dyDescent="0.2">
      <c r="A77" s="60">
        <v>43371</v>
      </c>
      <c r="B77" s="59">
        <v>26.46</v>
      </c>
      <c r="C77" s="17">
        <f t="shared" si="8"/>
        <v>7.6161462300075883E-3</v>
      </c>
      <c r="D77" s="13"/>
      <c r="N77" s="61"/>
      <c r="O77" s="61"/>
      <c r="P77" s="61"/>
      <c r="Q77" s="61"/>
      <c r="R77" s="61"/>
      <c r="S77" s="61"/>
      <c r="T77" s="61"/>
      <c r="U77" s="61"/>
      <c r="V77" s="61"/>
      <c r="W77" s="61"/>
      <c r="X77" s="61"/>
      <c r="Y77" s="61"/>
      <c r="Z77" s="61"/>
      <c r="AA77" s="61"/>
      <c r="AB77" s="61"/>
      <c r="AC77" s="61"/>
      <c r="AD77" s="61"/>
      <c r="AE77" s="61"/>
    </row>
    <row r="78" spans="1:31" x14ac:dyDescent="0.2">
      <c r="A78" s="60">
        <v>43343</v>
      </c>
      <c r="B78" s="59">
        <v>26.26</v>
      </c>
      <c r="C78" s="17">
        <f t="shared" si="8"/>
        <v>-1.5742128935532163E-2</v>
      </c>
      <c r="D78" s="13"/>
      <c r="N78" s="61"/>
      <c r="O78" s="61"/>
      <c r="P78" s="61"/>
      <c r="Q78" s="61"/>
      <c r="R78" s="61"/>
      <c r="S78" s="61"/>
      <c r="T78" s="61"/>
      <c r="U78" s="61"/>
      <c r="V78" s="61"/>
      <c r="W78" s="61"/>
      <c r="X78" s="61"/>
      <c r="Y78" s="61"/>
      <c r="Z78" s="61"/>
      <c r="AA78" s="61"/>
      <c r="AB78" s="61"/>
      <c r="AC78" s="61"/>
      <c r="AD78" s="61"/>
      <c r="AE78" s="61"/>
    </row>
    <row r="79" spans="1:31" x14ac:dyDescent="0.2">
      <c r="A79" s="60">
        <v>43312</v>
      </c>
      <c r="B79" s="59">
        <v>26.68</v>
      </c>
      <c r="C79" s="17">
        <f t="shared" si="8"/>
        <v>1.5015015015014694E-3</v>
      </c>
      <c r="D79" s="13"/>
      <c r="N79" s="61"/>
      <c r="O79" s="61"/>
      <c r="P79" s="61"/>
      <c r="Q79" s="61"/>
      <c r="R79" s="61"/>
      <c r="S79" s="61"/>
      <c r="T79" s="61"/>
      <c r="U79" s="61"/>
      <c r="V79" s="61"/>
      <c r="W79" s="61"/>
      <c r="X79" s="61"/>
      <c r="Y79" s="61"/>
      <c r="Z79" s="61"/>
      <c r="AA79" s="61"/>
      <c r="AB79" s="61"/>
      <c r="AC79" s="61"/>
      <c r="AD79" s="61"/>
      <c r="AE79" s="61"/>
    </row>
    <row r="80" spans="1:31" x14ac:dyDescent="0.2">
      <c r="A80" s="60">
        <v>43280</v>
      </c>
      <c r="B80" s="59">
        <v>26.64</v>
      </c>
      <c r="C80" s="17">
        <f t="shared" si="8"/>
        <v>-1.7699115044247801E-2</v>
      </c>
      <c r="D80" s="13"/>
      <c r="N80" s="61"/>
      <c r="O80" s="61"/>
      <c r="P80" s="61"/>
      <c r="Q80" s="61"/>
      <c r="R80" s="61"/>
      <c r="S80" s="61"/>
      <c r="T80" s="61"/>
      <c r="U80" s="61"/>
      <c r="V80" s="61"/>
      <c r="W80" s="61"/>
      <c r="X80" s="61"/>
      <c r="Y80" s="61"/>
      <c r="Z80" s="61"/>
      <c r="AA80" s="61"/>
      <c r="AB80" s="61"/>
      <c r="AC80" s="61"/>
      <c r="AD80" s="61"/>
      <c r="AE80" s="61"/>
    </row>
    <row r="81" spans="1:31" x14ac:dyDescent="0.2">
      <c r="A81" s="60">
        <v>43251</v>
      </c>
      <c r="B81" s="59">
        <v>27.12</v>
      </c>
      <c r="C81" s="17">
        <f t="shared" si="8"/>
        <v>1.2696041822255408E-2</v>
      </c>
      <c r="D81" s="13"/>
      <c r="N81" s="61"/>
      <c r="O81" s="61"/>
      <c r="P81" s="61"/>
      <c r="Q81" s="61"/>
      <c r="R81" s="61"/>
      <c r="S81" s="61"/>
      <c r="T81" s="61"/>
      <c r="U81" s="61"/>
      <c r="V81" s="61"/>
      <c r="W81" s="61"/>
      <c r="X81" s="61"/>
      <c r="Y81" s="61"/>
      <c r="Z81" s="61"/>
      <c r="AA81" s="61"/>
      <c r="AB81" s="61"/>
      <c r="AC81" s="61"/>
      <c r="AD81" s="61"/>
      <c r="AE81" s="61"/>
    </row>
    <row r="82" spans="1:31" x14ac:dyDescent="0.2">
      <c r="A82" s="60">
        <v>43220</v>
      </c>
      <c r="B82" s="59">
        <v>26.78</v>
      </c>
      <c r="C82" s="17">
        <f t="shared" si="8"/>
        <v>3.1587057010785832E-2</v>
      </c>
      <c r="D82" s="13"/>
      <c r="N82" s="61"/>
      <c r="O82" s="61"/>
      <c r="P82" s="61"/>
      <c r="Q82" s="61"/>
      <c r="R82" s="61"/>
      <c r="S82" s="61"/>
      <c r="T82" s="61"/>
      <c r="U82" s="61"/>
      <c r="V82" s="61"/>
      <c r="W82" s="61"/>
      <c r="X82" s="61"/>
      <c r="Y82" s="61"/>
      <c r="Z82" s="61"/>
      <c r="AA82" s="61"/>
      <c r="AB82" s="61"/>
      <c r="AC82" s="61"/>
      <c r="AD82" s="61"/>
      <c r="AE82" s="61"/>
    </row>
    <row r="83" spans="1:31" x14ac:dyDescent="0.2">
      <c r="A83" s="60">
        <v>43188</v>
      </c>
      <c r="B83" s="59">
        <v>25.96</v>
      </c>
      <c r="C83" s="17">
        <f t="shared" si="8"/>
        <v>6.5917022101590426E-3</v>
      </c>
      <c r="D83" s="13"/>
      <c r="N83" s="61"/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61"/>
      <c r="Z83" s="61"/>
      <c r="AA83" s="61"/>
      <c r="AB83" s="61"/>
      <c r="AC83" s="61"/>
      <c r="AD83" s="61"/>
      <c r="AE83" s="61"/>
    </row>
    <row r="84" spans="1:31" x14ac:dyDescent="0.2">
      <c r="A84" s="60">
        <v>43159</v>
      </c>
      <c r="B84" s="59">
        <v>25.79</v>
      </c>
      <c r="C84" s="17">
        <f t="shared" si="8"/>
        <v>-4.9742078113485681E-2</v>
      </c>
      <c r="D84" s="13"/>
      <c r="N84" s="61"/>
      <c r="O84" s="61"/>
      <c r="P84" s="61"/>
      <c r="Q84" s="61"/>
      <c r="R84" s="61"/>
      <c r="S84" s="61"/>
      <c r="T84" s="61"/>
      <c r="U84" s="61"/>
      <c r="V84" s="61"/>
      <c r="W84" s="61"/>
      <c r="X84" s="61"/>
      <c r="Y84" s="61"/>
      <c r="Z84" s="61"/>
      <c r="AA84" s="61"/>
      <c r="AB84" s="61"/>
      <c r="AC84" s="61"/>
      <c r="AD84" s="61"/>
      <c r="AE84" s="61"/>
    </row>
    <row r="85" spans="1:31" x14ac:dyDescent="0.2">
      <c r="A85" s="60">
        <v>43131</v>
      </c>
      <c r="B85" s="59">
        <v>27.14</v>
      </c>
      <c r="C85" s="17">
        <f t="shared" si="8"/>
        <v>2.6863412788497951E-2</v>
      </c>
      <c r="D85" s="13"/>
      <c r="N85" s="61"/>
      <c r="O85" s="61"/>
      <c r="P85" s="61"/>
      <c r="Q85" s="61"/>
      <c r="R85" s="61"/>
      <c r="S85" s="61"/>
      <c r="T85" s="61"/>
      <c r="U85" s="61"/>
      <c r="V85" s="61"/>
      <c r="W85" s="61"/>
      <c r="X85" s="61"/>
      <c r="Y85" s="61"/>
      <c r="Z85" s="61"/>
      <c r="AA85" s="61"/>
      <c r="AB85" s="61"/>
      <c r="AC85" s="61"/>
      <c r="AD85" s="61"/>
      <c r="AE85" s="61"/>
    </row>
    <row r="86" spans="1:31" x14ac:dyDescent="0.2">
      <c r="A86" s="60">
        <v>43098</v>
      </c>
      <c r="B86" s="59">
        <v>26.43</v>
      </c>
      <c r="C86" s="17">
        <f t="shared" si="8"/>
        <v>2.6806526806526856E-2</v>
      </c>
      <c r="D86" s="13" cm="1">
        <f t="array" ref="D86">PRODUCT((1+C86:C97)^(12/12))-1</f>
        <v>8.2752970094223999E-2</v>
      </c>
      <c r="E86" s="21">
        <f t="shared" ref="E86" si="10">_xlfn.STDEV.P(C86:C97)</f>
        <v>1.3672946325895609E-2</v>
      </c>
      <c r="N86" s="61"/>
      <c r="O86" s="61"/>
      <c r="P86" s="61"/>
      <c r="Q86" s="61"/>
      <c r="R86" s="61"/>
      <c r="S86" s="61"/>
      <c r="T86" s="61"/>
      <c r="U86" s="61"/>
      <c r="V86" s="61"/>
      <c r="W86" s="61"/>
      <c r="X86" s="61"/>
      <c r="Y86" s="61"/>
      <c r="Z86" s="61"/>
      <c r="AA86" s="61"/>
      <c r="AB86" s="61"/>
      <c r="AC86" s="61"/>
      <c r="AD86" s="61"/>
      <c r="AE86" s="61"/>
    </row>
    <row r="87" spans="1:31" x14ac:dyDescent="0.2">
      <c r="A87" s="60">
        <v>43069</v>
      </c>
      <c r="B87" s="59">
        <v>25.74</v>
      </c>
      <c r="C87" s="17">
        <f t="shared" si="8"/>
        <v>1.0600706713780902E-2</v>
      </c>
      <c r="D87" s="13"/>
      <c r="N87" s="61"/>
      <c r="O87" s="61"/>
      <c r="P87" s="61"/>
      <c r="Q87" s="61"/>
      <c r="R87" s="61"/>
      <c r="S87" s="61"/>
      <c r="T87" s="61"/>
      <c r="U87" s="61"/>
      <c r="V87" s="61"/>
      <c r="W87" s="61"/>
      <c r="X87" s="61"/>
      <c r="Y87" s="61"/>
      <c r="Z87" s="61"/>
      <c r="AA87" s="61"/>
      <c r="AB87" s="61"/>
      <c r="AC87" s="61"/>
      <c r="AD87" s="61"/>
      <c r="AE87" s="61"/>
    </row>
    <row r="88" spans="1:31" x14ac:dyDescent="0.2">
      <c r="A88" s="60">
        <v>43039</v>
      </c>
      <c r="B88" s="59">
        <v>25.47</v>
      </c>
      <c r="C88" s="17">
        <f t="shared" si="8"/>
        <v>1.2723658051689873E-2</v>
      </c>
      <c r="D88" s="13"/>
      <c r="N88" s="61"/>
      <c r="O88" s="61"/>
      <c r="P88" s="61"/>
      <c r="Q88" s="61"/>
      <c r="R88" s="61"/>
      <c r="S88" s="61"/>
      <c r="T88" s="61"/>
      <c r="U88" s="61"/>
      <c r="V88" s="61"/>
      <c r="W88" s="61"/>
      <c r="X88" s="61"/>
      <c r="Y88" s="61"/>
      <c r="Z88" s="61"/>
      <c r="AA88" s="61"/>
      <c r="AB88" s="61"/>
      <c r="AC88" s="61"/>
      <c r="AD88" s="61"/>
      <c r="AE88" s="61"/>
    </row>
    <row r="89" spans="1:31" x14ac:dyDescent="0.2">
      <c r="A89" s="60">
        <v>43007</v>
      </c>
      <c r="B89" s="59">
        <v>25.15</v>
      </c>
      <c r="C89" s="17">
        <f t="shared" si="8"/>
        <v>1.2887635924285152E-2</v>
      </c>
      <c r="D89" s="13"/>
      <c r="N89" s="61"/>
      <c r="O89" s="61"/>
      <c r="P89" s="61"/>
      <c r="Q89" s="61"/>
      <c r="R89" s="61"/>
      <c r="S89" s="61"/>
      <c r="T89" s="61"/>
      <c r="U89" s="61"/>
      <c r="V89" s="61"/>
      <c r="W89" s="61"/>
      <c r="X89" s="61"/>
      <c r="Y89" s="61"/>
      <c r="Z89" s="61"/>
      <c r="AA89" s="61"/>
      <c r="AB89" s="61"/>
      <c r="AC89" s="61"/>
      <c r="AD89" s="61"/>
      <c r="AE89" s="61"/>
    </row>
    <row r="90" spans="1:31" x14ac:dyDescent="0.2">
      <c r="A90" s="60">
        <v>42978</v>
      </c>
      <c r="B90" s="59">
        <v>24.83</v>
      </c>
      <c r="C90" s="17">
        <f t="shared" si="8"/>
        <v>1.2096774193547412E-3</v>
      </c>
      <c r="D90" s="13"/>
      <c r="N90" s="61"/>
      <c r="O90" s="61"/>
      <c r="P90" s="61"/>
      <c r="Q90" s="61"/>
      <c r="R90" s="61"/>
      <c r="S90" s="61"/>
      <c r="T90" s="61"/>
      <c r="U90" s="61"/>
      <c r="V90" s="61"/>
      <c r="W90" s="61"/>
      <c r="X90" s="61"/>
      <c r="Y90" s="61"/>
      <c r="Z90" s="61"/>
      <c r="AA90" s="61"/>
      <c r="AB90" s="61"/>
      <c r="AC90" s="61"/>
      <c r="AD90" s="61"/>
      <c r="AE90" s="61"/>
    </row>
    <row r="91" spans="1:31" x14ac:dyDescent="0.2">
      <c r="A91" s="60">
        <v>42947</v>
      </c>
      <c r="B91" s="59">
        <v>24.8</v>
      </c>
      <c r="C91" s="17">
        <f t="shared" si="8"/>
        <v>3.3333333333333361E-2</v>
      </c>
      <c r="D91" s="13"/>
      <c r="N91" s="61"/>
      <c r="O91" s="61"/>
      <c r="P91" s="61"/>
      <c r="Q91" s="61"/>
      <c r="R91" s="61"/>
      <c r="S91" s="61"/>
      <c r="T91" s="61"/>
      <c r="U91" s="61"/>
      <c r="V91" s="61"/>
      <c r="W91" s="61"/>
      <c r="X91" s="61"/>
      <c r="Y91" s="61"/>
      <c r="Z91" s="61"/>
      <c r="AA91" s="61"/>
      <c r="AB91" s="61"/>
      <c r="AC91" s="61"/>
      <c r="AD91" s="61"/>
      <c r="AE91" s="61"/>
    </row>
    <row r="92" spans="1:31" x14ac:dyDescent="0.2">
      <c r="A92" s="60">
        <v>42916</v>
      </c>
      <c r="B92" s="59">
        <v>24</v>
      </c>
      <c r="C92" s="17">
        <f t="shared" si="8"/>
        <v>-1.193906957595715E-2</v>
      </c>
      <c r="D92" s="13"/>
      <c r="N92" s="61"/>
      <c r="O92" s="61"/>
      <c r="P92" s="61"/>
      <c r="Q92" s="61"/>
      <c r="R92" s="61"/>
      <c r="S92" s="61"/>
      <c r="T92" s="61"/>
      <c r="U92" s="61"/>
      <c r="V92" s="61"/>
      <c r="W92" s="61"/>
      <c r="X92" s="61"/>
      <c r="Y92" s="61"/>
      <c r="Z92" s="61"/>
      <c r="AA92" s="61"/>
      <c r="AB92" s="61"/>
      <c r="AC92" s="61"/>
      <c r="AD92" s="61"/>
      <c r="AE92" s="61"/>
    </row>
    <row r="93" spans="1:31" x14ac:dyDescent="0.2">
      <c r="A93" s="60">
        <v>42886</v>
      </c>
      <c r="B93" s="59">
        <v>24.29</v>
      </c>
      <c r="C93" s="17">
        <f t="shared" si="8"/>
        <v>4.1186161449744687E-4</v>
      </c>
      <c r="D93" s="13"/>
      <c r="N93" s="61"/>
      <c r="O93" s="61"/>
      <c r="P93" s="61"/>
      <c r="Q93" s="61"/>
      <c r="R93" s="61"/>
      <c r="S93" s="61"/>
      <c r="T93" s="61"/>
      <c r="U93" s="61"/>
      <c r="V93" s="61"/>
      <c r="W93" s="61"/>
      <c r="X93" s="61"/>
      <c r="Y93" s="61"/>
      <c r="Z93" s="61"/>
      <c r="AA93" s="61"/>
      <c r="AB93" s="61"/>
      <c r="AC93" s="61"/>
      <c r="AD93" s="61"/>
      <c r="AE93" s="61"/>
    </row>
    <row r="94" spans="1:31" x14ac:dyDescent="0.2">
      <c r="A94" s="60">
        <v>42853</v>
      </c>
      <c r="B94" s="59">
        <v>24.28</v>
      </c>
      <c r="C94" s="17">
        <f t="shared" si="8"/>
        <v>-1.0997963340122182E-2</v>
      </c>
      <c r="D94" s="13"/>
      <c r="N94" s="61"/>
      <c r="O94" s="61"/>
      <c r="P94" s="61"/>
      <c r="Q94" s="61"/>
      <c r="R94" s="61"/>
      <c r="S94" s="61"/>
      <c r="T94" s="61"/>
      <c r="U94" s="61"/>
      <c r="V94" s="61"/>
      <c r="W94" s="61"/>
      <c r="X94" s="61"/>
      <c r="Y94" s="61"/>
      <c r="Z94" s="61"/>
      <c r="AA94" s="61"/>
      <c r="AB94" s="61"/>
      <c r="AC94" s="61"/>
      <c r="AD94" s="61"/>
      <c r="AE94" s="61"/>
    </row>
    <row r="95" spans="1:31" x14ac:dyDescent="0.2">
      <c r="A95" s="60">
        <v>42825</v>
      </c>
      <c r="B95" s="59">
        <v>24.55</v>
      </c>
      <c r="C95" s="17">
        <f t="shared" si="8"/>
        <v>-8.8817117480823118E-3</v>
      </c>
      <c r="D95" s="13"/>
      <c r="N95" s="61"/>
      <c r="O95" s="61"/>
      <c r="P95" s="61"/>
      <c r="Q95" s="61"/>
      <c r="R95" s="61"/>
      <c r="S95" s="61"/>
      <c r="T95" s="61"/>
      <c r="U95" s="61"/>
      <c r="V95" s="61"/>
      <c r="W95" s="61"/>
      <c r="X95" s="61"/>
      <c r="Y95" s="61"/>
      <c r="Z95" s="61"/>
      <c r="AA95" s="61"/>
      <c r="AB95" s="61"/>
      <c r="AC95" s="61"/>
      <c r="AD95" s="61"/>
      <c r="AE95" s="61"/>
    </row>
    <row r="96" spans="1:31" x14ac:dyDescent="0.2">
      <c r="A96" s="60">
        <v>42794</v>
      </c>
      <c r="B96" s="59">
        <v>24.77</v>
      </c>
      <c r="C96" s="17">
        <f t="shared" si="8"/>
        <v>1.617468661544648E-3</v>
      </c>
      <c r="D96" s="13"/>
      <c r="N96" s="61"/>
      <c r="O96" s="61"/>
      <c r="P96" s="61"/>
      <c r="Q96" s="61"/>
      <c r="R96" s="61"/>
      <c r="S96" s="61"/>
      <c r="T96" s="61"/>
      <c r="U96" s="61"/>
      <c r="V96" s="61"/>
      <c r="W96" s="61"/>
      <c r="X96" s="61"/>
      <c r="Y96" s="61"/>
      <c r="Z96" s="61"/>
      <c r="AA96" s="61"/>
      <c r="AB96" s="61"/>
      <c r="AC96" s="61"/>
      <c r="AD96" s="61"/>
      <c r="AE96" s="61"/>
    </row>
    <row r="97" spans="1:31" x14ac:dyDescent="0.2">
      <c r="A97" s="60">
        <v>42766</v>
      </c>
      <c r="B97" s="59">
        <v>24.73</v>
      </c>
      <c r="C97" s="17">
        <f t="shared" si="8"/>
        <v>1.310938140106515E-2</v>
      </c>
      <c r="D97" s="13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61"/>
      <c r="Z97" s="61"/>
      <c r="AA97" s="61"/>
      <c r="AB97" s="61"/>
      <c r="AC97" s="61"/>
      <c r="AD97" s="61"/>
      <c r="AE97" s="61"/>
    </row>
    <row r="98" spans="1:31" x14ac:dyDescent="0.2">
      <c r="A98" s="60">
        <v>42734</v>
      </c>
      <c r="B98" s="59">
        <v>24.41</v>
      </c>
      <c r="C98" s="17">
        <f t="shared" si="8"/>
        <v>9.5119933829611418E-3</v>
      </c>
      <c r="D98" s="13" cm="1">
        <f t="array" ref="D98">PRODUCT((1+C98:C109)^(12/12))-1</f>
        <v>9.707865168539298E-2</v>
      </c>
      <c r="E98" s="21">
        <f t="shared" ref="E98" si="11">_xlfn.STDEV.P(C98:C109)</f>
        <v>2.4210426934086999E-2</v>
      </c>
      <c r="N98" s="61"/>
      <c r="O98" s="61"/>
      <c r="P98" s="61"/>
      <c r="Q98" s="61"/>
      <c r="R98" s="61"/>
      <c r="S98" s="61"/>
      <c r="T98" s="61"/>
      <c r="U98" s="61"/>
      <c r="V98" s="61"/>
      <c r="W98" s="61"/>
      <c r="X98" s="61"/>
      <c r="Y98" s="61"/>
      <c r="Z98" s="61"/>
      <c r="AA98" s="61"/>
      <c r="AB98" s="61"/>
      <c r="AC98" s="61"/>
      <c r="AD98" s="61"/>
      <c r="AE98" s="61"/>
    </row>
    <row r="99" spans="1:31" x14ac:dyDescent="0.2">
      <c r="A99" s="60">
        <v>42704</v>
      </c>
      <c r="B99" s="59">
        <v>24.18</v>
      </c>
      <c r="C99" s="17">
        <f t="shared" si="8"/>
        <v>4.5700041545492075E-3</v>
      </c>
      <c r="D99" s="13"/>
      <c r="N99" s="61"/>
      <c r="O99" s="61"/>
      <c r="P99" s="61"/>
      <c r="Q99" s="61"/>
      <c r="R99" s="61"/>
      <c r="S99" s="61"/>
      <c r="T99" s="61"/>
      <c r="U99" s="61"/>
      <c r="V99" s="61"/>
      <c r="W99" s="61"/>
      <c r="X99" s="61"/>
      <c r="Y99" s="61"/>
      <c r="Z99" s="61"/>
      <c r="AA99" s="61"/>
      <c r="AB99" s="61"/>
      <c r="AC99" s="61"/>
      <c r="AD99" s="61"/>
      <c r="AE99" s="61"/>
    </row>
    <row r="100" spans="1:31" x14ac:dyDescent="0.2">
      <c r="A100" s="60">
        <v>42674</v>
      </c>
      <c r="B100" s="59">
        <v>24.07</v>
      </c>
      <c r="C100" s="17">
        <f t="shared" si="8"/>
        <v>-2.1544715447154517E-2</v>
      </c>
      <c r="D100" s="13"/>
      <c r="N100" s="61"/>
      <c r="O100" s="61"/>
      <c r="P100" s="61"/>
      <c r="Q100" s="61"/>
      <c r="R100" s="61"/>
      <c r="S100" s="61"/>
      <c r="T100" s="61"/>
      <c r="U100" s="61"/>
      <c r="V100" s="61"/>
      <c r="W100" s="61"/>
      <c r="X100" s="61"/>
      <c r="Y100" s="61"/>
      <c r="Z100" s="61"/>
      <c r="AA100" s="61"/>
      <c r="AB100" s="61"/>
      <c r="AC100" s="61"/>
      <c r="AD100" s="61"/>
      <c r="AE100" s="61"/>
    </row>
    <row r="101" spans="1:31" x14ac:dyDescent="0.2">
      <c r="A101" s="60">
        <v>42643</v>
      </c>
      <c r="B101" s="59">
        <v>24.6</v>
      </c>
      <c r="C101" s="17">
        <f t="shared" si="8"/>
        <v>8.6100861008610429E-3</v>
      </c>
      <c r="D101" s="13"/>
      <c r="N101" s="61"/>
      <c r="O101" s="61"/>
      <c r="P101" s="61"/>
      <c r="Q101" s="61"/>
      <c r="R101" s="61"/>
      <c r="S101" s="61"/>
      <c r="T101" s="61"/>
      <c r="U101" s="61"/>
      <c r="V101" s="61"/>
      <c r="W101" s="61"/>
      <c r="X101" s="61"/>
      <c r="Y101" s="61"/>
      <c r="Z101" s="61"/>
      <c r="AA101" s="61"/>
      <c r="AB101" s="61"/>
      <c r="AC101" s="61"/>
      <c r="AD101" s="61"/>
      <c r="AE101" s="61"/>
    </row>
    <row r="102" spans="1:31" x14ac:dyDescent="0.2">
      <c r="A102" s="60">
        <v>42613</v>
      </c>
      <c r="B102" s="59">
        <v>24.39</v>
      </c>
      <c r="C102" s="17">
        <f t="shared" si="8"/>
        <v>-6.5173116089613089E-3</v>
      </c>
      <c r="D102" s="13"/>
      <c r="N102" s="61"/>
      <c r="O102" s="61"/>
      <c r="P102" s="61"/>
      <c r="Q102" s="61"/>
      <c r="R102" s="61"/>
      <c r="S102" s="61"/>
      <c r="T102" s="61"/>
      <c r="U102" s="61"/>
      <c r="V102" s="61"/>
      <c r="W102" s="61"/>
      <c r="X102" s="61"/>
      <c r="Y102" s="61"/>
      <c r="Z102" s="61"/>
      <c r="AA102" s="61"/>
      <c r="AB102" s="61"/>
      <c r="AC102" s="61"/>
      <c r="AD102" s="61"/>
      <c r="AE102" s="61"/>
    </row>
    <row r="103" spans="1:31" x14ac:dyDescent="0.2">
      <c r="A103" s="60">
        <v>42580</v>
      </c>
      <c r="B103" s="59">
        <v>24.55</v>
      </c>
      <c r="C103" s="17">
        <f t="shared" si="8"/>
        <v>8.6277732128184417E-3</v>
      </c>
      <c r="D103" s="13"/>
      <c r="N103" s="61"/>
      <c r="O103" s="61"/>
      <c r="P103" s="61"/>
      <c r="Q103" s="61"/>
      <c r="R103" s="61"/>
      <c r="S103" s="61"/>
      <c r="T103" s="61"/>
      <c r="U103" s="61"/>
      <c r="V103" s="61"/>
      <c r="W103" s="61"/>
      <c r="X103" s="61"/>
      <c r="Y103" s="61"/>
      <c r="Z103" s="61"/>
      <c r="AA103" s="61"/>
      <c r="AB103" s="61"/>
      <c r="AC103" s="61"/>
      <c r="AD103" s="61"/>
      <c r="AE103" s="61"/>
    </row>
    <row r="104" spans="1:31" x14ac:dyDescent="0.2">
      <c r="A104" s="60">
        <v>42551</v>
      </c>
      <c r="B104" s="59">
        <v>24.34</v>
      </c>
      <c r="C104" s="17">
        <f t="shared" si="8"/>
        <v>2.4842105263157888E-2</v>
      </c>
      <c r="D104" s="13"/>
      <c r="N104" s="61"/>
      <c r="O104" s="61"/>
      <c r="P104" s="61"/>
      <c r="Q104" s="61"/>
      <c r="R104" s="61"/>
      <c r="S104" s="61"/>
      <c r="T104" s="61"/>
      <c r="U104" s="61"/>
      <c r="V104" s="61"/>
      <c r="W104" s="61"/>
      <c r="X104" s="61"/>
      <c r="Y104" s="61"/>
      <c r="Z104" s="61"/>
      <c r="AA104" s="61"/>
      <c r="AB104" s="61"/>
      <c r="AC104" s="61"/>
      <c r="AD104" s="61"/>
      <c r="AE104" s="61"/>
    </row>
    <row r="105" spans="1:31" x14ac:dyDescent="0.2">
      <c r="A105" s="60">
        <v>42521</v>
      </c>
      <c r="B105" s="59">
        <v>23.75</v>
      </c>
      <c r="C105" s="17">
        <f t="shared" si="8"/>
        <v>-1.3294557540506867E-2</v>
      </c>
      <c r="D105" s="13"/>
      <c r="N105" s="61"/>
      <c r="O105" s="61"/>
      <c r="P105" s="61"/>
      <c r="Q105" s="61"/>
      <c r="R105" s="61"/>
      <c r="S105" s="61"/>
      <c r="T105" s="61"/>
      <c r="U105" s="61"/>
      <c r="V105" s="61"/>
      <c r="W105" s="61"/>
      <c r="X105" s="61"/>
      <c r="Y105" s="61"/>
      <c r="Z105" s="61"/>
      <c r="AA105" s="61"/>
      <c r="AB105" s="61"/>
      <c r="AC105" s="61"/>
      <c r="AD105" s="61"/>
      <c r="AE105" s="61"/>
    </row>
    <row r="106" spans="1:31" x14ac:dyDescent="0.2">
      <c r="A106" s="60">
        <v>42489</v>
      </c>
      <c r="B106" s="59">
        <v>24.07</v>
      </c>
      <c r="C106" s="17">
        <f t="shared" si="8"/>
        <v>3.7947391116860671E-2</v>
      </c>
      <c r="D106" s="13"/>
      <c r="N106" s="61"/>
      <c r="O106" s="61"/>
      <c r="P106" s="61"/>
      <c r="Q106" s="61"/>
      <c r="R106" s="61"/>
      <c r="S106" s="61"/>
      <c r="T106" s="61"/>
      <c r="U106" s="61"/>
      <c r="V106" s="61"/>
      <c r="W106" s="61"/>
      <c r="X106" s="61"/>
      <c r="Y106" s="61"/>
      <c r="Z106" s="61"/>
      <c r="AA106" s="61"/>
      <c r="AB106" s="61"/>
      <c r="AC106" s="61"/>
      <c r="AD106" s="61"/>
      <c r="AE106" s="61"/>
    </row>
    <row r="107" spans="1:31" x14ac:dyDescent="0.2">
      <c r="A107" s="60">
        <v>42460</v>
      </c>
      <c r="B107" s="59">
        <v>23.19</v>
      </c>
      <c r="C107" s="17">
        <f t="shared" si="8"/>
        <v>5.9872029250457148E-2</v>
      </c>
      <c r="D107" s="13"/>
      <c r="N107" s="61"/>
      <c r="O107" s="61"/>
      <c r="P107" s="61"/>
      <c r="Q107" s="61"/>
      <c r="R107" s="61"/>
      <c r="S107" s="61"/>
      <c r="T107" s="61"/>
      <c r="U107" s="61"/>
      <c r="V107" s="61"/>
      <c r="W107" s="61"/>
      <c r="X107" s="61"/>
      <c r="Y107" s="61"/>
      <c r="Z107" s="61"/>
      <c r="AA107" s="61"/>
      <c r="AB107" s="61"/>
      <c r="AC107" s="61"/>
      <c r="AD107" s="61"/>
      <c r="AE107" s="61"/>
    </row>
    <row r="108" spans="1:31" x14ac:dyDescent="0.2">
      <c r="A108" s="60">
        <v>42429</v>
      </c>
      <c r="B108" s="59">
        <v>21.88</v>
      </c>
      <c r="C108" s="17">
        <f t="shared" si="8"/>
        <v>1.5313225058004561E-2</v>
      </c>
      <c r="D108" s="13"/>
      <c r="N108" s="61"/>
      <c r="O108" s="61"/>
      <c r="P108" s="61"/>
      <c r="Q108" s="61"/>
      <c r="R108" s="61"/>
      <c r="S108" s="61"/>
      <c r="T108" s="61"/>
      <c r="U108" s="61"/>
      <c r="V108" s="61"/>
      <c r="W108" s="61"/>
      <c r="X108" s="61"/>
      <c r="Y108" s="61"/>
      <c r="Z108" s="61"/>
      <c r="AA108" s="61"/>
      <c r="AB108" s="61"/>
      <c r="AC108" s="61"/>
      <c r="AD108" s="61"/>
      <c r="AE108" s="61"/>
    </row>
    <row r="109" spans="1:31" x14ac:dyDescent="0.2">
      <c r="A109" s="60">
        <v>42398</v>
      </c>
      <c r="B109" s="59">
        <v>21.55</v>
      </c>
      <c r="C109" s="17">
        <f t="shared" si="8"/>
        <v>-3.1460674157303338E-2</v>
      </c>
      <c r="D109" s="13"/>
      <c r="N109" s="61"/>
      <c r="O109" s="61"/>
      <c r="P109" s="61"/>
      <c r="Q109" s="61"/>
      <c r="R109" s="61"/>
      <c r="S109" s="61"/>
      <c r="T109" s="61"/>
      <c r="U109" s="61"/>
      <c r="V109" s="61"/>
      <c r="W109" s="61"/>
      <c r="X109" s="61"/>
      <c r="Y109" s="61"/>
      <c r="Z109" s="61"/>
      <c r="AA109" s="61"/>
      <c r="AB109" s="61"/>
      <c r="AC109" s="61"/>
      <c r="AD109" s="61"/>
      <c r="AE109" s="61"/>
    </row>
    <row r="110" spans="1:31" x14ac:dyDescent="0.2">
      <c r="A110" s="60">
        <v>42369</v>
      </c>
      <c r="B110" s="59">
        <v>22.25</v>
      </c>
      <c r="C110" s="17">
        <f t="shared" si="8"/>
        <v>-3.6796536796536855E-2</v>
      </c>
      <c r="D110" s="13" cm="1">
        <f t="array" ref="D110">PRODUCT((1+C110:C121)^(12/12))-1</f>
        <v>-0.16447615471272992</v>
      </c>
      <c r="E110" s="21">
        <f t="shared" ref="E110" si="12">_xlfn.STDEV.P(C110:C121)</f>
        <v>3.1515161451894605E-2</v>
      </c>
    </row>
    <row r="111" spans="1:31" x14ac:dyDescent="0.2">
      <c r="A111" s="60">
        <v>42338</v>
      </c>
      <c r="B111" s="59">
        <v>23.1</v>
      </c>
      <c r="C111" s="17">
        <f t="shared" si="8"/>
        <v>-2.6548672566371639E-2</v>
      </c>
      <c r="D111" s="13"/>
    </row>
    <row r="112" spans="1:31" x14ac:dyDescent="0.2">
      <c r="A112" s="60">
        <v>42307</v>
      </c>
      <c r="B112" s="59">
        <v>23.73</v>
      </c>
      <c r="C112" s="17">
        <f t="shared" si="8"/>
        <v>4.5835169678272329E-2</v>
      </c>
      <c r="D112" s="13"/>
    </row>
    <row r="113" spans="1:5" x14ac:dyDescent="0.2">
      <c r="A113" s="60">
        <v>42277</v>
      </c>
      <c r="B113" s="59">
        <v>22.69</v>
      </c>
      <c r="C113" s="17">
        <f t="shared" si="8"/>
        <v>-4.2616033755274181E-2</v>
      </c>
      <c r="D113" s="13"/>
    </row>
    <row r="114" spans="1:5" x14ac:dyDescent="0.2">
      <c r="A114" s="60">
        <v>42247</v>
      </c>
      <c r="B114" s="59">
        <v>23.7</v>
      </c>
      <c r="C114" s="17">
        <f t="shared" si="8"/>
        <v>-4.0874140024281733E-2</v>
      </c>
      <c r="D114" s="13"/>
    </row>
    <row r="115" spans="1:5" x14ac:dyDescent="0.2">
      <c r="A115" s="60">
        <v>42216</v>
      </c>
      <c r="B115" s="59">
        <v>24.71</v>
      </c>
      <c r="C115" s="17">
        <f t="shared" si="8"/>
        <v>-4.447022428460938E-2</v>
      </c>
      <c r="D115" s="13"/>
    </row>
    <row r="116" spans="1:5" x14ac:dyDescent="0.2">
      <c r="A116" s="60">
        <v>42185</v>
      </c>
      <c r="B116" s="59">
        <v>25.86</v>
      </c>
      <c r="C116" s="17">
        <f t="shared" si="8"/>
        <v>-3.1460674157303366E-2</v>
      </c>
      <c r="D116" s="13"/>
    </row>
    <row r="117" spans="1:5" x14ac:dyDescent="0.2">
      <c r="A117" s="60">
        <v>42153</v>
      </c>
      <c r="B117" s="59">
        <v>26.7</v>
      </c>
      <c r="C117" s="17">
        <f t="shared" si="8"/>
        <v>-1.5123570638140913E-2</v>
      </c>
      <c r="D117" s="13"/>
    </row>
    <row r="118" spans="1:5" x14ac:dyDescent="0.2">
      <c r="A118" s="60">
        <v>42124</v>
      </c>
      <c r="B118" s="59">
        <v>27.11</v>
      </c>
      <c r="C118" s="17">
        <f t="shared" si="8"/>
        <v>3.5127911416571136E-2</v>
      </c>
      <c r="D118" s="13"/>
    </row>
    <row r="119" spans="1:5" x14ac:dyDescent="0.2">
      <c r="A119" s="60">
        <v>42094</v>
      </c>
      <c r="B119" s="59">
        <v>26.19</v>
      </c>
      <c r="C119" s="17">
        <f t="shared" si="8"/>
        <v>-3.8193169298567725E-2</v>
      </c>
      <c r="D119" s="13"/>
    </row>
    <row r="120" spans="1:5" x14ac:dyDescent="0.2">
      <c r="A120" s="60">
        <v>42062</v>
      </c>
      <c r="B120" s="59">
        <v>27.23</v>
      </c>
      <c r="C120" s="17">
        <f t="shared" si="8"/>
        <v>2.8711749149981172E-2</v>
      </c>
      <c r="D120" s="13"/>
    </row>
    <row r="121" spans="1:5" x14ac:dyDescent="0.2">
      <c r="A121" s="60">
        <v>42034</v>
      </c>
      <c r="B121" s="59">
        <v>26.47</v>
      </c>
      <c r="C121" s="17">
        <f t="shared" si="8"/>
        <v>-6.0082613593691377E-3</v>
      </c>
      <c r="D121" s="13"/>
    </row>
    <row r="122" spans="1:5" x14ac:dyDescent="0.2">
      <c r="A122" s="60">
        <v>42004</v>
      </c>
      <c r="B122" s="59">
        <v>26.63</v>
      </c>
      <c r="C122" s="17">
        <f t="shared" si="8"/>
        <v>-3.5494386091995671E-2</v>
      </c>
      <c r="D122" s="13" cm="1">
        <f t="array" ref="D122">PRODUCT((1+C122:C133)^(12/12))-1</f>
        <v>-8.362009635237444E-2</v>
      </c>
      <c r="E122" s="21">
        <f t="shared" ref="E122" si="13">_xlfn.STDEV.P(C122:C133)</f>
        <v>2.982361034536565E-2</v>
      </c>
    </row>
    <row r="123" spans="1:5" x14ac:dyDescent="0.2">
      <c r="A123" s="60">
        <v>41971</v>
      </c>
      <c r="B123" s="59">
        <v>27.61</v>
      </c>
      <c r="C123" s="17">
        <f t="shared" si="8"/>
        <v>-2.7474462839027866E-2</v>
      </c>
      <c r="D123" s="13"/>
    </row>
    <row r="124" spans="1:5" x14ac:dyDescent="0.2">
      <c r="A124" s="60">
        <v>41943</v>
      </c>
      <c r="B124" s="59">
        <v>28.39</v>
      </c>
      <c r="C124" s="17">
        <f t="shared" si="8"/>
        <v>0</v>
      </c>
      <c r="D124" s="13"/>
    </row>
    <row r="125" spans="1:5" x14ac:dyDescent="0.2">
      <c r="A125" s="60">
        <v>41912</v>
      </c>
      <c r="B125" s="59">
        <v>28.39</v>
      </c>
      <c r="C125" s="17">
        <f t="shared" si="8"/>
        <v>-6.9790301441677555E-2</v>
      </c>
      <c r="D125" s="13"/>
    </row>
    <row r="126" spans="1:5" x14ac:dyDescent="0.2">
      <c r="A126" s="60">
        <v>41880</v>
      </c>
      <c r="B126" s="59">
        <v>30.52</v>
      </c>
      <c r="C126" s="17">
        <f t="shared" si="8"/>
        <v>8.5922009253138788E-3</v>
      </c>
      <c r="D126" s="13"/>
    </row>
    <row r="127" spans="1:5" x14ac:dyDescent="0.2">
      <c r="A127" s="60">
        <v>41851</v>
      </c>
      <c r="B127" s="59">
        <v>30.26</v>
      </c>
      <c r="C127" s="17">
        <f t="shared" si="8"/>
        <v>-2.1345407503234156E-2</v>
      </c>
      <c r="D127" s="13"/>
    </row>
    <row r="128" spans="1:5" x14ac:dyDescent="0.2">
      <c r="A128" s="60">
        <v>41820</v>
      </c>
      <c r="B128" s="59">
        <v>30.92</v>
      </c>
      <c r="C128" s="17">
        <f t="shared" si="8"/>
        <v>1.7439947351102374E-2</v>
      </c>
      <c r="D128" s="13"/>
    </row>
    <row r="129" spans="1:5" x14ac:dyDescent="0.2">
      <c r="A129" s="60">
        <v>41789</v>
      </c>
      <c r="B129" s="59">
        <v>30.39</v>
      </c>
      <c r="C129" s="17">
        <f t="shared" si="8"/>
        <v>4.9603174603175312E-3</v>
      </c>
      <c r="D129" s="13"/>
    </row>
    <row r="130" spans="1:5" x14ac:dyDescent="0.2">
      <c r="A130" s="60">
        <v>41759</v>
      </c>
      <c r="B130" s="59">
        <v>30.24</v>
      </c>
      <c r="C130" s="17">
        <f t="shared" ref="C130:C153" si="14">(B130-B131)/B131</f>
        <v>2.6476578411405213E-2</v>
      </c>
      <c r="D130" s="13"/>
    </row>
    <row r="131" spans="1:5" x14ac:dyDescent="0.2">
      <c r="A131" s="60">
        <v>41729</v>
      </c>
      <c r="B131" s="59">
        <v>29.46</v>
      </c>
      <c r="C131" s="17">
        <f t="shared" si="14"/>
        <v>4.7748976807640026E-3</v>
      </c>
      <c r="D131" s="13"/>
    </row>
    <row r="132" spans="1:5" x14ac:dyDescent="0.2">
      <c r="A132" s="60">
        <v>41698</v>
      </c>
      <c r="B132" s="59">
        <v>29.32</v>
      </c>
      <c r="C132" s="17">
        <f t="shared" si="14"/>
        <v>4.1933191186922521E-2</v>
      </c>
      <c r="D132" s="13"/>
    </row>
    <row r="133" spans="1:5" x14ac:dyDescent="0.2">
      <c r="A133" s="60">
        <v>41670</v>
      </c>
      <c r="B133" s="59">
        <v>28.14</v>
      </c>
      <c r="C133" s="17">
        <f t="shared" si="14"/>
        <v>-3.1658637302133454E-2</v>
      </c>
      <c r="D133" s="13"/>
    </row>
    <row r="134" spans="1:5" x14ac:dyDescent="0.2">
      <c r="A134" s="60">
        <v>41639</v>
      </c>
      <c r="B134" s="59">
        <v>29.06</v>
      </c>
      <c r="C134" s="17">
        <f t="shared" si="14"/>
        <v>3.4423407917376971E-4</v>
      </c>
      <c r="D134" s="13" cm="1">
        <f t="array" ref="D134">PRODUCT((1+C134:C145)^(12/12))-1</f>
        <v>-5.156657963446476E-2</v>
      </c>
      <c r="E134" s="21">
        <f t="shared" ref="E134" si="15">_xlfn.STDEV.P(C134:C145)</f>
        <v>2.3461134815144339E-2</v>
      </c>
    </row>
    <row r="135" spans="1:5" x14ac:dyDescent="0.2">
      <c r="A135" s="60">
        <v>41607</v>
      </c>
      <c r="B135" s="59">
        <v>29.05</v>
      </c>
      <c r="C135" s="17">
        <f t="shared" si="14"/>
        <v>-1.6587677725118433E-2</v>
      </c>
      <c r="D135" s="13"/>
    </row>
    <row r="136" spans="1:5" x14ac:dyDescent="0.2">
      <c r="A136" s="60">
        <v>41578</v>
      </c>
      <c r="B136" s="59">
        <v>29.54</v>
      </c>
      <c r="C136" s="17">
        <f t="shared" si="14"/>
        <v>2.4982650936849371E-2</v>
      </c>
      <c r="D136" s="13"/>
    </row>
    <row r="137" spans="1:5" x14ac:dyDescent="0.2">
      <c r="A137" s="60">
        <v>41547</v>
      </c>
      <c r="B137" s="59">
        <v>28.82</v>
      </c>
      <c r="C137" s="17">
        <f t="shared" si="14"/>
        <v>3.0021443888491775E-2</v>
      </c>
      <c r="D137" s="13"/>
    </row>
    <row r="138" spans="1:5" x14ac:dyDescent="0.2">
      <c r="A138" s="60">
        <v>41516</v>
      </c>
      <c r="B138" s="59">
        <v>27.98</v>
      </c>
      <c r="C138" s="17">
        <f t="shared" si="14"/>
        <v>-1.1307420494699657E-2</v>
      </c>
      <c r="D138" s="13"/>
    </row>
    <row r="139" spans="1:5" x14ac:dyDescent="0.2">
      <c r="A139" s="60">
        <v>41486</v>
      </c>
      <c r="B139" s="59">
        <v>28.3</v>
      </c>
      <c r="C139" s="17">
        <f t="shared" si="14"/>
        <v>1.6157989228007156E-2</v>
      </c>
      <c r="D139" s="13"/>
    </row>
    <row r="140" spans="1:5" x14ac:dyDescent="0.2">
      <c r="A140" s="60">
        <v>41453</v>
      </c>
      <c r="B140" s="59">
        <v>27.85</v>
      </c>
      <c r="C140" s="17">
        <f t="shared" si="14"/>
        <v>-4.8838797814207642E-2</v>
      </c>
      <c r="D140" s="13"/>
    </row>
    <row r="141" spans="1:5" x14ac:dyDescent="0.2">
      <c r="A141" s="60">
        <v>41425</v>
      </c>
      <c r="B141" s="59">
        <v>29.28</v>
      </c>
      <c r="C141" s="17">
        <f t="shared" si="14"/>
        <v>-3.6525172754195437E-2</v>
      </c>
      <c r="D141" s="13"/>
    </row>
    <row r="142" spans="1:5" x14ac:dyDescent="0.2">
      <c r="A142" s="60">
        <v>41394</v>
      </c>
      <c r="B142" s="59">
        <v>30.39</v>
      </c>
      <c r="C142" s="17">
        <f t="shared" si="14"/>
        <v>1.647989452867525E-3</v>
      </c>
      <c r="D142" s="13"/>
    </row>
    <row r="143" spans="1:5" x14ac:dyDescent="0.2">
      <c r="A143" s="60">
        <v>41361</v>
      </c>
      <c r="B143" s="59">
        <v>30.34</v>
      </c>
      <c r="C143" s="17">
        <f t="shared" si="14"/>
        <v>9.8977235235899494E-4</v>
      </c>
      <c r="D143" s="13"/>
    </row>
    <row r="144" spans="1:5" x14ac:dyDescent="0.2">
      <c r="A144" s="60">
        <v>41333</v>
      </c>
      <c r="B144" s="59">
        <v>30.31</v>
      </c>
      <c r="C144" s="17">
        <f t="shared" si="14"/>
        <v>-2.5715204114432681E-2</v>
      </c>
      <c r="D144" s="13"/>
    </row>
    <row r="145" spans="1:5" x14ac:dyDescent="0.2">
      <c r="A145" s="60">
        <v>41305</v>
      </c>
      <c r="B145" s="59">
        <v>31.11</v>
      </c>
      <c r="C145" s="17">
        <f t="shared" si="14"/>
        <v>1.5339425587467325E-2</v>
      </c>
      <c r="D145" s="13"/>
    </row>
    <row r="146" spans="1:5" x14ac:dyDescent="0.2">
      <c r="A146" s="60">
        <v>41274</v>
      </c>
      <c r="B146" s="59">
        <v>30.64</v>
      </c>
      <c r="C146" s="17">
        <f t="shared" si="14"/>
        <v>8.5582620144832641E-3</v>
      </c>
      <c r="D146" s="13" cm="1">
        <f t="array" ref="D146">PRODUCT((1+C146:C157)^(12/12))-1</f>
        <v>1.7264276228419417E-2</v>
      </c>
      <c r="E146" s="21">
        <f t="shared" ref="E146" si="16">_xlfn.STDEV.P(C146:C157)</f>
        <v>3.1813644184508508E-2</v>
      </c>
    </row>
    <row r="147" spans="1:5" x14ac:dyDescent="0.2">
      <c r="A147" s="60">
        <v>41243</v>
      </c>
      <c r="B147" s="59">
        <v>30.38</v>
      </c>
      <c r="C147" s="17">
        <f t="shared" si="14"/>
        <v>-1.3149243918475575E-3</v>
      </c>
      <c r="D147" s="13"/>
    </row>
    <row r="148" spans="1:5" x14ac:dyDescent="0.2">
      <c r="A148" s="60">
        <v>41213</v>
      </c>
      <c r="B148" s="59">
        <v>30.42</v>
      </c>
      <c r="C148" s="17">
        <f t="shared" si="14"/>
        <v>-6.5316786414108194E-3</v>
      </c>
      <c r="D148" s="13"/>
    </row>
    <row r="149" spans="1:5" x14ac:dyDescent="0.2">
      <c r="A149" s="60">
        <v>41180</v>
      </c>
      <c r="B149" s="59">
        <v>30.62</v>
      </c>
      <c r="C149" s="17">
        <f t="shared" si="14"/>
        <v>3.3412082348970709E-2</v>
      </c>
      <c r="D149" s="13"/>
    </row>
    <row r="150" spans="1:5" x14ac:dyDescent="0.2">
      <c r="A150" s="60">
        <v>41152</v>
      </c>
      <c r="B150" s="59">
        <v>29.63</v>
      </c>
      <c r="C150" s="17">
        <f t="shared" si="14"/>
        <v>6.1120543293718072E-3</v>
      </c>
      <c r="D150" s="13"/>
    </row>
    <row r="151" spans="1:5" x14ac:dyDescent="0.2">
      <c r="A151" s="60">
        <v>41121</v>
      </c>
      <c r="B151" s="59">
        <v>29.45</v>
      </c>
      <c r="C151" s="17">
        <f t="shared" si="14"/>
        <v>2.4347826086956497E-2</v>
      </c>
      <c r="D151" s="13"/>
    </row>
    <row r="152" spans="1:5" x14ac:dyDescent="0.2">
      <c r="A152" s="60">
        <v>41089</v>
      </c>
      <c r="B152" s="59">
        <v>28.75</v>
      </c>
      <c r="C152" s="17">
        <f t="shared" si="14"/>
        <v>3.009673951988534E-2</v>
      </c>
      <c r="D152" s="13"/>
    </row>
    <row r="153" spans="1:5" x14ac:dyDescent="0.2">
      <c r="A153" s="60">
        <v>41060</v>
      </c>
      <c r="B153" s="59">
        <v>27.91</v>
      </c>
      <c r="C153" s="17">
        <f t="shared" si="14"/>
        <v>-7.3373173970783565E-2</v>
      </c>
      <c r="D153" s="13"/>
    </row>
    <row r="154" spans="1:5" x14ac:dyDescent="0.2">
      <c r="A154" s="60">
        <v>41029</v>
      </c>
      <c r="B154" s="59">
        <v>30.12</v>
      </c>
      <c r="C154" s="17"/>
      <c r="D154" s="13"/>
    </row>
    <row r="155" spans="1:5" x14ac:dyDescent="0.2">
      <c r="C155" s="17"/>
      <c r="D155" s="13"/>
    </row>
    <row r="156" spans="1:5" x14ac:dyDescent="0.2">
      <c r="C156" s="17"/>
      <c r="D156" s="13"/>
    </row>
    <row r="157" spans="1:5" x14ac:dyDescent="0.2">
      <c r="C157" s="17"/>
      <c r="D157" s="13"/>
    </row>
    <row r="158" spans="1:5" x14ac:dyDescent="0.2">
      <c r="C158" s="17"/>
      <c r="D158" s="13"/>
      <c r="E158" s="21"/>
    </row>
    <row r="159" spans="1:5" x14ac:dyDescent="0.2">
      <c r="C159" s="17"/>
      <c r="D159" s="13"/>
    </row>
    <row r="160" spans="1:5" x14ac:dyDescent="0.2">
      <c r="C160" s="17"/>
      <c r="D160" s="13"/>
    </row>
    <row r="161" spans="3:5" x14ac:dyDescent="0.2">
      <c r="C161" s="17"/>
      <c r="D161" s="13"/>
    </row>
    <row r="162" spans="3:5" x14ac:dyDescent="0.2">
      <c r="C162" s="17"/>
      <c r="D162" s="13"/>
    </row>
    <row r="163" spans="3:5" x14ac:dyDescent="0.2">
      <c r="C163" s="17"/>
      <c r="D163" s="13"/>
    </row>
    <row r="164" spans="3:5" x14ac:dyDescent="0.2">
      <c r="C164" s="17"/>
      <c r="D164" s="13"/>
    </row>
    <row r="165" spans="3:5" x14ac:dyDescent="0.2">
      <c r="C165" s="17"/>
      <c r="D165" s="13"/>
    </row>
    <row r="166" spans="3:5" x14ac:dyDescent="0.2">
      <c r="C166" s="17"/>
      <c r="D166" s="13"/>
    </row>
    <row r="167" spans="3:5" x14ac:dyDescent="0.2">
      <c r="C167" s="17"/>
      <c r="D167" s="13"/>
    </row>
    <row r="168" spans="3:5" x14ac:dyDescent="0.2">
      <c r="C168" s="17"/>
      <c r="D168" s="13"/>
    </row>
    <row r="169" spans="3:5" x14ac:dyDescent="0.2">
      <c r="C169" s="17"/>
      <c r="D169" s="13"/>
    </row>
    <row r="170" spans="3:5" x14ac:dyDescent="0.2">
      <c r="C170" s="17"/>
      <c r="D170" s="13"/>
      <c r="E170" s="21"/>
    </row>
    <row r="171" spans="3:5" x14ac:dyDescent="0.2">
      <c r="C171" s="17"/>
      <c r="D171" s="13"/>
    </row>
    <row r="172" spans="3:5" x14ac:dyDescent="0.2">
      <c r="C172" s="17"/>
      <c r="D172" s="13"/>
    </row>
    <row r="173" spans="3:5" x14ac:dyDescent="0.2">
      <c r="C173" s="17"/>
      <c r="D173" s="13"/>
    </row>
    <row r="174" spans="3:5" x14ac:dyDescent="0.2">
      <c r="C174" s="17"/>
      <c r="D174" s="13"/>
    </row>
    <row r="175" spans="3:5" x14ac:dyDescent="0.2">
      <c r="C175" s="17"/>
      <c r="D175" s="13"/>
    </row>
    <row r="176" spans="3:5" x14ac:dyDescent="0.2">
      <c r="C176" s="17"/>
      <c r="D176" s="13"/>
    </row>
    <row r="177" spans="3:4" x14ac:dyDescent="0.2">
      <c r="C177" s="17"/>
      <c r="D177" s="13"/>
    </row>
    <row r="178" spans="3:4" x14ac:dyDescent="0.2">
      <c r="C178" s="17"/>
      <c r="D178" s="13"/>
    </row>
    <row r="179" spans="3:4" x14ac:dyDescent="0.2">
      <c r="C179" s="17"/>
      <c r="D179" s="13"/>
    </row>
    <row r="180" spans="3:4" x14ac:dyDescent="0.2">
      <c r="C180" s="17"/>
      <c r="D180" s="13"/>
    </row>
    <row r="181" spans="3:4" x14ac:dyDescent="0.2">
      <c r="C181" s="17"/>
    </row>
    <row r="182" spans="3:4" x14ac:dyDescent="0.2">
      <c r="C182" s="17"/>
    </row>
    <row r="183" spans="3:4" x14ac:dyDescent="0.2">
      <c r="C183" s="17"/>
    </row>
    <row r="184" spans="3:4" x14ac:dyDescent="0.2">
      <c r="C184" s="17"/>
    </row>
    <row r="185" spans="3:4" x14ac:dyDescent="0.2">
      <c r="C185" s="17"/>
    </row>
    <row r="186" spans="3:4" x14ac:dyDescent="0.2">
      <c r="C186" s="17"/>
    </row>
    <row r="187" spans="3:4" x14ac:dyDescent="0.2">
      <c r="C187" s="17"/>
    </row>
    <row r="188" spans="3:4" x14ac:dyDescent="0.2">
      <c r="C188" s="17"/>
    </row>
    <row r="189" spans="3:4" x14ac:dyDescent="0.2">
      <c r="C189" s="17"/>
    </row>
    <row r="190" spans="3:4" x14ac:dyDescent="0.2">
      <c r="C190" s="17"/>
    </row>
  </sheetData>
  <mergeCells count="1">
    <mergeCell ref="N1:Q1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febafc0d-b10b-4463-96ef-a6cd20ccaab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8EEAA6931CBAB4A9B3ECE6AAE78983B" ma:contentTypeVersion="11" ma:contentTypeDescription="Create a new document." ma:contentTypeScope="" ma:versionID="76a14f6be71f6f859bcfdf1237ea9660">
  <xsd:schema xmlns:xsd="http://www.w3.org/2001/XMLSchema" xmlns:xs="http://www.w3.org/2001/XMLSchema" xmlns:p="http://schemas.microsoft.com/office/2006/metadata/properties" xmlns:ns3="febafc0d-b10b-4463-96ef-a6cd20ccaab6" targetNamespace="http://schemas.microsoft.com/office/2006/metadata/properties" ma:root="true" ma:fieldsID="171d5c9adb0fc0d06eb4922458ff2a4c" ns3:_="">
    <xsd:import namespace="febafc0d-b10b-4463-96ef-a6cd20ccaab6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LengthInSeconds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bafc0d-b10b-4463-96ef-a6cd20ccaab6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7885AE8-0492-40E8-94D6-C1B57F48E62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232DB54-4402-4981-95A0-25DEB4F4D4E4}">
  <ds:schemaRefs>
    <ds:schemaRef ds:uri="http://schemas.microsoft.com/office/2006/metadata/properties"/>
    <ds:schemaRef ds:uri="http://schemas.microsoft.com/office/infopath/2007/PartnerControls"/>
    <ds:schemaRef ds:uri="febafc0d-b10b-4463-96ef-a6cd20ccaab6"/>
  </ds:schemaRefs>
</ds:datastoreItem>
</file>

<file path=customXml/itemProps3.xml><?xml version="1.0" encoding="utf-8"?>
<ds:datastoreItem xmlns:ds="http://schemas.openxmlformats.org/officeDocument/2006/customXml" ds:itemID="{31730569-9DC0-4636-B9F7-C92E5A0398B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bafc0d-b10b-4463-96ef-a6cd20ccaa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VBAIX 6040 Data</vt:lpstr>
      <vt:lpstr>Active portfolio </vt:lpstr>
      <vt:lpstr>VV equity data</vt:lpstr>
      <vt:lpstr>VB equity data</vt:lpstr>
      <vt:lpstr>VTIAX equity data</vt:lpstr>
      <vt:lpstr>VWO equity data</vt:lpstr>
      <vt:lpstr>BND bond data</vt:lpstr>
      <vt:lpstr>VWESX bond data</vt:lpstr>
      <vt:lpstr>VFSTX bond data</vt:lpstr>
      <vt:lpstr>VMBS bond data</vt:lpstr>
      <vt:lpstr>VNQ REIT data</vt:lpstr>
      <vt:lpstr>QAI HYLI HF data</vt:lpstr>
      <vt:lpstr>IXC Energy Data</vt:lpstr>
      <vt:lpstr>RLY Multi Asset Data</vt:lpstr>
    </vt:vector>
  </TitlesOfParts>
  <Manager/>
  <Company>SoftArtisans,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Bella Carrozza</cp:lastModifiedBy>
  <cp:revision/>
  <dcterms:created xsi:type="dcterms:W3CDTF">2025-06-10T12:30:04Z</dcterms:created>
  <dcterms:modified xsi:type="dcterms:W3CDTF">2025-06-18T13:04:33Z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xcelWriter version">
    <vt:lpwstr/>
  </property>
  <property fmtid="{D5CDD505-2E9C-101B-9397-08002B2CF9AE}" pid="3" name="ContentTypeId">
    <vt:lpwstr>0x010100A8EEAA6931CBAB4A9B3ECE6AAE78983B</vt:lpwstr>
  </property>
</Properties>
</file>