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Ex1.xml" ContentType="application/vnd.ms-office.chartex+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LENOVO\Downloads\"/>
    </mc:Choice>
  </mc:AlternateContent>
  <xr:revisionPtr revIDLastSave="0" documentId="13_ncr:1_{C15630D1-75FC-4632-91A2-421DAA372AD4}" xr6:coauthVersionLast="47" xr6:coauthVersionMax="47" xr10:uidLastSave="{00000000-0000-0000-0000-000000000000}"/>
  <bookViews>
    <workbookView xWindow="-110" yWindow="-110" windowWidth="19420" windowHeight="10300" activeTab="1" xr2:uid="{BCE64C4F-A7B2-411A-A9BF-D7BB2C6F11BB}"/>
  </bookViews>
  <sheets>
    <sheet name="Calculations" sheetId="2" r:id="rId1"/>
    <sheet name="Dashboard" sheetId="4" r:id="rId2"/>
    <sheet name="Data" sheetId="1" r:id="rId3"/>
  </sheets>
  <definedNames>
    <definedName name="_xlchart.v5.0" hidden="1">Calculations!$L$47</definedName>
    <definedName name="_xlchart.v5.1" hidden="1">Calculations!$L$48:$L$52</definedName>
    <definedName name="_xlchart.v5.2" hidden="1">Calculations!$M$48:$M$52</definedName>
    <definedName name="_xlchart.v5.3" hidden="1">Calculations!$L$47</definedName>
    <definedName name="_xlchart.v5.4" hidden="1">Calculations!$L$48:$L$52</definedName>
    <definedName name="_xlchart.v5.5" hidden="1">Calculations!$M$48:$M$52</definedName>
    <definedName name="Cus">Calculations!$G$5</definedName>
    <definedName name="Customer">Calculations!$G$4</definedName>
    <definedName name="HRegion">Calculations!$L$32</definedName>
    <definedName name="MonthR">Calculations!$K$32</definedName>
    <definedName name="Profit">Calculations!$G$6</definedName>
    <definedName name="sales">Calculations!$G$4</definedName>
    <definedName name="Saless">Calculations!$G$4</definedName>
    <definedName name="Slicer_Quarter1">#N/A</definedName>
    <definedName name="Target">Calculations!$G$7</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2" i="2" l="1"/>
  <c r="K32" i="2"/>
  <c r="G4" i="2"/>
  <c r="G17" i="2"/>
  <c r="G7" i="2"/>
  <c r="G11" i="2"/>
  <c r="G14" i="2"/>
  <c r="G5" i="2"/>
  <c r="G6" i="2"/>
  <c r="G15" i="2" l="1"/>
  <c r="G18" i="2"/>
  <c r="G20" i="2"/>
  <c r="G21" i="2" s="1"/>
  <c r="G12" i="2"/>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alcChain>
</file>

<file path=xl/sharedStrings.xml><?xml version="1.0" encoding="utf-8"?>
<sst xmlns="http://schemas.openxmlformats.org/spreadsheetml/2006/main" count="296" uniqueCount="73">
  <si>
    <t>Date</t>
  </si>
  <si>
    <t>Region</t>
  </si>
  <si>
    <t>Sales</t>
  </si>
  <si>
    <t>Profit</t>
  </si>
  <si>
    <t>Target Sales</t>
  </si>
  <si>
    <t>No of Customers</t>
  </si>
  <si>
    <t>Sales Completion Rate</t>
  </si>
  <si>
    <t>Profit Completion Rate</t>
  </si>
  <si>
    <t>Customer Completion Rate</t>
  </si>
  <si>
    <t>Country</t>
  </si>
  <si>
    <t>Customer Satisfaction</t>
  </si>
  <si>
    <t>Score</t>
  </si>
  <si>
    <t>East</t>
  </si>
  <si>
    <t>Argentina</t>
  </si>
  <si>
    <t>Speed</t>
  </si>
  <si>
    <t>West</t>
  </si>
  <si>
    <t>Colombia</t>
  </si>
  <si>
    <t>Quality</t>
  </si>
  <si>
    <t>South</t>
  </si>
  <si>
    <t>Brazil</t>
  </si>
  <si>
    <t>Hygiene</t>
  </si>
  <si>
    <t>Ecuador</t>
  </si>
  <si>
    <t>Peru</t>
  </si>
  <si>
    <t>Service</t>
  </si>
  <si>
    <t>North</t>
  </si>
  <si>
    <t>Availability</t>
  </si>
  <si>
    <t>Months</t>
  </si>
  <si>
    <t>Quarter</t>
  </si>
  <si>
    <t>Number</t>
  </si>
  <si>
    <t>Sum of Sales</t>
  </si>
  <si>
    <t>Sum of Target Sales</t>
  </si>
  <si>
    <t>Sum of Profit</t>
  </si>
  <si>
    <t>KPI</t>
  </si>
  <si>
    <t>SALES</t>
  </si>
  <si>
    <t>CUSTOMER</t>
  </si>
  <si>
    <t>PROFIT</t>
  </si>
  <si>
    <t>TARGET</t>
  </si>
  <si>
    <t>VALUES</t>
  </si>
  <si>
    <t>Sum of No of Customers</t>
  </si>
  <si>
    <t>Average of Sales Completion Rate</t>
  </si>
  <si>
    <t>Average of Profit Completion Rate</t>
  </si>
  <si>
    <t>Average of Customer Completion Rate</t>
  </si>
  <si>
    <t>COMPLETION RATE</t>
  </si>
  <si>
    <t>SALES CR</t>
  </si>
  <si>
    <t>BAL</t>
  </si>
  <si>
    <t>PROFIT CR</t>
  </si>
  <si>
    <t>CUSTOMER CR</t>
  </si>
  <si>
    <t>TARGET CR</t>
  </si>
  <si>
    <t>SALES VS TARGET</t>
  </si>
  <si>
    <t>Row Labels</t>
  </si>
  <si>
    <t>Jan</t>
  </si>
  <si>
    <t>Feb</t>
  </si>
  <si>
    <t>Mar</t>
  </si>
  <si>
    <t>Apr</t>
  </si>
  <si>
    <t>May</t>
  </si>
  <si>
    <t>Jun</t>
  </si>
  <si>
    <t>Jul</t>
  </si>
  <si>
    <t>Aug</t>
  </si>
  <si>
    <t>Sep</t>
  </si>
  <si>
    <t>Oct</t>
  </si>
  <si>
    <t>Nov</t>
  </si>
  <si>
    <t>Dec</t>
  </si>
  <si>
    <t>Grand Total</t>
  </si>
  <si>
    <t>SALES BY REGION</t>
  </si>
  <si>
    <t>CUSTOMER BY MONTH</t>
  </si>
  <si>
    <t>REGION HISHEST SALES</t>
  </si>
  <si>
    <t>Sum of Score</t>
  </si>
  <si>
    <t>CUSTOMER EXPERIENCE</t>
  </si>
  <si>
    <t>SALES BY COUNTRY</t>
  </si>
  <si>
    <t>Average of Number</t>
  </si>
  <si>
    <t>Bal</t>
  </si>
  <si>
    <t xml:space="preserve">Target </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</si>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</sst>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_);_(&quot;$&quot;* \(#,##0\);_(&quot;$&quot;* &quot;-&quot;??_);_(@_)"/>
    <numFmt numFmtId="165" formatCode="&quot;$&quot;0.0,&quot;k&quot;"/>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rgb="FF4A4947"/>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14" fontId="0" fillId="0" borderId="0" xfId="0" applyNumberFormat="1"/>
    <xf numFmtId="0" fontId="0" fillId="0" borderId="0" xfId="0" applyNumberFormat="1"/>
    <xf numFmtId="164" fontId="0" fillId="0" borderId="0" xfId="0" applyNumberFormat="1"/>
    <xf numFmtId="0" fontId="0" fillId="0" borderId="1" xfId="0" applyBorder="1"/>
    <xf numFmtId="0" fontId="0" fillId="2" borderId="1" xfId="0" applyFill="1" applyBorder="1"/>
    <xf numFmtId="0" fontId="2" fillId="3" borderId="2" xfId="0" applyFont="1" applyFill="1" applyBorder="1"/>
    <xf numFmtId="0" fontId="0" fillId="0" borderId="0" xfId="0" pivotButton="1"/>
    <xf numFmtId="9" fontId="0" fillId="0" borderId="0" xfId="1" applyFont="1"/>
    <xf numFmtId="0" fontId="0" fillId="0" borderId="0" xfId="0" applyAlignment="1">
      <alignment horizontal="left"/>
    </xf>
    <xf numFmtId="9" fontId="0" fillId="0" borderId="0" xfId="0" applyNumberFormat="1"/>
    <xf numFmtId="0" fontId="0" fillId="4" borderId="0" xfId="0" applyFill="1"/>
    <xf numFmtId="165" fontId="0" fillId="0" borderId="0" xfId="0" applyNumberFormat="1"/>
  </cellXfs>
  <cellStyles count="2">
    <cellStyle name="Normal" xfId="0" builtinId="0"/>
    <cellStyle name="Percent" xfId="1" builtinId="5"/>
  </cellStyles>
  <dxfs count="83">
    <dxf>
      <numFmt numFmtId="164" formatCode="_(&quot;$&quot;* #,##0_);_(&quot;$&quot;* \(#,##0\);_(&quot;$&quot;* &quot;-&quot;??_);_(@_)"/>
    </dxf>
    <dxf>
      <numFmt numFmtId="0" formatCode="General"/>
    </dxf>
    <dxf>
      <numFmt numFmtId="13" formatCode="0%"/>
    </dxf>
    <dxf>
      <numFmt numFmtId="14" formatCode="0.00%"/>
    </dxf>
    <dxf>
      <numFmt numFmtId="13" formatCode="0%"/>
    </dxf>
    <dxf>
      <numFmt numFmtId="164" formatCode="_(&quot;$&quot;* #,##0_);_(&quot;$&quot;* \(#,##0\);_(&quot;$&quot;* &quot;-&quot;??_);_(@_)"/>
    </dxf>
    <dxf>
      <numFmt numFmtId="164" formatCode="_(&quot;$&quot;* #,##0_);_(&quot;$&quot;* \(#,##0\);_(&quot;$&quot;* &quot;-&quot;??_);_(@_)"/>
    </dxf>
    <dxf>
      <numFmt numFmtId="165" formatCode="&quot;$&quot;0.0,&quot;k&quot;"/>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0" formatCode="General"/>
    </dxf>
    <dxf>
      <numFmt numFmtId="13" formatCode="0%"/>
    </dxf>
    <dxf>
      <numFmt numFmtId="14" formatCode="0.00%"/>
    </dxf>
    <dxf>
      <numFmt numFmtId="13" formatCode="0%"/>
    </dxf>
    <dxf>
      <numFmt numFmtId="164" formatCode="_(&quot;$&quot;* #,##0_);_(&quot;$&quot;* \(#,##0\);_(&quot;$&quot;* &quot;-&quot;??_);_(@_)"/>
    </dxf>
    <dxf>
      <numFmt numFmtId="164" formatCode="_(&quot;$&quot;* #,##0_);_(&quot;$&quot;* \(#,##0\);_(&quot;$&quot;* &quot;-&quot;??_);_(@_)"/>
    </dxf>
    <dxf>
      <numFmt numFmtId="165" formatCode="&quot;$&quot;0.0,&quot;k&quot;"/>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0" formatCode="General"/>
    </dxf>
    <dxf>
      <numFmt numFmtId="13" formatCode="0%"/>
    </dxf>
    <dxf>
      <numFmt numFmtId="14" formatCode="0.00%"/>
    </dxf>
    <dxf>
      <numFmt numFmtId="13" formatCode="0%"/>
    </dxf>
    <dxf>
      <numFmt numFmtId="164" formatCode="_(&quot;$&quot;* #,##0_);_(&quot;$&quot;* \(#,##0\);_(&quot;$&quot;* &quot;-&quot;??_);_(@_)"/>
    </dxf>
    <dxf>
      <numFmt numFmtId="164" formatCode="_(&quot;$&quot;* #,##0_);_(&quot;$&quot;* \(#,##0\);_(&quot;$&quot;* &quot;-&quot;??_);_(@_)"/>
    </dxf>
    <dxf>
      <numFmt numFmtId="165" formatCode="&quot;$&quot;0.0,&quot;k&quot;"/>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0" formatCode="General"/>
    </dxf>
    <dxf>
      <numFmt numFmtId="13" formatCode="0%"/>
    </dxf>
    <dxf>
      <numFmt numFmtId="14" formatCode="0.00%"/>
    </dxf>
    <dxf>
      <numFmt numFmtId="13" formatCode="0%"/>
    </dxf>
    <dxf>
      <numFmt numFmtId="164" formatCode="_(&quot;$&quot;* #,##0_);_(&quot;$&quot;* \(#,##0\);_(&quot;$&quot;* &quot;-&quot;??_);_(@_)"/>
    </dxf>
    <dxf>
      <numFmt numFmtId="164" formatCode="_(&quot;$&quot;* #,##0_);_(&quot;$&quot;* \(#,##0\);_(&quot;$&quot;* &quot;-&quot;??_);_(@_)"/>
    </dxf>
    <dxf>
      <numFmt numFmtId="165" formatCode="&quot;$&quot;0.0,&quot;k&quot;"/>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0" formatCode="General"/>
    </dxf>
    <dxf>
      <numFmt numFmtId="13" formatCode="0%"/>
    </dxf>
    <dxf>
      <numFmt numFmtId="14" formatCode="0.00%"/>
    </dxf>
    <dxf>
      <numFmt numFmtId="13" formatCode="0%"/>
    </dxf>
    <dxf>
      <numFmt numFmtId="164" formatCode="_(&quot;$&quot;* #,##0_);_(&quot;$&quot;* \(#,##0\);_(&quot;$&quot;* &quot;-&quot;??_);_(@_)"/>
    </dxf>
    <dxf>
      <numFmt numFmtId="164" formatCode="_(&quot;$&quot;* #,##0_);_(&quot;$&quot;* \(#,##0\);_(&quot;$&quot;* &quot;-&quot;??_);_(@_)"/>
    </dxf>
    <dxf>
      <numFmt numFmtId="165" formatCode="&quot;$&quot;0.0,&quot;k&quot;"/>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9" formatCode="m/d/yyyy"/>
    </dxf>
    <dxf>
      <numFmt numFmtId="19" formatCode="m/d/yyyy"/>
    </dxf>
    <dxf>
      <numFmt numFmtId="19" formatCode="m/d/yyyy"/>
    </dxf>
    <dxf>
      <font>
        <b/>
        <color theme="1"/>
      </font>
      <border>
        <bottom style="thin">
          <color theme="0" tint="-0.34998626667073579"/>
        </bottom>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0" tint="-0.34998626667073579"/>
        </bottom>
        <vertical/>
        <horizontal/>
      </border>
    </dxf>
    <dxf>
      <font>
        <color theme="1"/>
      </font>
      <border diagonalUp="0" diagonalDown="0">
        <left/>
        <right/>
        <top/>
        <bottom/>
        <vertical/>
        <horizontal/>
      </border>
    </dxf>
    <dxf>
      <font>
        <b/>
        <color theme="1"/>
      </font>
      <border>
        <bottom style="thin">
          <color theme="0" tint="-0.34998626667073579"/>
        </bottom>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
      <font>
        <b/>
        <color theme="1"/>
      </font>
      <border>
        <bottom style="thin">
          <color theme="0" tint="-0.34998626667073579"/>
        </bottom>
        <vertical/>
        <horizontal/>
      </border>
    </dxf>
    <dxf>
      <font>
        <color theme="1"/>
      </font>
      <fill>
        <patternFill patternType="none">
          <bgColor auto="1"/>
        </patternFill>
      </fill>
      <border diagonalUp="0" diagonalDown="0">
        <left/>
        <right/>
        <top/>
        <bottom/>
        <vertical/>
        <horizontal/>
      </border>
    </dxf>
    <dxf>
      <font>
        <b/>
        <color theme="1"/>
      </font>
      <border>
        <bottom style="thin">
          <color theme="0" tint="-0.34998626667073579"/>
        </bottom>
        <vertical/>
        <horizontal/>
      </border>
    </dxf>
    <dxf>
      <font>
        <color theme="1"/>
      </font>
      <border diagonalUp="0" diagonalDown="0">
        <left/>
        <right/>
        <top/>
        <bottom/>
        <vertical/>
        <horizontal/>
      </border>
    </dxf>
  </dxfs>
  <tableStyles count="5" defaultTableStyle="TableStyleMedium2" defaultPivotStyle="PivotStyleLight16">
    <tableStyle name="SlicerStyleOther1 2" pivot="0" table="0" count="10" xr9:uid="{7E2C89DA-7B40-4366-B15B-FD3DAC1B31C6}">
      <tableStyleElement type="wholeTable" dxfId="82"/>
      <tableStyleElement type="headerRow" dxfId="81"/>
    </tableStyle>
    <tableStyle name="SlicerStyleOther1 3" pivot="0" table="0" count="10" xr9:uid="{7A8FEE81-1B6A-45D9-BC96-513D79C843C7}">
      <tableStyleElement type="wholeTable" dxfId="80"/>
      <tableStyleElement type="headerRow" dxfId="79"/>
    </tableStyle>
    <tableStyle name="SlicerStyleOther1 4" pivot="0" table="0" count="10" xr9:uid="{09BBE737-BAB3-4769-8107-708C2B6478A9}">
      <tableStyleElement type="wholeTable" dxfId="78"/>
      <tableStyleElement type="headerRow" dxfId="77"/>
    </tableStyle>
    <tableStyle name="SlicerStyleOther1 5" pivot="0" table="0" count="10" xr9:uid="{78130BEC-0005-4F6B-B884-9CB14FF0E8FE}">
      <tableStyleElement type="wholeTable" dxfId="76"/>
      <tableStyleElement type="headerRow" dxfId="75"/>
    </tableStyle>
    <tableStyle name="SlicerStyleOther1 6" pivot="0" table="0" count="10" xr9:uid="{BA8CAA7C-8235-421B-8A0E-83005338254E}">
      <tableStyleElement type="wholeTable" dxfId="74"/>
      <tableStyleElement type="headerRow" dxfId="73"/>
    </tableStyle>
  </tableStyles>
  <colors>
    <mruColors>
      <color rgb="FFD8D2C2"/>
      <color rgb="FF4A4947"/>
      <color rgb="FFDAC0A3"/>
      <color rgb="FFFAF7F0"/>
      <color rgb="FFF2EAD3"/>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sz val="9"/>
            <color rgb="FF000000"/>
          </font>
          <fill>
            <patternFill patternType="solid">
              <fgColor rgb="FFD8D2C2"/>
              <bgColor rgb="FFD8D2C2"/>
            </patternFill>
          </fill>
          <border diagonalUp="0" diagonalDown="0">
            <left/>
            <right/>
            <top/>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sz val="9"/>
            <color rgb="FF000000"/>
          </font>
          <fill>
            <patternFill patternType="none">
              <fgColor indexed="64"/>
              <bgColor auto="1"/>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D8D2C2"/>
              <bgColor rgb="FFD8D2C2"/>
            </patternFill>
          </fill>
          <border diagonalUp="0" diagonalDown="0">
            <left/>
            <right/>
            <top/>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D8D2C2"/>
              <bgColor rgb="FFD8D2C2"/>
            </patternFill>
          </fill>
          <border diagonalUp="0" diagonalDown="0">
            <left/>
            <right/>
            <top/>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sz val="9"/>
            <color rgb="FF000000"/>
          </font>
          <fill>
            <patternFill patternType="none">
              <fgColor indexed="64"/>
              <bgColor auto="1"/>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sz val="9"/>
            <color rgb="FF000000"/>
          </font>
          <fill>
            <patternFill patternType="solid">
              <fgColor theme="0" tint="-0.249977111117893"/>
              <bgColor rgb="FFD8D2C2"/>
            </patternFill>
          </fill>
          <border diagonalUp="0" diagonalDown="0">
            <left/>
            <right/>
            <top/>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none">
              <fgColor indexed="64"/>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Other1 3">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Other1 4">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Other1 5">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6">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18.png"/><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4A4947"/>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2-A6CC-40EC-A677-469536D9844C}"/>
                </c:ext>
              </c:extLst>
            </c:dLbl>
            <c:dLbl>
              <c:idx val="1"/>
              <c:layout>
                <c:manualLayout>
                  <c:x val="-6.368893322039831E-3"/>
                  <c:y val="-0.2052943306434926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CC-40EC-A677-469536D984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Calculations!$F$20:$G$20</c:f>
              <c:numCache>
                <c:formatCode>0%</c:formatCode>
                <c:ptCount val="2"/>
                <c:pt idx="0" formatCode="General">
                  <c:v>0</c:v>
                </c:pt>
                <c:pt idx="1">
                  <c:v>0.94228707956334989</c:v>
                </c:pt>
              </c:numCache>
            </c:numRef>
          </c:val>
          <c:extLst>
            <c:ext xmlns:c16="http://schemas.microsoft.com/office/drawing/2014/chart" uri="{C3380CC4-5D6E-409C-BE32-E72D297353CC}">
              <c16:uniqueId val="{00000000-A6CC-40EC-A677-469536D9844C}"/>
            </c:ext>
          </c:extLst>
        </c:ser>
        <c:ser>
          <c:idx val="1"/>
          <c:order val="1"/>
          <c:spPr>
            <a:solidFill>
              <a:srgbClr val="DAC0A3"/>
            </a:solidFill>
            <a:ln>
              <a:noFill/>
            </a:ln>
            <a:effectLst/>
          </c:spPr>
          <c:invertIfNegative val="0"/>
          <c:val>
            <c:numRef>
              <c:f>Calculations!$F$21:$G$21</c:f>
              <c:numCache>
                <c:formatCode>0%</c:formatCode>
                <c:ptCount val="2"/>
                <c:pt idx="0" formatCode="General">
                  <c:v>0</c:v>
                </c:pt>
                <c:pt idx="1">
                  <c:v>5.7712920436650106E-2</c:v>
                </c:pt>
              </c:numCache>
            </c:numRef>
          </c:val>
          <c:extLst>
            <c:ext xmlns:c16="http://schemas.microsoft.com/office/drawing/2014/chart" uri="{C3380CC4-5D6E-409C-BE32-E72D297353CC}">
              <c16:uniqueId val="{00000001-A6CC-40EC-A677-469536D9844C}"/>
            </c:ext>
          </c:extLst>
        </c:ser>
        <c:dLbls>
          <c:showLegendKey val="0"/>
          <c:showVal val="0"/>
          <c:showCatName val="0"/>
          <c:showSerName val="0"/>
          <c:showPercent val="0"/>
          <c:showBubbleSize val="0"/>
        </c:dLbls>
        <c:gapWidth val="150"/>
        <c:overlap val="100"/>
        <c:axId val="35222767"/>
        <c:axId val="35220367"/>
      </c:barChart>
      <c:catAx>
        <c:axId val="35222767"/>
        <c:scaling>
          <c:orientation val="minMax"/>
        </c:scaling>
        <c:delete val="1"/>
        <c:axPos val="l"/>
        <c:numFmt formatCode="General" sourceLinked="1"/>
        <c:majorTickMark val="none"/>
        <c:minorTickMark val="none"/>
        <c:tickLblPos val="nextTo"/>
        <c:crossAx val="35220367"/>
        <c:crosses val="autoZero"/>
        <c:auto val="1"/>
        <c:lblAlgn val="ctr"/>
        <c:lblOffset val="100"/>
        <c:noMultiLvlLbl val="0"/>
      </c:catAx>
      <c:valAx>
        <c:axId val="35220367"/>
        <c:scaling>
          <c:orientation val="minMax"/>
        </c:scaling>
        <c:delete val="1"/>
        <c:axPos val="b"/>
        <c:numFmt formatCode="General" sourceLinked="1"/>
        <c:majorTickMark val="none"/>
        <c:minorTickMark val="none"/>
        <c:tickLblPos val="nextTo"/>
        <c:crossAx val="3522276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nchor="t" anchorCtr="0"/>
    <a:lstStyle/>
    <a:p>
      <a:pPr>
        <a:defRPr>
          <a:solidFill>
            <a:schemeClr val="tx1"/>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data.xlsx]Calculations!PivotTable6</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A4947"/>
          </a:solidFill>
          <a:ln w="19050">
            <a:solidFill>
              <a:schemeClr val="lt1"/>
            </a:solidFill>
          </a:ln>
          <a:effectLst/>
        </c:spPr>
      </c:pivotFmt>
      <c:pivotFmt>
        <c:idx val="2"/>
        <c:spPr>
          <a:solidFill>
            <a:srgbClr val="DAC0A3"/>
          </a:solidFill>
          <a:ln w="19050">
            <a:solidFill>
              <a:schemeClr val="lt1"/>
            </a:solidFill>
          </a:ln>
          <a:effectLst/>
        </c:spPr>
      </c:pivotFmt>
      <c:pivotFmt>
        <c:idx val="3"/>
        <c:spPr>
          <a:solidFill>
            <a:schemeClr val="bg1">
              <a:lumMod val="75000"/>
            </a:schemeClr>
          </a:solidFill>
          <a:ln w="19050">
            <a:solidFill>
              <a:schemeClr val="lt1"/>
            </a:solidFill>
          </a:ln>
          <a:effectLst/>
        </c:spPr>
      </c:pivotFmt>
      <c:pivotFmt>
        <c:idx val="4"/>
        <c:spPr>
          <a:solidFill>
            <a:schemeClr val="bg2">
              <a:lumMod val="5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4A4947"/>
          </a:solidFill>
          <a:ln w="19050">
            <a:solidFill>
              <a:schemeClr val="lt1"/>
            </a:solidFill>
          </a:ln>
          <a:effectLst/>
        </c:spPr>
      </c:pivotFmt>
      <c:pivotFmt>
        <c:idx val="7"/>
        <c:spPr>
          <a:solidFill>
            <a:schemeClr val="bg2">
              <a:lumMod val="50000"/>
            </a:schemeClr>
          </a:solidFill>
          <a:ln w="19050">
            <a:solidFill>
              <a:schemeClr val="lt1"/>
            </a:solidFill>
          </a:ln>
          <a:effectLst/>
        </c:spPr>
      </c:pivotFmt>
      <c:pivotFmt>
        <c:idx val="8"/>
        <c:spPr>
          <a:solidFill>
            <a:schemeClr val="bg1">
              <a:lumMod val="75000"/>
            </a:schemeClr>
          </a:solidFill>
          <a:ln w="19050">
            <a:solidFill>
              <a:schemeClr val="lt1"/>
            </a:solidFill>
          </a:ln>
          <a:effectLst/>
        </c:spPr>
      </c:pivotFmt>
      <c:pivotFmt>
        <c:idx val="9"/>
        <c:spPr>
          <a:solidFill>
            <a:srgbClr val="DAC0A3"/>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1"/>
        <c:spPr>
          <a:solidFill>
            <a:srgbClr val="4A4947"/>
          </a:solidFill>
          <a:ln w="19050">
            <a:solidFill>
              <a:schemeClr val="lt1"/>
            </a:solidFill>
          </a:ln>
          <a:effectLst/>
        </c:spPr>
        <c:dLbl>
          <c:idx val="0"/>
          <c:layout>
            <c:manualLayout>
              <c:x val="7.5002839295854634E-2"/>
              <c:y val="-0.12175264817540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2"/>
        <c:spPr>
          <a:solidFill>
            <a:schemeClr val="bg2">
              <a:lumMod val="50000"/>
            </a:schemeClr>
          </a:solidFill>
          <a:ln w="19050">
            <a:solidFill>
              <a:schemeClr val="lt1"/>
            </a:solidFill>
          </a:ln>
          <a:effectLst/>
        </c:spPr>
        <c:dLbl>
          <c:idx val="0"/>
          <c:layout>
            <c:manualLayout>
              <c:x val="0.15577512776831334"/>
              <c:y val="0.103021471533036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3"/>
        <c:spPr>
          <a:solidFill>
            <a:schemeClr val="bg1">
              <a:lumMod val="75000"/>
            </a:schemeClr>
          </a:solidFill>
          <a:ln w="19050">
            <a:solidFill>
              <a:schemeClr val="lt1"/>
            </a:solidFill>
          </a:ln>
          <a:effectLst/>
        </c:spPr>
        <c:dLbl>
          <c:idx val="0"/>
          <c:layout>
            <c:manualLayout>
              <c:x val="-0.17308347529812609"/>
              <c:y val="5.61935299271105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4"/>
        <c:spPr>
          <a:solidFill>
            <a:srgbClr val="DAC0A3"/>
          </a:solidFill>
          <a:ln w="19050">
            <a:solidFill>
              <a:schemeClr val="lt1"/>
            </a:solidFill>
          </a:ln>
          <a:effectLst/>
        </c:spPr>
        <c:dLbl>
          <c:idx val="0"/>
          <c:layout>
            <c:manualLayout>
              <c:x val="-0.17308347529812607"/>
              <c:y val="-9.36558832118510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22372681539807523"/>
          <c:y val="0.1388888888888889"/>
          <c:w val="0.44722222222222224"/>
          <c:h val="0.74537037037037035"/>
        </c:manualLayout>
      </c:layout>
      <c:doughnutChart>
        <c:varyColors val="1"/>
        <c:ser>
          <c:idx val="0"/>
          <c:order val="0"/>
          <c:tx>
            <c:strRef>
              <c:f>Calculations!$J$30</c:f>
              <c:strCache>
                <c:ptCount val="1"/>
                <c:pt idx="0">
                  <c:v>Total</c:v>
                </c:pt>
              </c:strCache>
            </c:strRef>
          </c:tx>
          <c:dPt>
            <c:idx val="0"/>
            <c:bubble3D val="0"/>
            <c:spPr>
              <a:solidFill>
                <a:srgbClr val="4A4947"/>
              </a:solidFill>
              <a:ln w="19050">
                <a:solidFill>
                  <a:schemeClr val="lt1"/>
                </a:solidFill>
              </a:ln>
              <a:effectLst/>
            </c:spPr>
            <c:extLst>
              <c:ext xmlns:c16="http://schemas.microsoft.com/office/drawing/2014/chart" uri="{C3380CC4-5D6E-409C-BE32-E72D297353CC}">
                <c16:uniqueId val="{00000001-FC32-47D4-9FF9-7EB126E8E381}"/>
              </c:ext>
            </c:extLst>
          </c:dPt>
          <c:dPt>
            <c:idx val="1"/>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3-FC32-47D4-9FF9-7EB126E8E381}"/>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FC32-47D4-9FF9-7EB126E8E381}"/>
              </c:ext>
            </c:extLst>
          </c:dPt>
          <c:dPt>
            <c:idx val="3"/>
            <c:bubble3D val="0"/>
            <c:spPr>
              <a:solidFill>
                <a:srgbClr val="DAC0A3"/>
              </a:solidFill>
              <a:ln w="19050">
                <a:solidFill>
                  <a:schemeClr val="lt1"/>
                </a:solidFill>
              </a:ln>
              <a:effectLst/>
            </c:spPr>
            <c:extLst>
              <c:ext xmlns:c16="http://schemas.microsoft.com/office/drawing/2014/chart" uri="{C3380CC4-5D6E-409C-BE32-E72D297353CC}">
                <c16:uniqueId val="{00000007-FC32-47D4-9FF9-7EB126E8E381}"/>
              </c:ext>
            </c:extLst>
          </c:dPt>
          <c:dLbls>
            <c:dLbl>
              <c:idx val="0"/>
              <c:layout>
                <c:manualLayout>
                  <c:x val="7.5002839295854634E-2"/>
                  <c:y val="-0.1217526481754064"/>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FC32-47D4-9FF9-7EB126E8E381}"/>
                </c:ext>
              </c:extLst>
            </c:dLbl>
            <c:dLbl>
              <c:idx val="1"/>
              <c:layout>
                <c:manualLayout>
                  <c:x val="0.15577512776831334"/>
                  <c:y val="0.10302147153303619"/>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FC32-47D4-9FF9-7EB126E8E381}"/>
                </c:ext>
              </c:extLst>
            </c:dLbl>
            <c:dLbl>
              <c:idx val="2"/>
              <c:layout>
                <c:manualLayout>
                  <c:x val="-0.17308347529812609"/>
                  <c:y val="5.6193529927110561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FC32-47D4-9FF9-7EB126E8E381}"/>
                </c:ext>
              </c:extLst>
            </c:dLbl>
            <c:dLbl>
              <c:idx val="3"/>
              <c:layout>
                <c:manualLayout>
                  <c:x val="-0.17308347529812607"/>
                  <c:y val="-9.3655883211851088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FC32-47D4-9FF9-7EB126E8E3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Calculations!$I$31:$I$35</c:f>
              <c:strCache>
                <c:ptCount val="4"/>
                <c:pt idx="0">
                  <c:v>East</c:v>
                </c:pt>
                <c:pt idx="1">
                  <c:v>North</c:v>
                </c:pt>
                <c:pt idx="2">
                  <c:v>South</c:v>
                </c:pt>
                <c:pt idx="3">
                  <c:v>West</c:v>
                </c:pt>
              </c:strCache>
            </c:strRef>
          </c:cat>
          <c:val>
            <c:numRef>
              <c:f>Calculations!$J$31:$J$35</c:f>
              <c:numCache>
                <c:formatCode>0%</c:formatCode>
                <c:ptCount val="4"/>
                <c:pt idx="0">
                  <c:v>0.31802670293147606</c:v>
                </c:pt>
                <c:pt idx="1">
                  <c:v>0.14565870832035893</c:v>
                </c:pt>
                <c:pt idx="2">
                  <c:v>0.29303321661656956</c:v>
                </c:pt>
                <c:pt idx="3">
                  <c:v>0.24328137213159551</c:v>
                </c:pt>
              </c:numCache>
            </c:numRef>
          </c:val>
          <c:extLst>
            <c:ext xmlns:c16="http://schemas.microsoft.com/office/drawing/2014/chart" uri="{C3380CC4-5D6E-409C-BE32-E72D297353CC}">
              <c16:uniqueId val="{00000008-FC32-47D4-9FF9-7EB126E8E381}"/>
            </c:ext>
          </c:extLst>
        </c:ser>
        <c:dLbls>
          <c:showLegendKey val="0"/>
          <c:showVal val="1"/>
          <c:showCatName val="0"/>
          <c:showSerName val="0"/>
          <c:showPercent val="0"/>
          <c:showBubbleSize val="0"/>
          <c:showLeaderLines val="1"/>
        </c:dLbls>
        <c:firstSliceAng val="0"/>
        <c:holeSize val="85"/>
      </c:doughnutChart>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data.xlsx]Calculations!PivotTable7</c:name>
    <c:fmtId val="4"/>
  </c:pivotSource>
  <c:chart>
    <c:autoTitleDeleted val="1"/>
    <c:pivotFmts>
      <c:pivotFmt>
        <c:idx val="0"/>
        <c:spPr>
          <a:solidFill>
            <a:srgbClr val="4A49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A4947"/>
          </a:solidFill>
          <a:ln>
            <a:noFill/>
          </a:ln>
          <a:effectLst/>
        </c:spPr>
      </c:pivotFmt>
      <c:pivotFmt>
        <c:idx val="2"/>
        <c:spPr>
          <a:solidFill>
            <a:srgbClr val="4A49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A49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Calculations!$J$38</c:f>
              <c:strCache>
                <c:ptCount val="1"/>
                <c:pt idx="0">
                  <c:v>Total</c:v>
                </c:pt>
              </c:strCache>
            </c:strRef>
          </c:tx>
          <c:spPr>
            <a:solidFill>
              <a:srgbClr val="4A49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Calculations!$I$39:$I$44</c:f>
              <c:strCache>
                <c:ptCount val="5"/>
                <c:pt idx="0">
                  <c:v>Availability</c:v>
                </c:pt>
                <c:pt idx="1">
                  <c:v>Hygiene</c:v>
                </c:pt>
                <c:pt idx="2">
                  <c:v>Service</c:v>
                </c:pt>
                <c:pt idx="3">
                  <c:v>Quality</c:v>
                </c:pt>
                <c:pt idx="4">
                  <c:v>Speed</c:v>
                </c:pt>
              </c:strCache>
            </c:strRef>
          </c:cat>
          <c:val>
            <c:numRef>
              <c:f>Calculations!$J$39:$J$44</c:f>
              <c:numCache>
                <c:formatCode>General</c:formatCode>
                <c:ptCount val="5"/>
                <c:pt idx="0">
                  <c:v>41</c:v>
                </c:pt>
                <c:pt idx="1">
                  <c:v>59</c:v>
                </c:pt>
                <c:pt idx="2">
                  <c:v>66</c:v>
                </c:pt>
                <c:pt idx="3">
                  <c:v>74</c:v>
                </c:pt>
                <c:pt idx="4">
                  <c:v>96</c:v>
                </c:pt>
              </c:numCache>
            </c:numRef>
          </c:val>
          <c:extLst>
            <c:ext xmlns:c16="http://schemas.microsoft.com/office/drawing/2014/chart" uri="{C3380CC4-5D6E-409C-BE32-E72D297353CC}">
              <c16:uniqueId val="{00000000-1B32-4228-A150-63EC7DB576B2}"/>
            </c:ext>
          </c:extLst>
        </c:ser>
        <c:dLbls>
          <c:showLegendKey val="0"/>
          <c:showVal val="0"/>
          <c:showCatName val="0"/>
          <c:showSerName val="0"/>
          <c:showPercent val="0"/>
          <c:showBubbleSize val="0"/>
        </c:dLbls>
        <c:gapWidth val="100"/>
        <c:axId val="1642310127"/>
        <c:axId val="1642310607"/>
      </c:barChart>
      <c:catAx>
        <c:axId val="1642310127"/>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310607"/>
        <c:crosses val="autoZero"/>
        <c:auto val="1"/>
        <c:lblAlgn val="ctr"/>
        <c:lblOffset val="100"/>
        <c:noMultiLvlLbl val="0"/>
      </c:catAx>
      <c:valAx>
        <c:axId val="1642310607"/>
        <c:scaling>
          <c:orientation val="minMax"/>
        </c:scaling>
        <c:delete val="1"/>
        <c:axPos val="b"/>
        <c:numFmt formatCode="General" sourceLinked="1"/>
        <c:majorTickMark val="none"/>
        <c:minorTickMark val="none"/>
        <c:tickLblPos val="nextTo"/>
        <c:crossAx val="1642310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Calculations!$F$14</c:f>
              <c:strCache>
                <c:ptCount val="1"/>
                <c:pt idx="0">
                  <c:v>PROFIT CR</c:v>
                </c:pt>
              </c:strCache>
            </c:strRef>
          </c:tx>
          <c:spPr>
            <a:solidFill>
              <a:srgbClr val="4A4947"/>
            </a:solidFill>
            <a:ln>
              <a:noFill/>
            </a:ln>
            <a:effectLst/>
          </c:spPr>
          <c:invertIfNegative val="0"/>
          <c:dLbls>
            <c:dLbl>
              <c:idx val="0"/>
              <c:layout>
                <c:manualLayout>
                  <c:x val="0.30673037372066658"/>
                  <c:y val="-0.2968746347506954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051-40D8-9DA5-BE921796AC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Calculations!$G$14</c:f>
              <c:numCache>
                <c:formatCode>0%</c:formatCode>
                <c:ptCount val="1"/>
                <c:pt idx="0">
                  <c:v>0.85492063492063519</c:v>
                </c:pt>
              </c:numCache>
            </c:numRef>
          </c:val>
          <c:extLst>
            <c:ext xmlns:c16="http://schemas.microsoft.com/office/drawing/2014/chart" uri="{C3380CC4-5D6E-409C-BE32-E72D297353CC}">
              <c16:uniqueId val="{00000000-7051-40D8-9DA5-BE921796ACF3}"/>
            </c:ext>
          </c:extLst>
        </c:ser>
        <c:ser>
          <c:idx val="1"/>
          <c:order val="1"/>
          <c:tx>
            <c:strRef>
              <c:f>Calculations!$F$15</c:f>
              <c:strCache>
                <c:ptCount val="1"/>
                <c:pt idx="0">
                  <c:v>BAL</c:v>
                </c:pt>
              </c:strCache>
            </c:strRef>
          </c:tx>
          <c:spPr>
            <a:solidFill>
              <a:srgbClr val="DAC0A3"/>
            </a:solidFill>
            <a:ln>
              <a:noFill/>
            </a:ln>
            <a:effectLst/>
          </c:spPr>
          <c:invertIfNegative val="0"/>
          <c:val>
            <c:numRef>
              <c:f>Calculations!$G$15</c:f>
              <c:numCache>
                <c:formatCode>0%</c:formatCode>
                <c:ptCount val="1"/>
                <c:pt idx="0">
                  <c:v>0.14507936507936481</c:v>
                </c:pt>
              </c:numCache>
            </c:numRef>
          </c:val>
          <c:extLst>
            <c:ext xmlns:c16="http://schemas.microsoft.com/office/drawing/2014/chart" uri="{C3380CC4-5D6E-409C-BE32-E72D297353CC}">
              <c16:uniqueId val="{00000001-7051-40D8-9DA5-BE921796ACF3}"/>
            </c:ext>
          </c:extLst>
        </c:ser>
        <c:dLbls>
          <c:showLegendKey val="0"/>
          <c:showVal val="0"/>
          <c:showCatName val="0"/>
          <c:showSerName val="0"/>
          <c:showPercent val="0"/>
          <c:showBubbleSize val="0"/>
        </c:dLbls>
        <c:gapWidth val="150"/>
        <c:overlap val="100"/>
        <c:axId val="102725183"/>
        <c:axId val="102722783"/>
      </c:barChart>
      <c:catAx>
        <c:axId val="102725183"/>
        <c:scaling>
          <c:orientation val="minMax"/>
        </c:scaling>
        <c:delete val="1"/>
        <c:axPos val="l"/>
        <c:numFmt formatCode="General" sourceLinked="1"/>
        <c:majorTickMark val="none"/>
        <c:minorTickMark val="none"/>
        <c:tickLblPos val="nextTo"/>
        <c:crossAx val="102722783"/>
        <c:crosses val="autoZero"/>
        <c:auto val="1"/>
        <c:lblAlgn val="ctr"/>
        <c:lblOffset val="100"/>
        <c:noMultiLvlLbl val="0"/>
      </c:catAx>
      <c:valAx>
        <c:axId val="102722783"/>
        <c:scaling>
          <c:orientation val="minMax"/>
          <c:max val="1"/>
          <c:min val="0"/>
        </c:scaling>
        <c:delete val="1"/>
        <c:axPos val="b"/>
        <c:numFmt formatCode="0%" sourceLinked="1"/>
        <c:majorTickMark val="none"/>
        <c:minorTickMark val="none"/>
        <c:tickLblPos val="nextTo"/>
        <c:crossAx val="1027251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data.xlsx]Calculations!PivotTable6</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A4947"/>
          </a:solidFill>
          <a:ln w="19050">
            <a:solidFill>
              <a:schemeClr val="lt1"/>
            </a:solidFill>
          </a:ln>
          <a:effectLst/>
        </c:spPr>
      </c:pivotFmt>
      <c:pivotFmt>
        <c:idx val="2"/>
        <c:spPr>
          <a:solidFill>
            <a:srgbClr val="DAC0A3"/>
          </a:solidFill>
          <a:ln w="19050">
            <a:solidFill>
              <a:schemeClr val="lt1"/>
            </a:solidFill>
          </a:ln>
          <a:effectLst/>
        </c:spPr>
      </c:pivotFmt>
      <c:pivotFmt>
        <c:idx val="3"/>
        <c:spPr>
          <a:solidFill>
            <a:schemeClr val="bg1">
              <a:lumMod val="75000"/>
            </a:schemeClr>
          </a:solidFill>
          <a:ln w="19050">
            <a:solidFill>
              <a:schemeClr val="lt1"/>
            </a:solidFill>
          </a:ln>
          <a:effectLst/>
        </c:spPr>
      </c:pivotFmt>
      <c:pivotFmt>
        <c:idx val="4"/>
        <c:spPr>
          <a:solidFill>
            <a:schemeClr val="bg2">
              <a:lumMod val="50000"/>
            </a:schemeClr>
          </a:solidFill>
          <a:ln w="19050">
            <a:solidFill>
              <a:schemeClr val="lt1"/>
            </a:solidFill>
          </a:ln>
          <a:effectLst/>
        </c:spPr>
      </c:pivotFmt>
    </c:pivotFmts>
    <c:plotArea>
      <c:layout>
        <c:manualLayout>
          <c:layoutTarget val="inner"/>
          <c:xMode val="edge"/>
          <c:yMode val="edge"/>
          <c:x val="0.22372681539807523"/>
          <c:y val="0.1388888888888889"/>
          <c:w val="0.44722222222222224"/>
          <c:h val="0.74537037037037035"/>
        </c:manualLayout>
      </c:layout>
      <c:doughnutChart>
        <c:varyColors val="1"/>
        <c:ser>
          <c:idx val="0"/>
          <c:order val="0"/>
          <c:tx>
            <c:strRef>
              <c:f>Calculations!$J$30</c:f>
              <c:strCache>
                <c:ptCount val="1"/>
                <c:pt idx="0">
                  <c:v>Total</c:v>
                </c:pt>
              </c:strCache>
            </c:strRef>
          </c:tx>
          <c:dPt>
            <c:idx val="0"/>
            <c:bubble3D val="0"/>
            <c:spPr>
              <a:solidFill>
                <a:srgbClr val="4A4947"/>
              </a:solidFill>
              <a:ln w="19050">
                <a:solidFill>
                  <a:schemeClr val="lt1"/>
                </a:solidFill>
              </a:ln>
              <a:effectLst/>
            </c:spPr>
            <c:extLst>
              <c:ext xmlns:c16="http://schemas.microsoft.com/office/drawing/2014/chart" uri="{C3380CC4-5D6E-409C-BE32-E72D297353CC}">
                <c16:uniqueId val="{00000002-0E2C-4819-8A44-CBA2675FD0AA}"/>
              </c:ext>
            </c:extLst>
          </c:dPt>
          <c:dPt>
            <c:idx val="1"/>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5-0E2C-4819-8A44-CBA2675FD0AA}"/>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4-0E2C-4819-8A44-CBA2675FD0AA}"/>
              </c:ext>
            </c:extLst>
          </c:dPt>
          <c:dPt>
            <c:idx val="3"/>
            <c:bubble3D val="0"/>
            <c:spPr>
              <a:solidFill>
                <a:srgbClr val="DAC0A3"/>
              </a:solidFill>
              <a:ln w="19050">
                <a:solidFill>
                  <a:schemeClr val="lt1"/>
                </a:solidFill>
              </a:ln>
              <a:effectLst/>
            </c:spPr>
            <c:extLst>
              <c:ext xmlns:c16="http://schemas.microsoft.com/office/drawing/2014/chart" uri="{C3380CC4-5D6E-409C-BE32-E72D297353CC}">
                <c16:uniqueId val="{00000003-0E2C-4819-8A44-CBA2675FD0AA}"/>
              </c:ext>
            </c:extLst>
          </c:dPt>
          <c:cat>
            <c:strRef>
              <c:f>Calculations!$I$31:$I$35</c:f>
              <c:strCache>
                <c:ptCount val="4"/>
                <c:pt idx="0">
                  <c:v>East</c:v>
                </c:pt>
                <c:pt idx="1">
                  <c:v>North</c:v>
                </c:pt>
                <c:pt idx="2">
                  <c:v>South</c:v>
                </c:pt>
                <c:pt idx="3">
                  <c:v>West</c:v>
                </c:pt>
              </c:strCache>
            </c:strRef>
          </c:cat>
          <c:val>
            <c:numRef>
              <c:f>Calculations!$J$31:$J$35</c:f>
              <c:numCache>
                <c:formatCode>0%</c:formatCode>
                <c:ptCount val="4"/>
                <c:pt idx="0">
                  <c:v>0.31802670293147606</c:v>
                </c:pt>
                <c:pt idx="1">
                  <c:v>0.14565870832035893</c:v>
                </c:pt>
                <c:pt idx="2">
                  <c:v>0.29303321661656956</c:v>
                </c:pt>
                <c:pt idx="3">
                  <c:v>0.24328137213159551</c:v>
                </c:pt>
              </c:numCache>
            </c:numRef>
          </c:val>
          <c:extLst>
            <c:ext xmlns:c16="http://schemas.microsoft.com/office/drawing/2014/chart" uri="{C3380CC4-5D6E-409C-BE32-E72D297353CC}">
              <c16:uniqueId val="{00000000-0E2C-4819-8A44-CBA2675FD0AA}"/>
            </c:ext>
          </c:extLst>
        </c:ser>
        <c:dLbls>
          <c:showLegendKey val="0"/>
          <c:showVal val="0"/>
          <c:showCatName val="0"/>
          <c:showSerName val="0"/>
          <c:showPercent val="0"/>
          <c:showBubbleSize val="0"/>
          <c:showLeaderLines val="1"/>
        </c:dLbls>
        <c:firstSliceAng val="0"/>
        <c:holeSize val="8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Calculations!$F$11</c:f>
              <c:strCache>
                <c:ptCount val="1"/>
                <c:pt idx="0">
                  <c:v>SALES CR</c:v>
                </c:pt>
              </c:strCache>
            </c:strRef>
          </c:tx>
          <c:spPr>
            <a:solidFill>
              <a:srgbClr val="4A4947"/>
            </a:solidFill>
            <a:ln>
              <a:noFill/>
            </a:ln>
            <a:effectLst/>
          </c:spPr>
          <c:invertIfNegative val="0"/>
          <c:dLbls>
            <c:dLbl>
              <c:idx val="0"/>
              <c:layout>
                <c:manualLayout>
                  <c:x val="0.22436914234637939"/>
                  <c:y val="-0.300641611533380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E01-41E3-B895-464CDEBD6E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Calculations!$G$11</c:f>
              <c:numCache>
                <c:formatCode>0%</c:formatCode>
                <c:ptCount val="1"/>
                <c:pt idx="0">
                  <c:v>0.85555555555555574</c:v>
                </c:pt>
              </c:numCache>
            </c:numRef>
          </c:val>
          <c:extLst>
            <c:ext xmlns:c16="http://schemas.microsoft.com/office/drawing/2014/chart" uri="{C3380CC4-5D6E-409C-BE32-E72D297353CC}">
              <c16:uniqueId val="{00000001-9E01-41E3-B895-464CDEBD6EC6}"/>
            </c:ext>
          </c:extLst>
        </c:ser>
        <c:ser>
          <c:idx val="1"/>
          <c:order val="1"/>
          <c:tx>
            <c:strRef>
              <c:f>Calculations!$F$12</c:f>
              <c:strCache>
                <c:ptCount val="1"/>
                <c:pt idx="0">
                  <c:v>BAL</c:v>
                </c:pt>
              </c:strCache>
            </c:strRef>
          </c:tx>
          <c:spPr>
            <a:solidFill>
              <a:srgbClr val="DAC0A3"/>
            </a:solidFill>
            <a:ln>
              <a:noFill/>
            </a:ln>
            <a:effectLst/>
          </c:spPr>
          <c:invertIfNegative val="0"/>
          <c:val>
            <c:numRef>
              <c:f>Calculations!$G$12</c:f>
              <c:numCache>
                <c:formatCode>0%</c:formatCode>
                <c:ptCount val="1"/>
                <c:pt idx="0">
                  <c:v>0.14444444444444426</c:v>
                </c:pt>
              </c:numCache>
            </c:numRef>
          </c:val>
          <c:extLst>
            <c:ext xmlns:c16="http://schemas.microsoft.com/office/drawing/2014/chart" uri="{C3380CC4-5D6E-409C-BE32-E72D297353CC}">
              <c16:uniqueId val="{00000002-9E01-41E3-B895-464CDEBD6EC6}"/>
            </c:ext>
          </c:extLst>
        </c:ser>
        <c:dLbls>
          <c:showLegendKey val="0"/>
          <c:showVal val="0"/>
          <c:showCatName val="0"/>
          <c:showSerName val="0"/>
          <c:showPercent val="0"/>
          <c:showBubbleSize val="0"/>
        </c:dLbls>
        <c:gapWidth val="150"/>
        <c:overlap val="100"/>
        <c:axId val="90990655"/>
        <c:axId val="90991135"/>
      </c:barChart>
      <c:catAx>
        <c:axId val="90990655"/>
        <c:scaling>
          <c:orientation val="minMax"/>
        </c:scaling>
        <c:delete val="1"/>
        <c:axPos val="l"/>
        <c:numFmt formatCode="General" sourceLinked="1"/>
        <c:majorTickMark val="none"/>
        <c:minorTickMark val="none"/>
        <c:tickLblPos val="nextTo"/>
        <c:crossAx val="90991135"/>
        <c:crosses val="autoZero"/>
        <c:auto val="1"/>
        <c:lblAlgn val="ctr"/>
        <c:lblOffset val="100"/>
        <c:noMultiLvlLbl val="0"/>
      </c:catAx>
      <c:valAx>
        <c:axId val="90991135"/>
        <c:scaling>
          <c:orientation val="minMax"/>
          <c:max val="1"/>
          <c:min val="0"/>
        </c:scaling>
        <c:delete val="1"/>
        <c:axPos val="b"/>
        <c:numFmt formatCode="0%" sourceLinked="1"/>
        <c:majorTickMark val="none"/>
        <c:minorTickMark val="none"/>
        <c:tickLblPos val="nextTo"/>
        <c:crossAx val="9099065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Calculations!$F$14</c:f>
              <c:strCache>
                <c:ptCount val="1"/>
                <c:pt idx="0">
                  <c:v>PROFIT CR</c:v>
                </c:pt>
              </c:strCache>
            </c:strRef>
          </c:tx>
          <c:spPr>
            <a:solidFill>
              <a:srgbClr val="4A4947"/>
            </a:solidFill>
            <a:ln>
              <a:noFill/>
            </a:ln>
            <a:effectLst/>
          </c:spPr>
          <c:invertIfNegative val="0"/>
          <c:dLbls>
            <c:dLbl>
              <c:idx val="0"/>
              <c:layout>
                <c:manualLayout>
                  <c:x val="0.30673037372066658"/>
                  <c:y val="-0.2968746347506954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0C5-4935-8C79-499746B707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Calculations!$G$14</c:f>
              <c:numCache>
                <c:formatCode>0%</c:formatCode>
                <c:ptCount val="1"/>
                <c:pt idx="0">
                  <c:v>0.85492063492063519</c:v>
                </c:pt>
              </c:numCache>
            </c:numRef>
          </c:val>
          <c:extLst>
            <c:ext xmlns:c16="http://schemas.microsoft.com/office/drawing/2014/chart" uri="{C3380CC4-5D6E-409C-BE32-E72D297353CC}">
              <c16:uniqueId val="{00000001-70C5-4935-8C79-499746B70705}"/>
            </c:ext>
          </c:extLst>
        </c:ser>
        <c:ser>
          <c:idx val="1"/>
          <c:order val="1"/>
          <c:tx>
            <c:strRef>
              <c:f>Calculations!$F$15</c:f>
              <c:strCache>
                <c:ptCount val="1"/>
                <c:pt idx="0">
                  <c:v>BAL</c:v>
                </c:pt>
              </c:strCache>
            </c:strRef>
          </c:tx>
          <c:spPr>
            <a:solidFill>
              <a:srgbClr val="DAC0A3"/>
            </a:solidFill>
            <a:ln>
              <a:noFill/>
            </a:ln>
            <a:effectLst/>
          </c:spPr>
          <c:invertIfNegative val="0"/>
          <c:val>
            <c:numRef>
              <c:f>Calculations!$G$15</c:f>
              <c:numCache>
                <c:formatCode>0%</c:formatCode>
                <c:ptCount val="1"/>
                <c:pt idx="0">
                  <c:v>0.14507936507936481</c:v>
                </c:pt>
              </c:numCache>
            </c:numRef>
          </c:val>
          <c:extLst>
            <c:ext xmlns:c16="http://schemas.microsoft.com/office/drawing/2014/chart" uri="{C3380CC4-5D6E-409C-BE32-E72D297353CC}">
              <c16:uniqueId val="{00000002-70C5-4935-8C79-499746B70705}"/>
            </c:ext>
          </c:extLst>
        </c:ser>
        <c:dLbls>
          <c:showLegendKey val="0"/>
          <c:showVal val="0"/>
          <c:showCatName val="0"/>
          <c:showSerName val="0"/>
          <c:showPercent val="0"/>
          <c:showBubbleSize val="0"/>
        </c:dLbls>
        <c:gapWidth val="150"/>
        <c:overlap val="100"/>
        <c:axId val="102725183"/>
        <c:axId val="102722783"/>
      </c:barChart>
      <c:catAx>
        <c:axId val="102725183"/>
        <c:scaling>
          <c:orientation val="minMax"/>
        </c:scaling>
        <c:delete val="1"/>
        <c:axPos val="l"/>
        <c:numFmt formatCode="General" sourceLinked="1"/>
        <c:majorTickMark val="none"/>
        <c:minorTickMark val="none"/>
        <c:tickLblPos val="nextTo"/>
        <c:crossAx val="102722783"/>
        <c:crosses val="autoZero"/>
        <c:auto val="1"/>
        <c:lblAlgn val="ctr"/>
        <c:lblOffset val="100"/>
        <c:noMultiLvlLbl val="0"/>
      </c:catAx>
      <c:valAx>
        <c:axId val="102722783"/>
        <c:scaling>
          <c:orientation val="minMax"/>
          <c:max val="1"/>
          <c:min val="0"/>
        </c:scaling>
        <c:delete val="1"/>
        <c:axPos val="b"/>
        <c:numFmt formatCode="0%" sourceLinked="1"/>
        <c:majorTickMark val="none"/>
        <c:minorTickMark val="none"/>
        <c:tickLblPos val="nextTo"/>
        <c:crossAx val="1027251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Calculations!$F$17</c:f>
              <c:strCache>
                <c:ptCount val="1"/>
                <c:pt idx="0">
                  <c:v>CUSTOMER CR</c:v>
                </c:pt>
              </c:strCache>
            </c:strRef>
          </c:tx>
          <c:spPr>
            <a:solidFill>
              <a:srgbClr val="4A4947"/>
            </a:solidFill>
            <a:ln>
              <a:noFill/>
            </a:ln>
            <a:effectLst/>
          </c:spPr>
          <c:invertIfNegative val="0"/>
          <c:dLbls>
            <c:dLbl>
              <c:idx val="0"/>
              <c:layout>
                <c:manualLayout>
                  <c:x val="0.35217300962379694"/>
                  <c:y val="-0.2314814814814814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AA6-4692-84BE-73A72AB60C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Calculations!$G$17</c:f>
              <c:numCache>
                <c:formatCode>0%</c:formatCode>
                <c:ptCount val="1"/>
                <c:pt idx="0">
                  <c:v>0.8447619047619046</c:v>
                </c:pt>
              </c:numCache>
            </c:numRef>
          </c:val>
          <c:extLst>
            <c:ext xmlns:c16="http://schemas.microsoft.com/office/drawing/2014/chart" uri="{C3380CC4-5D6E-409C-BE32-E72D297353CC}">
              <c16:uniqueId val="{00000001-1AA6-4692-84BE-73A72AB60C98}"/>
            </c:ext>
          </c:extLst>
        </c:ser>
        <c:ser>
          <c:idx val="1"/>
          <c:order val="1"/>
          <c:tx>
            <c:strRef>
              <c:f>Calculations!$F$18</c:f>
              <c:strCache>
                <c:ptCount val="1"/>
                <c:pt idx="0">
                  <c:v>BAL</c:v>
                </c:pt>
              </c:strCache>
            </c:strRef>
          </c:tx>
          <c:spPr>
            <a:solidFill>
              <a:srgbClr val="DAC0A3"/>
            </a:solidFill>
            <a:ln>
              <a:noFill/>
            </a:ln>
            <a:effectLst/>
          </c:spPr>
          <c:invertIfNegative val="0"/>
          <c:val>
            <c:numRef>
              <c:f>Calculations!$G$18</c:f>
              <c:numCache>
                <c:formatCode>0%</c:formatCode>
                <c:ptCount val="1"/>
                <c:pt idx="0">
                  <c:v>0.1552380952380954</c:v>
                </c:pt>
              </c:numCache>
            </c:numRef>
          </c:val>
          <c:extLst>
            <c:ext xmlns:c16="http://schemas.microsoft.com/office/drawing/2014/chart" uri="{C3380CC4-5D6E-409C-BE32-E72D297353CC}">
              <c16:uniqueId val="{00000002-1AA6-4692-84BE-73A72AB60C98}"/>
            </c:ext>
          </c:extLst>
        </c:ser>
        <c:dLbls>
          <c:showLegendKey val="0"/>
          <c:showVal val="0"/>
          <c:showCatName val="0"/>
          <c:showSerName val="0"/>
          <c:showPercent val="0"/>
          <c:showBubbleSize val="0"/>
        </c:dLbls>
        <c:gapWidth val="150"/>
        <c:overlap val="100"/>
        <c:axId val="1594992623"/>
        <c:axId val="1594993103"/>
      </c:barChart>
      <c:catAx>
        <c:axId val="1594992623"/>
        <c:scaling>
          <c:orientation val="minMax"/>
        </c:scaling>
        <c:delete val="1"/>
        <c:axPos val="l"/>
        <c:numFmt formatCode="General" sourceLinked="1"/>
        <c:majorTickMark val="out"/>
        <c:minorTickMark val="none"/>
        <c:tickLblPos val="nextTo"/>
        <c:crossAx val="1594993103"/>
        <c:crosses val="autoZero"/>
        <c:auto val="1"/>
        <c:lblAlgn val="ctr"/>
        <c:lblOffset val="100"/>
        <c:noMultiLvlLbl val="0"/>
      </c:catAx>
      <c:valAx>
        <c:axId val="1594993103"/>
        <c:scaling>
          <c:orientation val="minMax"/>
          <c:max val="1"/>
          <c:min val="0"/>
        </c:scaling>
        <c:delete val="1"/>
        <c:axPos val="b"/>
        <c:numFmt formatCode="0%" sourceLinked="1"/>
        <c:majorTickMark val="out"/>
        <c:minorTickMark val="none"/>
        <c:tickLblPos val="nextTo"/>
        <c:crossAx val="159499262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Calculations!$F$20</c:f>
              <c:strCache>
                <c:ptCount val="1"/>
                <c:pt idx="0">
                  <c:v>TARGET CR</c:v>
                </c:pt>
              </c:strCache>
            </c:strRef>
          </c:tx>
          <c:spPr>
            <a:solidFill>
              <a:srgbClr val="4A4947"/>
            </a:solidFill>
            <a:ln>
              <a:noFill/>
            </a:ln>
            <a:effectLst/>
          </c:spPr>
          <c:invertIfNegative val="0"/>
          <c:dLbls>
            <c:dLbl>
              <c:idx val="0"/>
              <c:layout>
                <c:manualLayout>
                  <c:x val="0.35065028517227981"/>
                  <c:y val="-0.3093023822198099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605-47BE-8FAF-D643E65460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Calculations!$G$20</c:f>
              <c:numCache>
                <c:formatCode>0%</c:formatCode>
                <c:ptCount val="1"/>
                <c:pt idx="0">
                  <c:v>0.94228707956334989</c:v>
                </c:pt>
              </c:numCache>
            </c:numRef>
          </c:val>
          <c:extLst>
            <c:ext xmlns:c16="http://schemas.microsoft.com/office/drawing/2014/chart" uri="{C3380CC4-5D6E-409C-BE32-E72D297353CC}">
              <c16:uniqueId val="{00000001-2605-47BE-8FAF-D643E6546087}"/>
            </c:ext>
          </c:extLst>
        </c:ser>
        <c:ser>
          <c:idx val="1"/>
          <c:order val="1"/>
          <c:tx>
            <c:strRef>
              <c:f>Calculations!$F$21</c:f>
              <c:strCache>
                <c:ptCount val="1"/>
                <c:pt idx="0">
                  <c:v>Bal</c:v>
                </c:pt>
              </c:strCache>
            </c:strRef>
          </c:tx>
          <c:spPr>
            <a:solidFill>
              <a:srgbClr val="DAC0A3"/>
            </a:solidFill>
            <a:ln>
              <a:noFill/>
            </a:ln>
            <a:effectLst/>
          </c:spPr>
          <c:invertIfNegative val="0"/>
          <c:val>
            <c:numRef>
              <c:f>Calculations!$G$21</c:f>
              <c:numCache>
                <c:formatCode>0%</c:formatCode>
                <c:ptCount val="1"/>
                <c:pt idx="0">
                  <c:v>5.7712920436650106E-2</c:v>
                </c:pt>
              </c:numCache>
            </c:numRef>
          </c:val>
          <c:extLst>
            <c:ext xmlns:c16="http://schemas.microsoft.com/office/drawing/2014/chart" uri="{C3380CC4-5D6E-409C-BE32-E72D297353CC}">
              <c16:uniqueId val="{00000002-2605-47BE-8FAF-D643E6546087}"/>
            </c:ext>
          </c:extLst>
        </c:ser>
        <c:dLbls>
          <c:showLegendKey val="0"/>
          <c:showVal val="0"/>
          <c:showCatName val="0"/>
          <c:showSerName val="0"/>
          <c:showPercent val="0"/>
          <c:showBubbleSize val="0"/>
        </c:dLbls>
        <c:gapWidth val="150"/>
        <c:overlap val="100"/>
        <c:axId val="1593159503"/>
        <c:axId val="1593158543"/>
      </c:barChart>
      <c:catAx>
        <c:axId val="1593159503"/>
        <c:scaling>
          <c:orientation val="minMax"/>
        </c:scaling>
        <c:delete val="1"/>
        <c:axPos val="l"/>
        <c:numFmt formatCode="General" sourceLinked="1"/>
        <c:majorTickMark val="none"/>
        <c:minorTickMark val="none"/>
        <c:tickLblPos val="nextTo"/>
        <c:crossAx val="1593158543"/>
        <c:crosses val="autoZero"/>
        <c:auto val="1"/>
        <c:lblAlgn val="ctr"/>
        <c:lblOffset val="100"/>
        <c:noMultiLvlLbl val="0"/>
      </c:catAx>
      <c:valAx>
        <c:axId val="1593158543"/>
        <c:scaling>
          <c:orientation val="minMax"/>
          <c:max val="1"/>
          <c:min val="0"/>
        </c:scaling>
        <c:delete val="1"/>
        <c:axPos val="b"/>
        <c:numFmt formatCode="0%" sourceLinked="1"/>
        <c:majorTickMark val="none"/>
        <c:minorTickMark val="none"/>
        <c:tickLblPos val="nextTo"/>
        <c:crossAx val="15931595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data.xlsx]Calculations!PivotTable5</c:name>
    <c:fmtId val="3"/>
  </c:pivotSource>
  <c:chart>
    <c:autoTitleDeleted val="0"/>
    <c:pivotFmts>
      <c:pivotFmt>
        <c:idx val="0"/>
        <c:spPr>
          <a:solidFill>
            <a:schemeClr val="accent1"/>
          </a:solidFill>
          <a:ln w="28575" cap="rnd">
            <a:solidFill>
              <a:srgbClr val="DAC0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4A494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AC0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4A494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DAC0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4A494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Calculations!$J$14</c:f>
              <c:strCache>
                <c:ptCount val="1"/>
                <c:pt idx="0">
                  <c:v>Sales.</c:v>
                </c:pt>
              </c:strCache>
            </c:strRef>
          </c:tx>
          <c:spPr>
            <a:ln w="28575" cap="rnd">
              <a:solidFill>
                <a:srgbClr val="DAC0A3"/>
              </a:solidFill>
              <a:round/>
            </a:ln>
            <a:effectLst/>
          </c:spPr>
          <c:marker>
            <c:symbol val="none"/>
          </c:marker>
          <c:cat>
            <c:strRef>
              <c:f>Calculations!$I$15:$I$27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Calculations!$J$15:$J$27</c:f>
              <c:numCache>
                <c:formatCode>"$"0.0,"k"</c:formatCode>
                <c:ptCount val="12"/>
                <c:pt idx="0">
                  <c:v>12900</c:v>
                </c:pt>
                <c:pt idx="1">
                  <c:v>11256</c:v>
                </c:pt>
                <c:pt idx="2">
                  <c:v>11700</c:v>
                </c:pt>
                <c:pt idx="3">
                  <c:v>10400</c:v>
                </c:pt>
                <c:pt idx="4">
                  <c:v>12995</c:v>
                </c:pt>
                <c:pt idx="5">
                  <c:v>13450</c:v>
                </c:pt>
                <c:pt idx="6">
                  <c:v>11000</c:v>
                </c:pt>
                <c:pt idx="7">
                  <c:v>17050</c:v>
                </c:pt>
                <c:pt idx="8">
                  <c:v>3600</c:v>
                </c:pt>
                <c:pt idx="9">
                  <c:v>26729</c:v>
                </c:pt>
                <c:pt idx="10">
                  <c:v>22481</c:v>
                </c:pt>
                <c:pt idx="11">
                  <c:v>3800</c:v>
                </c:pt>
              </c:numCache>
            </c:numRef>
          </c:val>
          <c:smooth val="1"/>
          <c:extLst>
            <c:ext xmlns:c16="http://schemas.microsoft.com/office/drawing/2014/chart" uri="{C3380CC4-5D6E-409C-BE32-E72D297353CC}">
              <c16:uniqueId val="{00000000-E1C3-486A-B6EF-0AD1427277C8}"/>
            </c:ext>
          </c:extLst>
        </c:ser>
        <c:ser>
          <c:idx val="1"/>
          <c:order val="1"/>
          <c:tx>
            <c:strRef>
              <c:f>Calculations!$K$14</c:f>
              <c:strCache>
                <c:ptCount val="1"/>
                <c:pt idx="0">
                  <c:v>Target </c:v>
                </c:pt>
              </c:strCache>
            </c:strRef>
          </c:tx>
          <c:spPr>
            <a:ln w="28575" cap="rnd">
              <a:solidFill>
                <a:srgbClr val="4A4947"/>
              </a:solidFill>
              <a:round/>
            </a:ln>
            <a:effectLst/>
          </c:spPr>
          <c:marker>
            <c:symbol val="none"/>
          </c:marker>
          <c:cat>
            <c:strRef>
              <c:f>Calculations!$I$15:$I$27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Calculations!$K$15:$K$27</c:f>
              <c:numCache>
                <c:formatCode>"$"0.0,"k"</c:formatCode>
                <c:ptCount val="12"/>
                <c:pt idx="0">
                  <c:v>6000.0000000000009</c:v>
                </c:pt>
                <c:pt idx="1">
                  <c:v>24285.28571428571</c:v>
                </c:pt>
                <c:pt idx="2">
                  <c:v>9714.2857142857156</c:v>
                </c:pt>
                <c:pt idx="3">
                  <c:v>13571.428571428569</c:v>
                </c:pt>
                <c:pt idx="4">
                  <c:v>12571.285714285716</c:v>
                </c:pt>
                <c:pt idx="5">
                  <c:v>12999.999999999998</c:v>
                </c:pt>
                <c:pt idx="6">
                  <c:v>20142.85714285713</c:v>
                </c:pt>
                <c:pt idx="7">
                  <c:v>3428.5714285714316</c:v>
                </c:pt>
                <c:pt idx="8">
                  <c:v>9571.428571428567</c:v>
                </c:pt>
                <c:pt idx="9">
                  <c:v>30142.428571428576</c:v>
                </c:pt>
                <c:pt idx="10">
                  <c:v>20857.142857142862</c:v>
                </c:pt>
                <c:pt idx="11">
                  <c:v>3714.2857142857147</c:v>
                </c:pt>
              </c:numCache>
            </c:numRef>
          </c:val>
          <c:smooth val="1"/>
          <c:extLst>
            <c:ext xmlns:c16="http://schemas.microsoft.com/office/drawing/2014/chart" uri="{C3380CC4-5D6E-409C-BE32-E72D297353CC}">
              <c16:uniqueId val="{00000001-E1C3-486A-B6EF-0AD1427277C8}"/>
            </c:ext>
          </c:extLst>
        </c:ser>
        <c:dLbls>
          <c:showLegendKey val="0"/>
          <c:showVal val="0"/>
          <c:showCatName val="0"/>
          <c:showSerName val="0"/>
          <c:showPercent val="0"/>
          <c:showBubbleSize val="0"/>
        </c:dLbls>
        <c:smooth val="0"/>
        <c:axId val="198978015"/>
        <c:axId val="198975615"/>
      </c:lineChart>
      <c:catAx>
        <c:axId val="19897801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98975615"/>
        <c:crosses val="autoZero"/>
        <c:auto val="1"/>
        <c:lblAlgn val="ctr"/>
        <c:lblOffset val="100"/>
        <c:noMultiLvlLbl val="0"/>
      </c:catAx>
      <c:valAx>
        <c:axId val="198975615"/>
        <c:scaling>
          <c:orientation val="minMax"/>
          <c:max val="30000"/>
        </c:scaling>
        <c:delete val="0"/>
        <c:axPos val="l"/>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98978015"/>
        <c:crosses val="autoZero"/>
        <c:crossBetween val="between"/>
      </c:valAx>
      <c:spPr>
        <a:noFill/>
        <a:ln>
          <a:noFill/>
        </a:ln>
        <a:effectLst/>
      </c:spPr>
    </c:plotArea>
    <c:legend>
      <c:legendPos val="t"/>
      <c:layout>
        <c:manualLayout>
          <c:xMode val="edge"/>
          <c:yMode val="edge"/>
          <c:x val="0.39688941693775509"/>
          <c:y val="0.11894597620399071"/>
          <c:w val="0.59190627223043912"/>
          <c:h val="0.106520698606871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data.xlsx]Calculations!PivotTable3</c:name>
    <c:fmtId val="2"/>
  </c:pivotSource>
  <c:chart>
    <c:autoTitleDeleted val="0"/>
    <c:pivotFmts>
      <c:pivotFmt>
        <c:idx val="0"/>
        <c:spPr>
          <a:solidFill>
            <a:srgbClr val="4A49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A49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A49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Calculations!$B$13</c:f>
              <c:strCache>
                <c:ptCount val="1"/>
                <c:pt idx="0">
                  <c:v>Sum of No of Customers</c:v>
                </c:pt>
              </c:strCache>
            </c:strRef>
          </c:tx>
          <c:spPr>
            <a:solidFill>
              <a:srgbClr val="4A4947"/>
            </a:solidFill>
            <a:ln>
              <a:noFill/>
            </a:ln>
            <a:effectLst/>
          </c:spPr>
          <c:invertIfNegative val="0"/>
          <c:cat>
            <c:strRef>
              <c:f>Calculations!$A$14:$A$26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Calculations!$B$14:$B$26</c:f>
              <c:numCache>
                <c:formatCode>General</c:formatCode>
                <c:ptCount val="12"/>
                <c:pt idx="0">
                  <c:v>1435</c:v>
                </c:pt>
                <c:pt idx="1">
                  <c:v>185</c:v>
                </c:pt>
                <c:pt idx="2">
                  <c:v>688</c:v>
                </c:pt>
                <c:pt idx="3">
                  <c:v>810</c:v>
                </c:pt>
                <c:pt idx="4">
                  <c:v>850</c:v>
                </c:pt>
                <c:pt idx="5">
                  <c:v>991</c:v>
                </c:pt>
                <c:pt idx="6">
                  <c:v>300</c:v>
                </c:pt>
                <c:pt idx="7">
                  <c:v>646</c:v>
                </c:pt>
                <c:pt idx="8">
                  <c:v>190</c:v>
                </c:pt>
                <c:pt idx="9">
                  <c:v>1450</c:v>
                </c:pt>
                <c:pt idx="10">
                  <c:v>1497</c:v>
                </c:pt>
                <c:pt idx="11">
                  <c:v>318</c:v>
                </c:pt>
              </c:numCache>
            </c:numRef>
          </c:val>
          <c:extLst>
            <c:ext xmlns:c16="http://schemas.microsoft.com/office/drawing/2014/chart" uri="{C3380CC4-5D6E-409C-BE32-E72D297353CC}">
              <c16:uniqueId val="{00000000-55FB-4D63-B903-94306D151B3A}"/>
            </c:ext>
          </c:extLst>
        </c:ser>
        <c:ser>
          <c:idx val="1"/>
          <c:order val="1"/>
          <c:tx>
            <c:strRef>
              <c:f>Calculations!$C$13</c:f>
              <c:strCache>
                <c:ptCount val="1"/>
                <c:pt idx="0">
                  <c:v>Average of Number</c:v>
                </c:pt>
              </c:strCache>
            </c:strRef>
          </c:tx>
          <c:spPr>
            <a:blipFill>
              <a:blip xmlns:r="http://schemas.openxmlformats.org/officeDocument/2006/relationships" r:embed="rId3"/>
              <a:stretch>
                <a:fillRect/>
              </a:stretch>
            </a:blipFill>
            <a:ln>
              <a:noFill/>
            </a:ln>
            <a:effectLst/>
          </c:spPr>
          <c:invertIfNegative val="0"/>
          <c:cat>
            <c:strRef>
              <c:f>Calculations!$A$14:$A$26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Calculations!$C$14:$C$26</c:f>
              <c:numCache>
                <c:formatCode>General</c:formatCode>
                <c:ptCount val="12"/>
                <c:pt idx="0">
                  <c:v>100</c:v>
                </c:pt>
                <c:pt idx="1">
                  <c:v>100</c:v>
                </c:pt>
                <c:pt idx="2">
                  <c:v>100</c:v>
                </c:pt>
                <c:pt idx="3">
                  <c:v>100</c:v>
                </c:pt>
                <c:pt idx="4">
                  <c:v>100</c:v>
                </c:pt>
                <c:pt idx="5">
                  <c:v>100</c:v>
                </c:pt>
                <c:pt idx="6">
                  <c:v>100</c:v>
                </c:pt>
                <c:pt idx="7">
                  <c:v>100</c:v>
                </c:pt>
                <c:pt idx="8">
                  <c:v>100</c:v>
                </c:pt>
                <c:pt idx="9">
                  <c:v>100</c:v>
                </c:pt>
                <c:pt idx="10">
                  <c:v>100</c:v>
                </c:pt>
                <c:pt idx="11">
                  <c:v>100</c:v>
                </c:pt>
              </c:numCache>
            </c:numRef>
          </c:val>
          <c:extLst>
            <c:ext xmlns:c16="http://schemas.microsoft.com/office/drawing/2014/chart" uri="{C3380CC4-5D6E-409C-BE32-E72D297353CC}">
              <c16:uniqueId val="{00000001-55FB-4D63-B903-94306D151B3A}"/>
            </c:ext>
          </c:extLst>
        </c:ser>
        <c:dLbls>
          <c:showLegendKey val="0"/>
          <c:showVal val="0"/>
          <c:showCatName val="0"/>
          <c:showSerName val="0"/>
          <c:showPercent val="0"/>
          <c:showBubbleSize val="0"/>
        </c:dLbls>
        <c:gapWidth val="150"/>
        <c:overlap val="100"/>
        <c:axId val="189523679"/>
        <c:axId val="189525599"/>
      </c:barChart>
      <c:catAx>
        <c:axId val="189523679"/>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9525599"/>
        <c:crosses val="autoZero"/>
        <c:auto val="1"/>
        <c:lblAlgn val="ctr"/>
        <c:lblOffset val="100"/>
        <c:noMultiLvlLbl val="0"/>
      </c:catAx>
      <c:valAx>
        <c:axId val="189525599"/>
        <c:scaling>
          <c:orientation val="minMax"/>
        </c:scaling>
        <c:delete val="1"/>
        <c:axPos val="l"/>
        <c:numFmt formatCode="General" sourceLinked="1"/>
        <c:majorTickMark val="out"/>
        <c:minorTickMark val="none"/>
        <c:tickLblPos val="nextTo"/>
        <c:crossAx val="18952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_xlchart.v5.5</cx:f>
      </cx:numDim>
    </cx:data>
  </cx:chartData>
  <cx:chart>
    <cx:plotArea>
      <cx:plotAreaRegion>
        <cx:series layoutId="regionMap" uniqueId="{838B8CC6-EBAF-4BF5-A726-596A4197525D}">
          <cx:dataId val="0"/>
          <cx:layoutPr>
            <cx:regionLabelLayout val="bestFitOnly"/>
            <cx:geography cultureLanguage="en-US" cultureRegion="US" attribution="Powered by Bing">
              <cx:geoCache provider="{E9337A44-BEBE-4D9F-B70C-5C5E7DAFC167}">
                <cx:binary>zHtpb904svZfafTnV2nuy+DOBS515CWxE2dfvgiO44iiKFEitf/6W066e5LT2/TBAPd1Ax34yCqS
xXrqqe381936jzt/fxt/WFvfpX/crf/80Y5j/4+ffkp39r69TY/a+i6GFD6Pj+5C+1P4/Lm+u//p
U7xd6q76iSDMfrqzt3G8X3/87/8CadV9uAp3t2MduufTfdxe3KfJj+lPnv3uox/uwtSND69XIOmf
P/5PrO67se5uf/zh4d9xe7X19//88bu/+vGHn45l/WbdHzxsbZw+wbsZZY+0FkwrjPSXH/njDz50
1S/PBTwXkiiOBfryQ39Z/OltCwL+rT192dHtp0/xPqUffv73u1e/O8J3T+oU8q9ayMPDhv/nxZcT
/vS9lv/7v44+gDMfffLNRRwr6K8eHd+Dibd77X/Rw3/gEjB6RL/8IPK99jl9RL5oXf6sfXj+9eq/
av+vd/L7qv/lvSO9//LxsdLN/wdKL+6m208h/nL+/4TWQelaCiHZ90qX+hEVQmhNvuoe4V8W/ar0
f2Mnv6/1X188Uvuvnx/rvcj/7409Dz60H+v/oM9hjx5cDRYaXMm3rkaSRxophSlTX12N+F7v/85O
fl/x/3rzSPP/enCs+vzZ/73qb+7j9IsK/gP2Lh4pMGqhFfuqXnRs9/wRYlxxIvhXKoDn3zqbv9rO
7+v+61tHev/64bHOb4r/hM7/2O//SoSH2/G2+MKg37j+P3/65XDA60ev/hkRf9Xd5ad//ogVsOqv
vPwg4g8V++uf39+mEfhZqEeCY/3Av4pxiSg4o+X+yyOFH1GiKFwpVwQeEP7jD12Io4XXEFwlkxju
UUpNGRUIHqYwfXmI1SPKESLqCwo1wfrXsOUm+K0K3a+6+Pn3H7qpvQl1N6Z//ghW0X/9q4e9Cso4
koIxrLQEoUoARfV3ty8gMoI/xv/P8rLKquiqYkC7NX3g+7nATXn9jUZ+ZxX1e6uAR9aUKkbhSN+v
EvuFhKGpqmKL/YvMqfNe17d2ldcsWH2om/kmo+Hzn68Jl/Sbk0kO/wmlhMREf79mp/quizZlh6Xc
eIGyMntRqam84mm/XeeZXq8dIV9d+Ndw5XfOCdfymzUVpXDbFMMPPVpzGZtqC2nODn1Wv8Xajo99
qnajOfVnf36639OoAqJDjCgGRgTe9tt7w4HXslJjdtjWtLwJHcoOtEL+6VLN2GxdiS8oWsazre38
5Z+v/JszwnqEcSKJoEijBz/07cp6d5Q3jAzF7NSMDoGN+GUbOEeHpiR2+guN/sY+ATscU4Q5FRQY
/eicPA2xSpjFQkrJ875O81mLpb348zP97iqwkkRAYA/R2vdnGje5ee9ELCa/lteq8/aQWdIXf28V
ziWRTALSOGFU4qNVaNfTxOoyFn7sths9k+yMYNH9hcaO7+dhFQVYU4IR/hD4f3+WHluWOl+lYhp3
akKLl5eBluJxP+Dy/G8fSMIymCEuJAVu+n6phvKRZ22Xim3TItcVDWZpZ2n+9iqKcE3ggoHfND86
UNxWP6m6T0W/YHnI0DSaZdurv385imgE6SAlFPMHj/utWfuYQkP6IRVLpoRJraOmnVT4m6uAYwBf
Dy5Qg2PHGh05iI07NrTRrcUwaHfhyn7F5+WYDewv3MMDLL5160IJqtSDcyCIKSmAd749DVxCnCc9
oEKitBYtWtMFyVDzvmKqrI1qWHfz55eEHyR+t6IGK5APwR/YLNLqmEja0E3zrFBRJxeMHyg6TDhr
zgRB7jET/W3FWn2+jxYXm+XpCWG+vpJLtf3FyTGiDwbx7VYkBzZ9YEfEGWJCHSk5MbnPcm7nYqkI
kzmUBuZosnmX3WXv2r5vDrzHmh5Y7Rg5W5qo2zdl7yv1fCynajvP/FLdb4gl/5j4YU3Xw7os+ztO
wNfdBODS9rFOme2DoW0E9z4ti6xzt5D4IlsbVx9IFEuVt4Ht8cK7pb9JuFnms27p4xUKc5vMSu2q
jCZ984oCvtoLK5Ik53U1TnW+brWyh7kVZCzcOAl5QL21qRjmWuNDWpbtUyqj24t5LHf2rsJDWntj
RVs/QdXAmhcLz9L2JDXV+mRyfNEGybGd86qzSzzYrd+3p7jZQ5M9IbQZ1ZVkW8MPVZVNV6EOe2a8
7tSQJ47Ca6V0nfIapb7QHS+nwjFXP3HdFt2hqZrm1VJL5cxSVttVOVLUf+pU20qjpgfIiqaWLvdz
GVG+TzikM+5takzwY0vMuIqMFHSZ5NskI+sPhIxRFZlYETMBW6oMZ4nfNMyLkMuYsScMmE4Zuk+N
OyA+srOQJVvlXUWJPbR6qDpDa8Ink1gW+KHDZF8Lklb5ArWyG01aH6SgZlWxyODcn7M9antArO6k
mVOZ7tw4LHtet3aqCo7W6oPFSb9QtKcfMrvIzmC3zbNZWeMn49iClnPUENyb2uFlfZ76fnmfqn79
vLMOmHli1btpYPG2RiiUh7ZeSpqXoZpSnspVvGNuU5UZSs1s3rMkr0TUujEkU9kzpGV/18w9tRcO
SbSfjSJuPg+9kENBnEuPq2irwYxSgDGWAczayMamM7qFmucz4cFklURP4yDim9Rxys/pLKrZdLHu
Ub66Up/PvRXUINKXw6EEpuCmX+e6Ocyjbc+zxskPY1X377J2E28X2q++vVGzcCo816hM+/WkcZim
YpSkO6/LesF5bYl+AVdG2IHyJauLBsKixXR61W9EM/VL0WZp3k29rMQ9Udk4+/Moxd6dNbGZhKlH
NXQ5afiAD+WUOpUvFZfPWFMyanxkdWbYtpH9qrKVw9dzxM1Yvm/UHp9V1bpMcDeV+LQT37/qx5Vb
k/ZxRUbpZc1Mx4b5Q7ZMPCu6HsvnW3C7M2WUNTPlvHQv7RIGb2xZ9s9CICMExSNGlSG26lyOsZ1f
ycmJ2kTl9KvGLp5frnRqntrYsjkvW0aHM++7obmmi2Lvs30eSoPHFaMnOrOry7MoCC3KbHQin3YE
jsh2ll+TtsX3su53dZiYLB8vghCfayu37YzjOGb5ooMXedZEkarrwWGc5arep93gEsvljARVHrKa
1NqIrpu9GW1mU45qTp/IBvxVkZTUQ6Ft1lnjMrVx06JuG/Kpy8bPC1tVnW/gZFyBOq7nx5bL+Wqe
47A9JloHMMoli6sJJFafNq2GJRY4InbN+95+DEBlm+lGZVez8ZXfT2xu39DIUnUeJ8Leb4rZDw1H
9Zsdj/S939dBnpdVz3G+Va1wh95W60uvZ7yYwWX+Eu0p4HO1OYgtUB18V/CtyrjZpGTv/UK3j8s2
hBfKNs4dKCrHwYRllbOp7M7rfEizZwUNpHyFqK7JVcj0Nue9bXRpQMPoLrA0DMVUtQAeD6hYTFlx
3hpRJ/EZEjTP8y7Og78o2WZn0/JKDpd8nujF7CWEOXNrh7c+SWeNlEu75lvPwn2sp+zJ3niFDd00
fs93ub9rY7Pq3EGE0ZsmI77Jp6peAviPDdAoacPspepndg62LFk+62G93dGScO7J2CXDt2lOTyaK
theqa9Rn3Q09A1cMUUDubb1nh2r2/UcOPuBT5posGcoy8ZwMI6/yhTXUmkrrzJkZOKgglKSpqMNs
bzQmsTPlKvdoQhOcNstM7cdpTFmdM1XrGrAxTUuROY1jEUrcvCzB5itTOpLN53X0VW8mGqb2SY9Z
86yZSc3PRyqCyjfrJ1+UNg6fsa3pfOCsCmdylHVpmrUeyA2Sij+nvF+e+g61d+M69zcui6oxst/U
ZvYtQh2/Q7E2y+SyV8u6b+9WO41jPpQETL8lPf1UAQdtlx5tqDOubPvZ9Fu78bON9TjmHUXdZPA0
gr9sqp1FI0frbmbfNShv3YSfo723vYGiYjacUUXGJQdN9C/CaodkCLKc5WW3+s962PVmfAqsy63K
tqs00VmeEUj6npNxbrwhpcbW2EVs/EIw279V9RoWs0bcrmbIxvoN1NRIk2sZpMztRrfPLEXKD1M3
hXjFurYkF5nwujL9zqk+iIjq2Yggm+FJgszlhfIWoL1FIR/jNRO9kXbrnuGxGTvTbq1/runERd6O
norrwVOZmXJHrszXEc9P2klnI9yLLZ+vQHEj+NoJXUcpMTNDU6bX4HMaaoDY9VO3QOiVIzmL+wGR
5dz3Md0Luuto/Obddl6Fcno5T36XxvrRNtdS2zWZEMugzZaW7ENk7f5uQnLv841N6UVJa/aMDWvD
i32NwCzK+sttn4GnOoFJBhjD8cMmNjQdxMrGEhQ6sreCBHK3ozJcTJ5NXd43hLwJWyfqfI919qwP
m0hG1tTeMwjhn0EYgD4y2pDBtCDbGkrAHA59ydBHnBi+6etxuIfYjo2mqvj4OisH35mpROmaVH2K
xahUuR+GedxbM+yMPsdjmb3KWtziS02W/mqKcvf5tNj5496qZThMZAGQJbo1l+UwKndY5QiBX6OY
M+OoxwZiYjxddtVMSmDbsnkBCea+G+F69jLzq4h5We5hL5aIGgifRLbthlHCu0Pfz603mpJhMWLR
7jJFi7CpE9Q3jFod2KsslbrxEjxcDlGW6Iud6eaVwxw22WDmP7YEt6NZy4Rv7DLsWd7stFTGxmVn
RjlXO0Po1qHDvqT0ehxadR2Z34bzIRtKX7A24eHVtJck5a5F5XSRQdxQF3BVaTOsLWdxKJtEKHBo
5i0Esn23FmzWbQ00pCwyVZPq9sBD0nvBWDbxIk6it4Z3wVZGj5ENEHhkasxXm9Y3FZX9SFYjyqG1
eUOadjZBL6IyO+34+1GN6Nm4B52MWhwEYtsUAQCg/ewjQv3ATLYu7esptvq5HzFuzTrgLh2QIPON
bCtcFhzKTrOZuyacxW3aYxHL2ruzzq42nKFmryZDh6bPIONsMDKLnsO1YmIlB6pwvBuipeAzyNA6
CJS3DBh1kTsBdtc1ZFi9bj8Ncp72fO4Z+xTqahf5MGCuTFAQRhVJLFIaIbM5GLaSBp+xkU7osO1p
hMSicv121gyDfAHx3ITycujq1zNkB0MRVKKXLLTlaki1bp3p9qa7i2mOVxlHOhwcl9EbLoK9F8va
PZtDTO8Qjetr0Fp7P9T9QPLKlXtvmLT9xz3Z+KLSZSny0lqIg2vf6Q8hQNHOpC0mbrqN6qeQ/aAx
1yJ09rDUjsy52la5GcLWNh1KOiJ8cCh1r+d5a18hCXU3o9Eg35St8p/WkrTCTKEaLvWswAk3dOT+
suKbALfpFzhHDb7pmkwRccNsI1/2g7XY9NlAZ8Oz2u85rcvuA45s2Q9+Woc+Z5ELZRL2+qNHiE65
9jOB3MFN62vAF2ogzunWz9bPEPo2ek+3gvpF5RSyN3Cxzezrs2FY3BWNsgVP2aybNVvmttt+WtRs
lt1N7/dBxXfSxqYx+062T9WK+jG3ncLXHW7Qk4yS7RV3/cIM4g0JT8Yxc7Lo5kp9Us3QPqZs3xOw
EZk+THzrOHi1qrzKUuOfVRunr5jul2dWiEnkWLrhxlYjEBwlGYW4GvLQC8t4+1lX2ZrybE6hNDyG
9a0NuqSm7na2mEg7O5l+TvRuAkuAbKQmChmJSHVbV032LAt+/hQtBAFmnDoIaOfWwYWlyvGiHesW
YrclLq+2bpKvZveAzNZl9rOCdPXliidvH6etmiyE4guD1EWrsT5sY2jJYcNtF02Xbd1zx1BbFlKF
tcrXallc3i5BX3ZD2X1s1Db34NfEgI3jYWtMg7a4GdwHPJumK7stt5ns7ngzNTgnIiqImMSI1ryd
KohDeIrbbSmDcyZTlX5HszomIM59Y0XkrWzhPgmDS6x7/XhbJAQRrq73J0J1c21oWaq7xZcomsHj
CPk69ugx7+OIDrLcwjvuF7s9cT00YAyw5ESKZtZzZ+KMwRBEP3bO9NAAe93vXjx3wW0ezpFicwiR
Zu97uaR7PdAJgsHQTM+AUdb+DBx1+8wOcXu/J92+ljRsrSHtWn8u4xD7Yl678Y6OY3U/zWuTQA17
Nx5UldWN0WIZPm+gUmvmWcgA/CWAMiNhLxcMaU0eu1BdkJZimyu5zR+k0PbthJh3pooVVNlTpy3O
kRoFAa+jy/pMTElWh9JpejV2DKoWAsJtnGfbsG9AXlQvj8ce92uubCWBHmoOMYLuBJQs4hhYXwgg
961oRGshFQsBQ1LgJxkPJHWrPMQtzS+hzukmM+AM6HlZMSRxdOhTMHOZOAAZjKG5iKqtljO5Jr+/
abKqSoddtMjn1dLIETIMJe8lZDjPkazX+yzrXco9X5fa+AbvCWy+Qj2szNbdzHU7+HyYBXM5j7v7
UA5I3jKXBmqYmHA0iSgnDggCf5pXfTv7IlA72HyCDAa2JUffHqgbqq2/qnWi16Lty9fMlUtHX414
KAV5LasR7YdlmnWcajOtyqpX+8jr+BxqEJYetOtGV0h4+lYOO7q0ja0qYI44fNwbtuKDJihVV3Od
gBBV6wee174eL1BY+vWwWrzafN4UlDb7GNj6mLle1IUQYzaarrIE0ChXdyeI8x4IWKgtr3fXaVPb
Dv6vZ7l2Rtcrus7CNrzJ0ICA0PstvEHrzl661Cqej+IBqGgt67drY6OGumDYrmYX189EZ+TT6Dog
OrJ5yIGYWlM0fYJU31jnfAPxDJ864/Hi5py4YdJ5K5rlZqT2Zswwg5i7tfHGb1Q0ppombc9bhdm7
dcp4U6BV+goMBqrFeQV0wyGP3ywrwA1o4Nl68t1lJb0Y3mE3KXSl947XRWDtBh4wQfeq2CSGmzIk
+k7EB37dwXcwgmp0BlWTBVyLF5mjkBOWyl21rivneNhVO6vLGdk5ToartmTnarLrugFlL56YcqvU
584D6+Uh0DBC4mnV46VfdHy11nYKT11Hgzpwv3qoaqKsSuPjcld8ehXtsvYdFPJW1x72BiqAptcj
m553q97LJ/0q7Xhlt3aO9QF5OfGn2u9glCb0syhLo3vWZ2/iKPf0nI59t3xQSQj/tOqXcS7PFlJS
ec6s0BASoIqgx73k/TSYtWsqlQECrN6iEb7b6+d9GhU6x36U+mySFENiOW5aQx9qLO0KBJmxHg3t
Fe73OW45Erpc5wMZdAqbEfOoobJBEhS0vOmnTaoq5wjqCnfrFHWFzqDVFEFZyC6Jnim29x4SaLpq
aXiTRXumvUQBqMb7+2xV6XqG5mKHIeNaMn5niWP7+TYFiBbXUIYGKIFCMZLXTELGDQfooEJTD/U2
onwOkBq8Bh/oZJVnO9vG5nxsJjvTPPbgQDHou+HtJ7XMtYRi59ZBhXDkob1v5/3Bi0DtrONPcCe1
f4LI4MbWpCpAv8gl0MFdLROmeYfmGhMw6HodrlZVDcsrPgcuJiihQd3/ZuoYklAoI56XecC4otio
4LKpMUvGuvolkFVq3sCUliB5Y8VuD6zjg3u9ZZqE85IOanjSRM7rF6tbN9CEWKmGjHwq1ZM1bPsK
SeQ0pbbJtxJq/4euQ4FsBjx7EPQwQQzXlWYYRiwvaBAZvWygtUJy3uqWvGvLWL6AFk+gpFgT1b4+
r3h0zXq54bTivRhnsVbqvJ7wmM2VSXVFoVbc0DiVUEOGLEn6nKI0osFsiwAPa9a+9/FqkZECE88Z
H0RTVGD+aS+EbGEW5GuL6ufe/c3XWvzXLvRd6LdYV/bn+blff/3v61+G8r6Mev3r84cJvH/99my+
j+MU73+4vu3TD2dT9+nLXN7xOw8r//oSLPzzTh569d/98puxgT8YDPg68vcHD//NqQFokPzx0MBv
Bu++TA7AKz8PDsDoGPTVoI2CCGHQTqHQWvt5cEDSR9AHYzANAr10KfhDy/6XwQGCH0kFjRiEEdSD
oRcDr/0yN8BhQIRLiAGgj0Y1JDr89LmBjGAGnUxoytLvG0tsmADDpfVF5ae3UA35WE5vvlHEz7bx
xxMJ/5J81ECCkhIC9wmSsZAQuK1mj+pvdRL/JfqoG1bv2whFB9oUm5Y3iGY3HtPsRNlH3cl+grp3
2ZRAcQvdrwMna15uXhxOUsrxEEOJsUy+Vk2B5zMUeF7V8W91JH/VCTnq3QaHwDUp3EAhppsf7x1U
XHyz6Zen7fthOOObsRJSxn3pZPBFv0SZ18ztB5Gxt6cJf2h+fiNcblYukIg3xdQ24qLqxtsFNepE
vRz1gXeVajYAlxUUuLqs9qs6Vhen7ftocoJ36woJ+OgLr891uvX1acghR5iEa+t7zSDKSlUiTxPv
pjvqasibTtv2ETBLNUODDyK0YtroJQw8v2q4PFH0ETDlsAwLRAC+cGpan0DWjq9LlT09bd9HyOSj
ZFPcQC2W3A19lYuKn4Z5mMD6zgBLIaBg7ghcpOsgM1TesAwqdCdtGx8Bs55TkxjUewso0zwryVxd
8H5Ff9El/37g5VfU4yNcIqpCn3Dvi7ht/m6PbXWZHNF/MSL0R9KPgMk8a9YwJ1/wd1DxhfLYaRo5
gmQJQ49b7UDskiDijnhwOdvxaXjHR6DsqBKD7MBKqtWdx2ohUDKGbvppOz9C5tzgsR+gRVLMskrG
r3WZL2oaTlQ3+d4MLSQue7UAOSjtwaFA9w6mpeOJWz+C5t62+1Kl3Reygrot46KDxts4nrj1I2wK
Mk0tFLuBHxw0UV6F/vFJCj+er2GEdW7PNl/UZL5uS6iExK7/Oiz8h0N+f2DdD7HVt7QDnQ+L9M5c
ASOOl6Fp21sbOP1w2saPgDkIldK6UFc4IZoPUSAYktApdqfh/niMbm8RZFhMuKJM9dm+BHax4Ww9
P23vR/j0YZtwhUAxxPtwKHnXXMxiPJEjjucNHUyfQemtLQ8RqpqILTmZP5227yN0whdnIN2voW6T
JgYt1ol9ouV8GnwevhryrbF04w4tbKvqQvXo0K49TJG45UTZR9DEJYcaEx1cgYlgBoqgF1D87A+n
KeUImSMUWaDnChtvlupxS7kz3jXPT5ENY6vfK2VWtmsJJMqFA7GIdq9T296cJvoInN1KpVYdiI7Q
Xr4cqXyM4ipPQg/TR+BsPJSqYgLhrXWG80NkJ+76iDDXBM3fFvis2PySWwLOW0iHTzITpo9gCWN4
cUPCgpkMGcuTRawQent9mr6PaNOXWd81U+sK4Tzz5yXWG38vwxL6k6I39vB1k28BJGUYezt6V9h9
zFX21kZ64m0eQXOT2bSWFCSHbHs8VjAz1ab91WlqOYJmz62bZrnbwrXLxwzm6UreDycFy0wfITMg
Oa2rpbaY6SpeOLS+ZrwiVydt/HhmsuyGuqZ6qosK22sYB4K8B8ZPTmJlpo7AqcmYwYBdayEbvI/V
peouTtv0ES4TtX6YK5BbLjCooLPDCnNYp4k+QmY3ekgpcWOLpSugwWy0Oi2wYuoIlqRiMEA4eFug
Wq0H2nXvIaG1p2FeHcGy7BvY9shtUY9NV6gsaZgAjycFQEwdQbLLoE5VYxDe1+81jJNZi04KB9nx
8HCGeucqyixYH4zFRpjOhXIBDifa9hEokUO8h1E8MJOqvwIAwaxOICcq/AiUY1xgajYDUK7VLZBy
Y8qpOfEy5RFdelXjZWofLMWTUKhqfJMqrU7DjjzCJBTQW0IqEC5HDn3McxJOC32YPELlxGGScd/A
TBY35lyjxUyicac5QXmESwyFyRHaAbZo1YCMa6EsXulsOc0O5RE2nVuh9Z8RW5Btbg1aKpf3az2f
FCdDAfV7SuPzDE1eBdIDgnm3ZrmHORxxmh3KI2w6aArMxIIrjJliRjNWNHsqT1T6EWOyCvotgxW2
EANxB/gy+pjjdrCnwVMewROmSacKbbB1lfX53t+I/t1JPlweYTO2ah+rStqC1jD56GCC5/m8KHWa
dHGEzmwhvWtsAK8Cg1oWWmLw/YGT9i2OoFmFpVuaASS7wR02+AoBjImdJvkImvF/2Tu3JUd1bGs/
ETsASSBusY3tPFZWZR1viDoiEAcJBJJ4+j28orv/LvbqqGiu/4h1tSqTxLKmNDU15jd8mVmd4cld
AFWcIN/cjArWvmdvIjNNQ98Gt31N2jFClwHrD7Pr/tBIeAuR/9fa8c+6FU02gak0J1AbTAidOXP5
si7HBS0oO998E5diaiFnCDQebh5qf+6WfWlPsonJNEZH57LO4mRwza7a9nFdTvvGehOQ4chXxzOD
N27zCFd8+zb4ZBOJPbXzJCAuPCEzuSaRuSelOO57400sZtr0XIgFsbgmd519JL6+3/VktolDCA5C
6yi2Gw2dwltBpvf93Mt9axPbhKJDf49MHb7CoaXvRv6odLlv+WCbUHRoEITmERsZ9a/VfOrFvknH
NmEYtTQYxwlhGNHou49WSNbIztSVbaLQZAmEaR2mnVPlfC4lWgeIhVR53xe5CcOuauUUutukHoLx
tMboluFzsG8LY5tYJF2Knhjd4+FVr76mXEUPgq3Qye97901AtlkyLk2Gx8965fki3NlUAdn57puw
VNAecT0gf2Vy1B/XcpiTgkBR4nZG0CY2qzCUQVMp5A5t8yIjlzfcX3aNC90E57CkkF5OiB80t1xE
63s0Vsl91XVKN8E56ARtjvYWnN0ZrVzP3ql92w3dBKdHi3NNYwQn6fkFmjx9DqHzKfaNySZCZSeb
KSFYZb2BQqtIq9VDvA7F6s7JSDdhOoadxykNfwCtbus92tR+NDqmb/e9/SZKZ7UqEtsQ61b0ytIp
j9y+u25KNyE6l21s8X+RfIvsIEg5HZKsC/cFKN0EaKqHOnDoujy1driI+nEN6n1ZPd1EZ4t+EZQy
sWxJPr1peRAVifDpvm2TbkIz9WsUl5DknpbMLA9zGPYPGndJ+9KILa4gCVUlO7MmRd2M1XFcaH/1
VrOdT9+Ep+wjdPKMJimqRXXnbDTrtTRor901D8kmRFO0B7jI1FgJS7scSFr5k0jQWL3v6dsYDfjq
IQJMCplN8wVNvlEBIePOBZ1sAjQsuyAbe50UfFbdU8YqyNl9Y3a++yZC0aRb+7KskkLIJcwZmdpz
IKI/TffbCPxNJr4VAEF8ufQsaJKigwT6e7q69U0zkTUftG6KSNXJviWYbAI2kcIZFaasSMsxusfu
HULYXZX74urGZfn36vLgReysH/ApsqR/0VRDY9ei7Xbf7NlEbYicUbtVJYWZ3fzCAu0urUjdm11P
32qCap6RlNE+KezMk0OzGP6po/O8b9y3uqCxW4WTc5sUvY+bSyAFebNoY172vfs2arsuMzEaXwvA
FtDzFcru0cYs2JfIxJuoDfqAQPuNkUFXHx9ylej1MQSiYufLb8N2KmngAzyex9FQ6IBHx45X+0Rq
uKn+fUqmkQfHpsaksVq86MB1D2rhdt/J7v9IhAgqh02Fb1XWXX1HJuYuZYieuX3f6iZWWRh1WV9h
PWPU6VeGDsdfYqj/Ow7Iv87+8SZW66WqtaswMM7M3bEMU7QBIuvbOWc2sZqFE0mH22rZcW8KZ4ck
H5M12bdLbZVCHRrSOmFLVkARL86OoyMZjAy5r1y5lQpR6PWakWKHNegsLqaFmNNEu50TcqsVqi0K
8rMI8O5Mu6MJbXc/J2yfaI1Gm1hN0Ns2NWmHOcOW+IJ0jB/QWyWLXTMy2oSqW3Uy8TlEMNXT/CwY
mjFWEv13NJd/zcitZggt/hxCJ5sUo+3f6oDRO0jGk31HpmibBkvZq9guSRGa4YecVHYlphl2PnwT
qRU68USI/oVibllyrIiczyII9mlh6V+MmH8TZpJZ16tMXFKgkVR80bQl5yZV9b4ruS0+SdJmJG1H
kiIyPDijlyO9C/yt32rXlNlKh3oRZKqhE7YmPftDyQlE+qnr9oXqVjxUJsa3UZ+xIkb77KHrfXLg
a/PfAZn+NSHDzba6lEo1aBdkBZVd8A696u4YKZ51O4dmE6s8nalbAA4p0PQswH6p3SHs3LKvvLEl
L8VtZjonEU26jpM87GRdBFzQP8z4W8T/Tb66lQ/xJq6HDtTEYhYTuDuTnu4lc8tVDprvSybDTcSi
06dbS4WljEax/6SicHzJuszXfxj9//QJNjFbg0SBm3l8ghF9IU9j2fYHFLEw+XWq3B/+xi3J+LtR
2uyxQqFJ0rmEFQC8JFcQQqpP2Mbt932htdlj0X7ZR/iPFQmoQBcV1el5MtG+0jLQWr8nTl3a1CBR
UFasK2/ODsyBIkOL1a6dhGwZZ3GFF8e2xwpe1SkOgWV6hi6g3VVfBtD293dv0euKAyamjgCu40Sn
GC31Sv0JS/j33yrJNnHLRBhoQ1eAMBJhT33v7YFI/Y9unv9SD0m2+iIWckCrVpzAg6nqLkM9lvnK
1Lor2SbZJh1G4xuIf3WbFh4d4geoFfkl5XzfRRiIlL+PO2gOtq4aZH2h6dQPp6bk3la9f90z30m2
iVjDZLlEClmfIXF8igObXUaDhrV9T9/E6hJqhHSAbLsxi2+PaDUff6pqiPcpANEq9PvYuDQZLfN4
/gTIEuAQawpOz0KDfWsN2UqNXKBk3wOXWkCOYT7ycKof1nZY/rDe3yLn/65kgOD9/vZQ0S51cpuV
E5FLdWhxA3cAvCh77khNbowK8NpwVVnt2rzIDRX774WEBTcUTZzKtCC4Dj5OdFRPg42aXUd9SNF/
fzoObSvvSxToqlbrHJ2UAgQq3O3vmkhbJVLiLEBrCkmyhyDhPXb1MYdyg77b9/RNADNMGE8d8qkp
tMs9bhVNsY5mnzyQbLVIHDAi6SqWoKO9ayNwmoZJH7AGkXLXPRqoP78PfYRL9/YGpyh0F68fZl7S
X2PG99VwAAz5/emyJ3ZZgK4t7OLcu6Wn0TNAWe0fYuA/rPt8E8EdcDkyBcaymOLIvFkCHx3Srh32
7YhbWRIPWQCC2JQWmbFDeS15NLwzmKjBvmm5VSYF6O5SYdxlBRvnLC/RAFeALZHu+1636qRG05lT
NWTFNDXkqWs7NJtPMv20a9Jv5UlUMt4LwbOCT2ioC+Y0e1+BfryrNocq3++zZgrREhnNJCtSqpur
8qLLARpc9i02W3lSXw7rzIMkK8pVQvzESPddoO/4576R2ey4Hj0H2TLHGHeQjYABvLVmNxBvvt33
+E24JinoDoCAZUUA6pM5gnuUgLJVZn5XAQ3w3t+HnoX95AQfysLjSuZxkAZQzXAkO6f8JmAZma2J
+74sWha5sw5teRxYY467xmarVAIKMhso+oYLwD6DfO7C4KJMm+0b+a1aqZ5I3aJbGciCmbf31ghy
B3GK2ReuyWZ/7Vq0rFVyLAuhkBsDh02eTA+mZr5vaDYbbC3KrOMCvAU9hOEpIEHztes7823f0zfx
OpIbMifug6K2kBMmSxMXbMH9476nbzbY1GVDiYJFUAiAEd4nZGiPyorpx76nb+J1VZKESI6Douy8
O80c8GgLzsfOr3UTrl0fjM2UtWVRTQCaBKOXbwBBJN/3vfsmWL0bpLtdshUtaeNHEQX6FUf09rDv
6ZtgXUPRmWT2QbHoxX2KXSXvSsBZdxWKyFbORNNGxWCklkUP1lRhVfNUl91w3vXqWzlT2Vmwggdb
FikL1CnyrszdKsS+VWwraQIDrleBXIKCLkydoPlvzmAi7xMfka2wCTyUuWIrCwoDuvl61a3S78A1
VzvX4K24qeoMbkorEhRRKgkEH9YqUKjmOtwXUGwTrk2KLFBTvH8XmuSIEnL5kdC63hdQW32TBJvH
TQJLzexHfS+8b660cn86VN3e8W8OVWwTrtin49RzhlXYz+0V8FD6QSYgnv5hFb6ttn/3+E28gsi9
AKFpg4KLGbzScnag2ZRsBgBPyBr0yyRd9wXvFiYPCRtvO+qCwgMalA/ARqPBaJj2PX0rd6qHJGxB
+sOSTBy5C2lFgQ/z7b70b6t3qqGlyoKuqs6TZZbehYiR9wMKI+O+xH6rehLZ4I3joT6bOSoLwKLt
pVHTztWBbrZaE4Bu06XDdB5k1R5nv8g+X4d6/bVraduKnujMRB2huf2cZm48GiDmjx3IwPuWNroN
XuFBM4u74ExnZJdiaO1ZN2xfZxcMX35PLkuRwZ2EsPIMOOAicM4Pkp90Gat9BaOt9ilE0wGY66a6
SHgAACfa41o8kSNggvuGfhO+y6SHoeTAZKQK7LwlXuYHo2S1c1Zut1sUTWsaxuNlmg2Fswp4w4CJ
iG5fazQQd78Pvpx70smZ64uVbDwojm+1B69k38S5cXz+vT6kGU/CUlbsohpQP6AfUC8AX9p95eOt
CAqcQYt56YJLrdVHb1n/swWG8POur5VsAnbkS2O7ulPXhdD2C4sa9QMQxD+JN5O/lpW/WfW3Kig5
h/ENiamuwhtS3TNUi8ronBpCWP/gYSUTZGjwmZrwXvEhpY/SwprjHEfElz9tDJ8NXND1zViLPJwG
NTe5CFYARAOa9ksPTLonaZEmgWi+6d4Cu5jGofMkDzyMFe7EMEvVHchaZmHR1AuR3wJHFPrCVprY
6HN6+xWHBLLW69vE+bG968us7h5TkTb9Hau4qj4D2qyBA1QDXAXehVrPrTpIbwyQv/gQZfUtiG1U
gXUdxkPzI7CBgbOAy2ZXvS89MLxLDhKuwKQb/Fg+DxFt3ENn3AoW8BQt3BzhDCHLt2pBZfBxwL0t
ON8NNKPN21SDkQk8qatA1jt65dn4oR1HkHfRc9Cra8ZnzvLKwAVjOC4gs3X4/GJe9XUdaYamgTAQ
+lOsWtI/8SHKNFCNI03MwwBbGt0drHWc/+jAz9ZPqWA6/ASg9BKHxyXqapy+BqBsUqC1QcWv8GEN
l36+Lnim1sdJcxp9W9uQCZ1brpsa9GfiyrDLoVmO0wG+F0gVR5R2ykWdqtKW4Oz53rCXsYLhjz5y
FgQxEIEszpg/VRxb0XMz9bJ5yuJ1aS8ZziYKH6ikgy9ueMD2fuW8bl8a1ykbH7HBD+tZMM+mRyC6
W/D86wA6g3drxmLTHgyMBWGbwNxaqQtQyiz43BHjJyBooSpMwdt0Xe/A+wPH3trccGWnGV4SDRnt
AS15npB737QLymph5M0KfnqfsuYMqhSMdw56nQKGy5Cel0BgwiWKqq8LgW/H+xlQVvFel0wvI8gA
4N0Asp7EDrCEgFREXJMZHLov9RS3zS8TpsHaFBCSr3GfL0mAXzskYmncpXH4VNHZd+XUBnkDOgLA
jaDe4e+e+gwyOcSEHWb+C9BJQRpYU+gSvYmag/T/KVjNzJrDKFayfo/AVgl+gHcHBia6KIw+iAbs
4hNRVrv+vvfyFmCpNgLg4dEPmYNbwbBk7p7WA4nGAsYUielPAcyuQAtnMxFlf0x53dmfN3OR+S1I
n76ejmYw4AvLufqcuHFITw2YhToPR9BJjyOodOZ7NGGMfuhmihUoz30X+bs+7Lv0AU3sU/yWA4aM
Xm2cG9uXLknqOwv27psszlrgle0CsCAQX+v3eJ3gBkB9CuxPVK2vVEa2+lElCaHnCoDydM0rArB7
+ejawcgHeHZ5aueDo2UmYdUhMKnkI11FFtd3oNm4uj1YmY3i44TVgQ4nuPektTjGZWKHu7ap/KKP
kEJWjT4CmJ3Yj0kQTutPF4yLep9MWZACAC5QRAZWllCzvoioxHZ8bLEzRP2htals1hyrR+B0PoS4
ZlTFgnv8Mb6k4QLCFTiaULOUeQfqkP6F5jAFM40KRBajICEHmIXnhnoew0dgbhr9GUZwUC8UDslc
mx1AEJJATAMFC4huvgZUg/sXeiCuPsF3y2dvx7i3yWfiA1PFAIl2I8W72cXSX60ZyfBSi4nrT27o
BlC0qaNqfirDJnZfYTXWtEC1+VDV57ZkywgClVYgReXhLLo6KmyVpJAJSD+Cxf4glyiEOVlLewCd
jyMHDN7B3iCYIkBCrYdXEZUJ/TUHOIS112moYHdRpBKF/iIK42l80ksz90Mua7essMQAou6dAJkh
/IavdbZlzh1nNfC6aAjKAHE0MOM6LQM0KfidtHf2W0OGscJsblwILGxQ9S6ez1IrGDCBKKSS6jkR
JNDH2DAwXMOaGuwXabLAoCXQtvzhZbuIF5m2dn4eSs3iM8amot9bTrsIHYac8eo9Nvq5Ae2dyw7W
DmLqenvlmq7aQc/OLcjLuB/CHfjB0KWPgW6f27l6T+GiAhzsGE/209Ra2gcHzWohLczCnAbhXVkX
Li+zxjrzODWivYF5wjoCMBp6smPVrhkH6xJE3pdUUDPnfevrGMRial37MSjnZB1ekNs3rT+OLAN1
/t6nak1PNpqUu8dNH9jheRz303yGXDuiPi9RG2s5LELALP4GAiqtAQLPhEVxEkRjqpp8FiACSdAZ
KvHcpPON6lqWjn4FfKztQUVdGgMzD/TejCrJ+xjP+HizIJmeOymboT+LsBGSn/toGWEcFVVRUN/H
8LKb/DPg2zLuD9nk42p9JOuK7wpMYdOOEBAYH5ZwnouDDuzVPsGX2x+0uh2uc7OSQL0ow2HLAbzr
6mFUt1oU+frcjKzq+XOrbfW5hDkQUgI3gjH/E8YDbC3hwhE3yw9qbQZRmpui3uZtAD7zhcbcghwc
hKXVcKQwlr8N5wjS1Sqb6iXLWetxpP9Vl+vidaFwc5S9xwoYxnW+UEDNizBO5jk5j4laZJP3vYj9
NxCX1XhfxtKHd41OV/vat+u0PNLQDyChGi3h24LcYsUiIHOFeFzFe2cnTBCwWk0KYwvCCEysD94B
KP0Bq3oTfJlTn8ZV3sQddAoVMM/iZ5O1/fg6cnh0VGcK8jGPDhqk3eyBhZpX8KCZB7nA4gkg7vri
e1eH2REuLD1sNHSA1emtDdIFSzKlGrZhJLHJfC0zZ5KXNZQhCKNJWrMVBFlgrPvpMGJMQJwFNRUq
D6SkM9w0RDWgrQgmjaR9l/UDtvJ8YIKZL6D0L9VP1ZR0UpADd3b2+YLb+OZzJhVIMXlg24Z8jJas
gbuCHgccYPKSz2sw5LAB6YABm9ZegcyO74DA0AaeL765Z8kyJm9xOUuyd/XKdGvwTcSRRhE20XWP
8hf800SerJVUd5yWrPnQrjPrv6dxrUBipT0BuBo2WGOUfK9ZhW0gj+ukrT9WvirHCr2+AXIfgFNZ
qa/dJBq4qlECVfmHqdU1sPM1oMMBBjAxBlOr9HBrPLMaeWwML62QN1gHFxZE6OsAAwYEZDPiWJzX
XavKqxDzhBGU3kUPyDko/0BarI2FWqMbRqxfgYj75AciZeF0bEeZ06kj5eduzYbpBa/CsMiVc9tN
9zYcpvhN0lEggzMo8+AP1cFp5BBk0kQgSYO9V74dSurGa+TaNi7gG9EPSLiXIXtvUuFGtDxOlf9c
rim8mXIvAgIfiUiEA30MVsTES+gbiM9ypbNVDnldJaytscS2JsPH9wP48tg1lr7rkZLQmsoTyaYq
/TlJ0NFUrkIGgi1Y87hgvbAOu9TH1ZdpeufgMMXgbYb15Ps6YMBe5GjY8iyGjixPDsIWcQcpVIp2
OxyfLb+DTc5ofgFx3C+nEM5Z8ABb5kgMl3IhzfxJKmA33hGIEsXbxYKsP8AtaIz8B1lPUl9wHyss
ML8hQOsfxhB3pj/g6xH10YmMi0tsHuOS0L7KTMdI6JfKKnb1uoHxzKWrmhaNp7UI5g5WTGpmPyPY
kzHsr7LqPlgsIhgfVORqhjFwQYlvAfGs9b1bu3b9GkK89+Jx1GIP6XwzWFrgyfLGDTOaTkg91tn7
uq6bpTvghDSyx0BmUn6OQZdqniWKEHExNojDr9WkEZMHycqMoSsLBnfooYzoz6WE8dGLByHA4fBk
g5BdgBu2wxWX0Ny8DjAYEt98NnJ8fCz10j+ntm87RFvrTf9YBR4097gStv9EHNLIXKkkDa+NqpR+
GEPhyHmZaxjBMaZEJ/NF+ri7tLBC0lgFJvJhhhpLPc/lssjz1Jgg0PkS9jx4FUpX8U/ZGjufsfNp
l8OuDbhkbIspZmXUxDDsMEsTPoxAJ2cfetW3FGs2Z+oY1TNX711PUY/EKK8IgmlNDZoK5gQp2Usw
WYPS8yzLvjktTAcwNOOLSd8C4e3iu3GpaHppVtu2aEVwWftE2hWeH3m3YvV5dZl37DD04zxgt6nK
KV+TZprvw9CK5C04ft0iYQmUtqY68YjP9C3KcGwqGrdIrISWguRW0BWWu2c1dTw9hWpagKdGizK1
J4AaRP+A5DNd7gDbjpJTN81VVTQEEXrXrX0CdxK6AuAfp3WkH8pFhjcY6TzU8r7uqG2hBYmsNNfQ
m5kfY5x326cF4qvpOosVd6yJgC14lc94w+SS9lWdPDnGOXkAY5+0RwZSusLLov0rhdUIX8P7ckzk
8L1KOj59mlNA+5+jFlk0DnBoUUqeYYoj4ZAymXF5SGycqCuFyw3W/GhewmtNx8g9oIMUBAoY2hia
fZFDrVwBe7Klf5WIYmAdmjXS5xGGROtzskxUIbXiTSpAnIZxcPfYyj5en5YEA93DWSdwYdxc4fhF
g/UIOV/d14cy8AB7n9oYTOw/lJ7/Q2V760zMOvgUDA2trg47Iugt3aChgsG98Zd9RZRNaU/HJeJq
GcW1daGG110SPsl+2NcAQLZNUnFn5hR50nqFydGUwy5Mv3quypd9776p66VsHTXw9/aqkzq6i0Xb
fLxlzH+46AJ3+m+r/n/ZeP6bWrxhRA5VIOR1ECVLqhNNVvAaIzqWVwYtElrXAHOsjoCsB5j2voOO
MYQt+M86kzhrNUPFnmpMJDj0xUi9VnegKoMnQEBHDyPamqP98EjnjuMHJkWr8hzrIVN5I1Wc5iU8
tqsnKJvr5a4CDl5gWk+4E2vm2v8JhHMrlP1NgWvbqAWxtDdV4+w1S3F8KJYxM+4ylZH9NYQmkkcJ
iMqf7oL/wzzetm05LQmcYfwEs4PRBXdtPWQBO5I6CodjNqwow+QMZqFw+USRjM8HAeKazyGRi+Co
B6upEEYsGbHTKWImGAvXltN4yTr4Tz0kSxnIg+rRMTefqJEBHBtSDR+G6amO2wQJmTFq5ga05GlS
4zMEg3Z+AiJA4PAwCa7vbvqyIYDNisSp+lTfSPrs1LqhSWGVKjxsYizWnfgskyp256UaI/vawbY1
ghNpsnRwFCzbEkAunGZxfvdnTViEQoxeYSVxCEu4AB5jC+rQqbtZ5Cx3MK/IlqeOJxV4YNJOtq+P
f4XE/yfY/wNuf8PR39rn/jPBHhat9VJ/BbEeMWf8P3/hn/z69H9gEZ7BhDcC5jGMb+vqP/j1SXZD
2ycpnP0SShmJcJn4T349/gl2vZASZyFl4N/fuoL+ya+P4//hYLokWQLqfAwX5fi/4dfHcGX/LSxv
7tgRCwmhScYgpUIxAP/+b+sPmEYjPNvS8LTMo6tOJU7IHfop43FeHrFlxvY1+Ot0huM+tptQDMl6
HFGk9d8YePLfqkqVsOOJTFOdUOWBrR7s2j1wmQmtYESl/CpZboagf2uGTNQF0jw4WeSmQb8vbt2B
8suH1ffRs265yQ6rU3aFrxNh+gFOsZSrQ0dSgWNhpNijbazukcmObCCnRbLV0cNqNOyqzaK9hKug
1vJK9TB2BR1T+8t2ynxpqjFOC44L87z2aXICVqg5oor95IAzeB1nmLGUArW4uhmeAzBQT7KbLX60
/oDz6vAdiCN2hJnUcER39Tfg6sj9irWlCqvyIFL0FguD4+zaSzi31SAz38oGZ3BP78OIq3sp2XRI
K2mKKMGhxi/ZPZtY+0xkXyVHkZJDSujL5Nf6KEelj7W31WmBXvdplQQlJGiKjnDueIFoIYFD3fjE
ZieuRvjx3byo5MRhr3XFyTo+RJ6ZAl7kP1EzROOLTp9xCBmvegnucHPwKwr8C2FyPTBsN8Xo6vft
vMxnHDzXIvXN8BK18besaehhRC3xSEul36sOoH0Zd/0JufW3oOJfUA8m8BEMh3MSrt9JImDPS2Z1
ilFbzem4uqPEhUkeD/XyDp42nzyC4K1S+KgjD2bcVFTle4kGty8AzmYX9HmqUzAl7mCQeB+iCpZA
Oce66V5reAGFP+yq5Yd4CeHLp206J+/g/+avACKU5G5aFkN+lEvL4bgEWEpwmEjHbPzU1IRmhaqZ
MWfcIYYPKl4pP2VtpcWdmHn6LnCmh08MLM6WtsH1ggZi7kjgcOXnRw4no+RN6k0G23OO+gfjv1RY
Ge8fqnSesviNoFVgKxSwYPVW300jU/0RWe4Cl0DWga1Aq3V+C2emwd/zASU2bDZj9A5Hpfhruqb8
AKyku8yN0C8RpxlgXNhjYNacHgCRgP8U7KzFIYGryidMW3JYgxlmeSRhqMCHnbkI0E8ex7JRv1Aq
v9ki9QPq4XC6uLN95Z9mJLPTdBpU2QbTh6ku0e2QNrI8SJwnDhU8Qp8iR95U6UCOOiHdAV1k8AXL
ukTQoywbzGKOZBcemVgv+F0ctV6hgoGy7HqZUCs7QE8R3Fu4hl2AXnI5qgbkQIPAw1A3hv12Xerp
YcKRBjeVCkeyIxyxSvhLDejS/Jah4Hxp2aLmgxWlMTmtqvIyl0GVez29F+PAvgQWTC4YFgl0LtvA
Fn5W4g0cYfw5DVApyIIoKwbew+9IjwZ+hJU68BJe9XFH4Vc81GCuowBWml5fIziAH8dGrzl8nuA1
1NfypW7W9e7WHkrhz0RJw58neAXfj6WCLTpEqmiLwtmTh6NFqwsdPw2dD+4HY8nRDoY/8tU2Xyt0
w8C5FdO+8isGg6CkTNntR1bR59aCBMulhfHYFMHUUcJU+Z6PCz+Hw8jPHKXeK3L38NDMbIUvjcoe
JMqWT0NPyXHImvACSmhzb4UN7jkl9H3NQJrDDcaUTxMg6n6F9aVw+l2IOIE1H/6kNF6/o7B8ysPs
r7fKPlQjVqzcLlmdHPF14O/WZvz01zc4TCq8DG4lRx7fnhAk4JG6sUfhQXyVA6qPztLgbhyEvVai
d6/cY0iw9pbPBuog1Fqn9iBGVV/7xZhiogk+n7a2QJklO7NZrrCtzcgVh/YOd3M+foYFpD3xFrOn
Bhv2gOaqz7z0zde//v6QJeKjTZP2LCf8RKir7OmvMRyqwb2GrjNXPlLhHquWiY8hQu9HNTH+2BNB
fsD2M3yZ2rT5OqVtf5zgfPZVzmT8BBnp+s11S3fsUqgPc754LH0Q4n+WUeCuuE7KXlN0Sbwb1z74
UCuBOhe0s3kTAagGG1T+YCNoZ7uY21+1DapHiZrtfRat2SEa+0zxj4Qx3GpcVYk6uryNMZyqb3kl
HAbvgKZVDQw70RNewdgyjmKB2pyazR0No5ujWMrkNcAJ6HWqGbmDfyRQSTZ5LofwHWqeb33SX1xP
1iNcMk+C2XPcTtc+nYt49peZkG+w4BsOYVNRuORN/V2Y3sy6FX+2BDbbGY/e8Gr9uNTZcGt1wtVq
gsLZ2kXTGXfDOA8sMyYTysJFPZoxz6pJFpCOqFM5cIJKKqpJPKgruB9lYQ5lKL2fCCQroehnWOXV
5JD0KWpoFasuY4IpPtmkg3/1ZL6mOooPMMxa8tL6D6BR1xj/4VXG5Zd5LL8zYPeOUR+8i0arn7CX
ZDCP9f0liuIOhw6L2Z1iKZ5x73RaVo47TiOT925g7hiLdfrkBW57YDod3I/1EpynAaq9HqfuczKJ
K+5vPRZuyn+5cCpWn17C/2XvPHrsRrI2/VcG354NmmAEA5hvFiSvzbzplTIbQq7oveevn+dWN2ak
LKGEmvVsGmioIIq8Yc45rwMcLjGV5spKt6d+iMYbJkuHPnLCaSZjqlmt/N7ODXVp3CUJvXmIg16l
3s1KDnOQ5wOGTVIz6kneRRUIr3EN85zb/kzT/74dtkMDakl41yQPg4f7R2vlX1ORrqAlV0yLiHDg
S4woDdGboe6xVe9SS5Eetx630SB021XlztQLUCHpUoaYvX0s6pNYJ/IkM1ncxgXjXx+KWYgM0dtV
RcIx6CrjPJnbAmw4IuA0sgMaE7kbreYEpMtZXScBDjPV52wFWuqdwXkkKMY5xPMUBUxq9UMJwvlk
kb2KY0xhhpVXeM91p+wD4i/nmJOpWvtGkS5hXPZp2JuWwppFiQpDe0s/RrFzohok3DfVs41jCGAB
iy9J77a+LO51YZV7zmooPNbKZBSIq3vfrUK2sMDS8eSlSocUpB75jDXXiFzt4ax09I2B+XoXMdK5
0OAWQZ0LK/SapnxMzbYOtraNTxaX9C4qUX9y5ckhjMToHDqVs17FlIDIVe2+M7PupWxybMRno67D
Ef+LT5WujANmYV24uF0fbCRGnKaplOfVyaY9CWgGIyUvP7lVb904MlPHmfPq2zLWoIsqM+6xEZ9Y
pnF+a+lu23MuWifCFlfG58u8kKduaKAewSGDZs9ZAc/AXLgOlb352dCsYZwaM+NzmejbdCN9UjWK
pNKybi51WndhlufM4MCf/Goxu+dqTolFc6gYCTmMiXpW66fJJgYxK+w0DuJOxU90B3Oo3GnbgeqB
cLi1i0/zmB3aNinIK4QYtxtXID7Efa5vUqmH0TavD3AD9GMT9dcSekGIkBt3M2zYr/zF+YOeSeYZ
Ws7/yRy2d9OyHmREQLTEPPQEhHR25lWEMl/X7zFRtt+8RpkHQyqQpzgP09wRxzRjUuhG0XxYcPvn
QgQZgSwWkeqYcid5WfSHLkto7IVSPnfyhyGf+wthpPWjyCsdzFX9SlxIvmsSczlXXZ68aErGUNlu
epIgVgEhu/VhWEe5y1b+Ik9Vf3CjP21/hrhzlRG4691NenyKTJH4s43TNNeyjYVRx20S6aR8BCpO
AXYWTrV2Ue9RX79klPZnqBfflB6/moWk9nINJ6zyRoBPW1xmsb1JgkDjqttPdvZFzpkOxzj7rIqN
228ra9L+2vuOPeaTeC381R25aRv0apQafRB70vZlTsAnwN22Yw57KavKvr0yag7Vwsh0MYvk1RTC
usYoFt5NjOQrqLG+o1S2A31lY4xJPe+XinO0o7fzY6Nq9oBsnz0A1yMFV/UZrR+Hoi7Oa4OjtkE+
7jESafMIO2MmF7tob6AEVvxMNmkShZ7OI+mY4DHrM0GC8ihaLIVTR9n+1M9FGBXirnLlZ6/o32WV
sPemyjcQ99ENrFwa+55k0Ng3i5xNvzVPhqKmxA7m+qN+d1KPGOVWjg+4uS67IW+/M16i0G27En9r
8K/emapnO1Hj42RUJD4DL9nnzbCbwG29jMU2Rq+g6UZD9gra+JlqyV8bCDx52omDJo44AN7/iqQm
D3JJKLrAYd3vOzs6TVx1x8IxXvLaOTkGA5hIzOZxcFJ5P+UtDClrwxKqjM+WFnFIIr3mFEk0UYlA
n43R2UFB9t9h5jP6XNtOtaNJj8lqFixnKvBwSDfzKQIrfz9fY3GnaHkkOPizRTTkO2KEfTGI5qk3
nOwlFrZ9mETnfKSv6vfQS7+1ppZnZk2chaq9BxC538z6rlTVYfaotKoYG2AgkepEyux6smrsK1m4
X/IlvTX5ru8jS+JYDWaTZqDLxKPpc84c0O+i3goGN16J6yQsiPjG/OAOtm36GjTidhZD9TQLb8C5
J2tJXoTOQK64uZ/0NhzzYot2oor1zRTFlGfGJ0WgMon2Ex7tpTF9jzKve2WeVoZemeq9MGYXzXMd
c1k20avDrPKuwDL/sEk3usyWwRUWeWYIj6pgDEfNE/ExJZbSD7NyqhDPP/c+rZO8CSTGtgGkjfni
DniHV5bjXlwS64OkHIe7jMOZXGSHPLy1bJm4reWhaxambhZdfICbx7dK6C3MlmR6XLDgxWWGPpRi
RfqrGECppnb8IhKxUL7Za1hYRLbT9SRVsBjDl2QCQXYUPCU8A+2DTN3xFszu8wxe9tHdZlAnsLdz
6raC9Y+QkNHHh3Uu4qDNltwHLjbfV4bqDnMbqZeiV+ZjPA3iNtMNw4VlNijMNSHo4KY3aZU/Tnhe
w0uTzr6yi/demsijJxo3xOtIIdZtp9M8eYS6J+3MsSHTdi9RKTzwdukO6cKd2K7+kaMzu89bJj52
Umz+glnY6I+N0A9VVW27VNv9lxrQM6gyj49eWlHuuyaVyDhW4CgA2D7hRsWRUad5U8nsajRKD0W1
oR+FU0zPvWcT/15kmR02tbM+JXVs7eiF82N9TStVcTbe0qIOu1rF6jQlFjnU3Zy/1Lqsn5xq5RoQ
nLOXFlTpWMKjuXFqN78j/3P6ti4553jZQu/Ji/i5dB3TL5D5ko4qjA8DGNCx1iPpytfkotLI249m
K5pzOhpJ48d5tuytlsNlwPL2FeD5ESj2Imj+48T8VAABvfMYZwW5rYp9M1O7VjpqD9vivkvbwt3l
0B4+tHbR3uZx4/mONafv20YVt2NGEWBZ2+fOhpSXFdF6gNCx3QpIpSZ0gJt4TrbbaLZnRvTjcnTy
ZaCaGJWfeGw53KX6o6iseOcagiTuKP5aL06/i7Loy9RCKim68tLRfvVbX993xBU/KrnKPyL4+EBQ
MZRhKr5Ho4vSg0rHLfVhFjSfCIctbvl0aagg2RzUauvQNJP+UVGMP4w0W0dEeTBEGToEUH4Ky3fb
UYaGZLNcvxG0Dq1tANdoI9h+hWZDELR0wy1pMehYcdh+QjO1HLGoUAicLALu3XI+6EoZge5a44Nu
IhGYLhmvdRuVzyCGSxAnBAnw/dtzQzm0B12gVs7seaDvcW0WobMAweYtdsflak+H2slwhh2i9i7P
xuhu0Tlx1mQDhxUA5qd65R8FPJj1zDlaebSbtnzaKKsxBbaMd3KgPUm6ZQhHhOaH6jolMOPR3BsZ
t+2amyfdmsORf1dy0gvDJGYNxUVMRXeIxZD+UWxp8bmCOrcHMSyOqi77w9SW68e+4fAxY90RX1fB
YpJ260BF3bzPnlvnu6ypxuPmDt5REja7XxnbfCjMcd1lEEBJ7B0H65sezep18JoeRmk66idMZ8z7
dsvMr5UeADEnrwuGQYnvI+OkMM7XOKwzb/HHNav2emRCY0csSp0szSsjqOjLWGX1XZQNQ1ANqgZS
hJAYY4f+NYUY4MQiv5txAzuOQ09h4+ql/rQui3iyF1IGxJItHz0YnBwhwvsypXjVNIY5HXMu7jLA
708+9VgXPk99xCFctw2ww7XRrlbjXJOcC3M1gY/ZcAnVCV2zH5eVSYh4bXmXPPfSGwib6Rcnnwsy
xdF5SJDLMnsYuk2FBSSDxpd9ivtv36k7R8LfuJk3nTaHRDpElpdyZ9hDHopG9Q4MCtK/88yabqA5
t6CpnkWvFrf6vloy9cS0Lb9YkOg/FzaUOohI5IZ389YFU+JN70vytkJiRvXXjpnbi4hldKPlaGAj
adh7W8fzuU6h3Y5OBY6PwdP3salhxpnpQ9/G04NNmvi5jkrmZwC1pPe0nI35dtGWjg8T88bbTOXR
o8HPRlG66gd7KS0GnNILEAA1lyYyozNna3mX5JazK912uWd7DL5a4+GbphBq6viLY+svsMqeBcPV
W6Oq3g9W9Jw6G/XQZE4h7NolVCwTL7G/leU4BrajP8kx2xUFdJrOKeMbhovFy2AJmyrIDs1cvZNz
kwaex9DQXOO9ZQ2OPwvTCS12w85Z7dClkPWNJomDpLBtn1i/PTDieoBzyxHfkCHfrM15quPhmawE
lk2fX6Yktjnuim0/ZRVJTJZtn1vHnsJiWF/javxQtxpmrDvu+mra13SjED3M6WJZTBCjqDyywTc/
tYzo0gyDHRIEUt0os1LHxSpgKtsz5RpC1jCGgEp6+pCdpJTDcV369bB2uHiYOj/XXTRcaJOymLtd
fJlUloUosBf2mv3o1O18bCGTiclJAzt14kPTbeI7Jq7ds8x7Y0fQPKNZbKCoFIoscOAuHeeEPBUD
eziIw669o7fCWleN+WWuNLNXSN2z37owSL0s+zBixxjCHjQfMmgal7Q1rqTGbRQ7rhR9LxUjXp1O
L2VaWKHVqwjgcC593CFhlLlOsW9llDxOA9MDc1ZGCJ/3ssVU9H3B+HYcif7RvawvFbOkPc7N9FEO
TXZX8+090w06aRlnXDp4M5bDy1KtT7qiVE6nXPjUnVR9Lej8tbOydTLtWtckW9ZdztFoL2GvquZu
zuoTXPv3TR9fpsb41kyAwEZqQwlaVXpnxj18JSiY15SzIDYjdYQSLkMz9qj+XO+LJ/uObqX6wIin
DSZTsrqgbJ9WWBJBE13r9tLe1wvz320sdwYm0Y9T47AAZmhRFQzonnYiIIOwDQpjMvxcO7XnL7N3
n7C5A2E36W7K8vLkQWwehh6LhvoD5FfXX/G6qdfWC3KRvu+ztN7RPkS+BB7aQx/t924uW9CNjTy5
tLuIrH5Z3Iz7rWMmWznyttJ55zsdiAEWBPOuddSy28olJVy12ctCMN1Lmt6vI5iUdpc7L8roP46a
MZ3tMJyPDbVwY0IFQVYSZKs3I6Dy+hvhze/6VacMt2pzXzbmh8xzYo6WfDrKUb/UkpKrHZzlYidQ
qXDx6w7aaZxz445PSjagI0sx3SHXjB2mAGDsul7SvVute3QAn6ZEP7sRIxE41AdO+jHMBzvi7G28
07jk5gvlY3ZI9Vdc6xzmdxVDX1O/UEe+j9PlnkajhtBdJ88p4eEreM5dbilzP+IDehGG9U1FsG90
E5rp5lv4jxx0u1XHGd+4s+MtB27MgjONJaGsdD6s1zYAwuS+EM23aShPSW2/i9pIhHVuPm1ww89Z
XGa3XUlnq60stHX1WaIg97uSvsdKJ6AtyIynHAdxf424PozKq263LDvTJcXnWZnNwTasr4XVvMR5
+nlK4VbEjWEdc3KmjqUuQJIoWG/iIXYPDqUa/Pe8S+ir52OPPGO3yk3fr479zSmn4hltyXKqjXYN
3KRpHh0PVQkeFHUYY94Y0Lx3jzHGioeqGj+iFCrT2zmewzR54UifT0U5N75TjOvBRliIyKCOPzVL
Y4VjXbHEzT4LqLtOw5xlvI2Bw407HZyqPBXz9rEcrds+Hvebsyx+u4znIocXPbIAUzeCtF1kH9da
PPK9T4sjdi6SD4d15ztra+6Yuh76PH1e+ihcMqC/dqyihzThP5rG8qZr+zU0+uYJpO3JWbr9aCen
xvVCUosgj7bRziKn1d8gb9+IaAirMXkYtfVqxGz1ZjnlOfzOrR2/5cWSh5FhfelL8+SyGyaWxmEe
s0tjeifD9p4t6RTBJMrz0sdnl5RwJRx/07n9sGS15YOvjQTqzF4oTfNc1ERq6aKVr0lXfcCjgfK3
aj62i/Hg5kkgrP5ZtMka9Jt1mkEiE7rFHThv88HcsrskWnyjHEKuqHApmndmgnyIKnZfSefOsRro
FzCxT6OO1rs4qo/1QGIsYYxil5ZlBDIL1mUbaTjHy5eNBImz0Xn5eTLQLwxD9AE/dsd3DSooWYwh
WpLZb8a43xXr8rFMzHm3bNHFpm1xJ9wOujbibGAfFVqB4GKRFAMg7L1WnWMv0Tdtb6V0eE6l3jMQ
cxHLZqlfRcN87ynzhpwDBsC0mrtSDumeUUPzAebN8LAokZ2NLE0v2iAFuBhVxjRVdn7hyANzlvSU
9AaWpXaBLAFgsXnFzGT+IloKdiJQi5BFXhWfU+nSrVNXQzQDNkCfsDP7rtktlHI4SH2TchJBmcYJ
gAxWK4veYNvLHky3NHvwPEZPySTUzuGXkUpn6GIcbm9KExFZoeq7nTsySY6ZZqSTek5h0R8n1AqY
sI1fRZ4zeQCkYmbhj2N64hcMqAZrhupjFbZz3XFouO7Znssnq5QTkAai33F9FVF1blU++KNpPshx
y3e2aoqgjNrXIhkf5sl+BxSakxoN/m9IkYWtFXenauvWELHg1y5uLRpzExZ+JuuXsZ4UBOXsadjk
yYu0sx9bJwpgJ6/+KLZHu9maXdlNNYxGVJHFWoDHWx/xhO7hxzRZ4DKc74WZP7r8okrl0odnSuEa
q8MKMOp7DGidRPdBWUR5uHjRHbKFJ1UxtOgV8oUhGXxun+OUFBhwx9G+Ht1PvWd9GqelCDowxd3U
pFdZzvAa1+NXbQ5hG2mgFOnuJhGnrGPnAXlGs68LMm2LwvwqMSE+GhK9glDgcypPFKWDjTPu1oZj
Udx0wxTG4yxPtco+GjVgRF7YlIrDXWfMzkEkrbXf+vbJiyxabvdpkKq7jxe1hF20yNuuFmMYDYy3
p5JbmePTOXuVCtQc1yEYdHIeplTsoSPWSMko24HPGaZHNKFK1mXQxd6rpbP+DmK5e0mG9KZHFrGD
R3mEjnyfYfJFOcFFE9FgdFm+g6u0A7mE7p87HRMgENzczu5nU6V+3Zu2nymSL+Y0zfcjgP0uERQK
OUlg7Lo1PRUeQ2tT2io0aAvgOk23LnEz0zbJHQK0R+hOzBmV+YplEay4uBH8T52c0sn+7CyMMery
AvW+3K12VVzMWBQUoLoILEGjolaH7qY0VMUUl8YONdecMfd0XienWYryoY4by/m+2U3UhlELeg8t
Hju2k1OPKr9ZUCOukLv7wrmAyaI6sNwp7049QQfWbdt0idEwqmhBorrYMLK92+sZ/XUrus9ZkxTM
6Yd+e58wqlsee0ZJjZ8yjJwP/OHsXgb6z3qHFGpNHrjfo+6+M+r1jy1fvG4H1N4wry+JljqWpYsO
KI0qrAj8BaikDsq4rc0wczvDuoX9QUEoV5V8bJs5xiTGFap5sgHFqKZZ93l6u7hpPT5NXaQpXGOy
f8MRjlJ1ruJEj3sN3M3w3tWjDBqnncwDYv4OrDnf6ty4iZm9rnfzEvFyUVQz0nId0Q9h5mV0C+im
Jitd/G4giuhD1c6bedaE7yC9yxZhDTvqHundp5AnWMdzSewbhOE1RAmUTr5VevoBNoV3J5T1ZWnd
B6+DKi6mSQaFrNLDkPfzk+cgK22zpoVCGEVQ5tIx/lRmc/Ng5AYSkY7MYTuwTe7SwKws7wTR42mb
lPtSxvmHuFN7mSUMwK0osMtx2se58+DNJZnHGFXBwMGOae3EI8B5fY4Nr/ECTsNxexUwrb0/pq6z
r8+f5I2u+ndzA9V8bpO9EUdfEzFah7JQB9yoD81EDdwVt6ubWmGUWQPc/joFCkk2QJiUqaOy94AX
KLwm/rDKiIWwSrxrulZD+1HD8tpuyKW7pb6JBpvmjbL3Zi7Xyi/1Yt+UbpKE6vqRKrdyGH13h85w
6lMPZ/swO82XyvDuEgjF9EjteW6o8eiO0LqXKLDYlgRFGTHnqLSbLjATdsiMmOZd1CP7NBZbXgph
ipDp5QqVIYtOxtSJ9+syIgGbt/fNkH+rKTrCYekOWb9FR9UQRx8PmmSbzYUg2+hv9uplp7Ee72o0
E4d6ml+SJV1uJiZfj23rFTt3VggnU/NTNVRJkCY9t4xjMI/utgYaOA1a5SdTVpNTREOrt20vFnDy
JelJ0EiWXQV3jaaqBYho1zOgnXNUmktQr3azE9a8Hoq4kFQJCj1jRqeMedUjJGzpS7eMA2lrUt+s
KEacqvQFIe+TqLzmRWk0otm4yUc4ffo4t7EKAVfar9Fc5P6c6ninW1KHYqe3jv0Ex4ukKXqJDKQ2
6ZAdObw9EjEHkymYwyd2O3NXz7tJIdN8awEOGO5vZOrM83bv2asZVDlahcg1bH+O8o+5pP/sU662
2s6e82xaghJN3w4Y9nlbyvKi8whYV7dUg2ocdOiW2fJaC6ekmIEjdQbwxro5bfj2PmNR5EC4Xm2f
oYfZXwpduPXjoGkObab61r4qEEk8eGud9fvBTMyzm5XNl23SzAP9iRe9FQUZ9YFRiPd5aqUgjHXz
DmabewPpcUSwC8A5bt15ux5Z/tBHyEa9pgIOq24L6IJBazJzaXTTh/O1uLF6YztSc2SvUJAxclyS
+Wz30XLmAKOw9qIiD7qGdbCrom5Ogm60qLr6am7Ms2WTr+47w7h432j6kFlNo6t33hJVt53Ow1q0
83mJa/FkuLI/e2Nph0tiyAddLuseTCK7G9akekqa6iuBi/aFTVwFeVkYjyTZP9oEYp064oKegUVQ
HRTf3S7zQkyaYP8iYqg3IR6bEbJ/mFqREW4yziI4QMk23MCy/UQ43zuQxzFc0203tqZxyiJaZDtN
n5YcIE+szKa4h49e6xjfqxaOQa1V0K/1IbOrOljabT5xQuxdF1KPxybZlSRxjizyXISWG1nczDK/
xMp8njTYnon6GeSr8W0x3zRisE+2Y/RBZGo7mNJ5v3k5336e+/RBmWKinK/AI4dEIUkq49CFIPDO
bgZ1F8tSEWKEsiGos84MFHE+JyvJV79P7O7dluWveENyeY/tNxqg4QkKHiyHen5OOHYJfkQJ/10q
8cKAKN2P4C0g9U9xaSZB1GlF/T2/UIJmyCg5J1Dtz3vcnd5vGEQzni3mc9Sb/DTWACY+S6Rx2p+7
2YSKsy56yG5j13URr8/qnYM49lLMbrGHyJAeFpjUGTygVZfb7jrK59nMt7xsYw4+ynpXwq8dblXS
VmJvW8aX0fTkjjmRd7KR+N154yrYdaywyIKnMiMQDOBzmX6fufLowA6YfTmsJH1uuXW31cOn3G3n
C7YD+aHI+nWHalXcAEb2d8iCxFXS861iPYYNYqCbtoO26pdV/F0mKUyhdjcPy56JPsYO7DTdPqPY
hs4GaHEs2+lWGSq09JQcSwdChzNsFsU4io/aMVOWut1T/2ioGZLcDYCGHuYP0PtZj9ZxBJKz16EI
EdEEaJA93sB61vFwp8rmtrThvSJMm/ZNGUOwRUGFvFmocRdvurnNss6AvpMlvgtTKSSUBzQ1ni0M
RqLab1MvOvZIXY8jgzfeF+JXqtfX0hrqoFAJ43y+Ut6nMbTeDHuDJXsyeuPVQFMOvoXYQLtYbA3z
unHVuw81sqGbosIHewUxx9ervzHyudpDBj0C1SGttyjJ65pBpYOyEvKD9xG//owJivHVsdbnrRlt
dMMxYVMIceY5M/bG5KJvXjfaQ9dD7cXw+TRv6ruFDMcLLDkNBHKmLC5r204VH+tCnlRFB/L/CfFx
Wlc/8tuv8pq/IcR3n0FS3v73/+HD296/PKEknGXblKZL3/p/+PDK+Zf2HNMWrlbQ4vX1j/7Dh3f/
Bd3dVdrzcHgHZ7+6H4K0D8l//5fhOP9SrmVZpglDyhQ21uH/63/+5Nndv/n//6MaqeYBkvv//q+f
NTgu5CV8mHm+ULZz5d6+kfo4aOEzO0Y907pDAf0jGYbuAFrKvCumrBn2P3yZh39rX/7+cQKDM4tH
oQyA4vbG1bExFDHZg1gAyfrV/bYUubUVzBZSbqBYQDP6+vfP+1kVc3094ZpXi0tlsQncty6SJsgz
Q3bqvxb98NOgHPnSpjL7R656Eq9pgUDB4iaykTeYbwUFE7rv2Bwr0Gv86MN1aKYrxf13sV4/q4n+
8xSI5kpYnrbtt0qfOuob7B3K3kfZqHfRiH6nq5biU0zoCTQkbfyjuI3r8+BqmqbpmZbwBCvxZ5lE
YSFjZEqKlrLTYp9687In09H6R/q7fz/FcbF0Ry4pbfdtPoY1einXb8R0XyT2ezNty9PQLNu/ZTs/
Lfsf191fvx2KD+26itXOOnhrPd611GWD0p2/5AIgJgFAHKEpu2iFa73WFALtnLz8/dr7eWv9+WaW
CezrmR4b1jY5RH6UmejKaZtyWjuGlpV9xpHfDdFvZxeT9K7fvN4vHsURw4bSKFpQPrwxm7IbvBrK
ERQAJm5DDVttiAHGJuizsviNz+AvvqQUWghkM66nOIJ+fiu3wXbEqEqGtWlPs5Nm8kiROdxiMKDv
Zwxefids4+/7vxq6P7/ij89Tb1zA1qHeaok5CWsdltGxRFFq7LJJpr95zq8+oWtbGrILr4chx8/v
FZEZvqY1DQ0z3mQKsmzLVuhO4/bJiaffqfV+9RFdheLJ5ALAHOT65z8okGhkpNdfKXrxaufhOHX2
XSIlVFXBbEAunviNQdsvX86DzWP/qb56G0g9oaL2hhR2plWMzJB0hhhvQAwZpyif//Gql1c3XsVu
tlz1NrTLwm4pR8ILQaEzi5Bhr7zrs41BSRl3v9lg18vi7dL48VFvNti0qabrLd6KQug+STBawI2q
fVWWcyV95e0rpe2Hv3878ZtHvjkTJ0GY6JzjEGElJgNloMl92g/xb7bzL59iCelJl4Gg+3Yt9rpJ
ug1/MNijenzIa8a5hlc5/8jR+t87S7LY2cxSuLjF/LwIIzcCsLgiAHUPx8BZCEVMp/p3AWi/WuqS
ERXVj6Wh3Lx5Cq0QoogWJrTRaYfsI13kZ2LXoz9KHCZfNOfV8P+wk/l0HIeav1GIN0/MDGY7qXSu
LCAlD8U0fnSF+GK3ttr988VAE2na15vLs9+6skvXTOLZvc5AIhiec9l7GEEx2vr7p/wZnvXzMpcc
7MIjxkVeL5I3J25ieDgrXTG01ukcxgLOHMBKynYNIrMrKwhjBukeoijPD0xDId61UwXPDR7wb06R
vy5LydaRpo2A8rp8rn/+46mVluaElwNoJ3wr+Vj1grlU4oxl/5tf8M+os7ev7EhqHdvxXNd6W3qA
x3mJtdQdbPIkP5uFPe3btnFe6qm7xNJgctI3GHLloHQOzw+WFQiO3wAalz7h0Nz+phT660mjuVzZ
kShahek6b7b9vFIfGRM2XUCHSCvmGPGYbw/Mm0N8nRCBpd0Ex2gkz+o3v/5fvzlPtj1ud+Sxfy2P
VttZQFu5KRboBEFXQ+jYHEi/f7/Gfvl+PzzlzRJbpwYUreXQnmlE4XcXNjPeiKw1iCWr/lgjQg3/
/om/fC9+YD6cVBbTmZ/XEopHTEhmvqizQhUzNLLWCZ7ub77eXw8fvp7ErxxXH4v26809W9U2uS9q
gJsOwfmp9laYQnmfHcyxyL4MKaqGv3+rX31Hlix4MM8y/3IiRHlNp+hyI8lsFk04tZ5xY0dmDG+p
7C/2tOohXGKqwN+85++e++Y95RgvLUHxCLrKqrvJ5ro+NZg+XjJsZW4whITICOXsN8ffrz7utdo0
HQyHgcavRccPx8HSeGULV5WPm1ruh8Eg8nZn6+lK5tCASXhSD+///vP+tYzR187XcWiBuBbf1oKj
E8+V22PgOEV9FUo4QaFTZhNMi+Wfl52U0lQwEjsIU4L+/Pxyudg2kulE46/zWOzAgkZSSN1/Xkxr
V1gUJBSC9nU68PNTqhXfNmGvjW+oZj44OQTaPFOPZouCvOjM36zOX+y5n552XUU//GBzbMt+Af7w
zbSIrMBJQYWxCey29Tcr41or/3x8k9HlKvO6OgTzi+uf//Ag9nFaJMkGPjiZ/TnxjPJQV6UJGul6
uwZfvRf44UYOpo7k859vBW1exyLU1zTkzpuXVACIWz5w+6OF0M9AJfY9JoLI8m23PdUkvGKNh+3I
b974FytT2yaNMhW2ZN28uSDoSeQApZpS1IrQOAHC+o3FcDE1J+Ofn9WoGf+sriVtinv9p/zwcb0G
sw+BBdNV5jLdyLEdT3iYuudUaPs4RArXk//N2Zntxo003faJCCSZnPKWxRo02ZIsy5JvCNuyOc8z
n/5f7HMuXKWCCv4a6EYD6naKZA6RETvWztBdX3itZz4pKQ7yDgQirmWcmhQ3UW0s0D7Yr3ubgk8W
x64/xmV7DZcA5odZIj5zURPUsCMuDP1u2q6Hrm1KA7Wnzhl48kWtAPAlDTpo4NGzIWUtJGltZ7jA
Vn/3BRmF7INa72SEW6d7C/oBGK8Lc3aJOx1sZp9AH4rb7CArp/gnajOh0zoWoSk3QIdczntDUzom
raqrEAkWU+XVvbZ8HzQjcy5MlbPPZK6NhS6ZAft0E4uXpII72VfMynSmX3c2b0TW51dIttoLe8u5
oRzmv5D2etCeekN1Y1CUZZ4zFGl6j7QHwO5lfo1KMV8IDs9NB2IhlgAUDwXl8nj+1zTnxpNRVV5j
injbaMS60Qik9uOj5swo6zHD0cjLE86p7Q+guoi6TswWBnIDjUaLnLrM3X//QATUaz6PMVzjNPs6
62FlJC0Fh9EaCC7ZqLbl5CYPyDGW148f6MwHkmQpLZMTh1z0qU+EY+Q15p4Uzsy6D3ZIddtNKocV
5KX+iTb/3+w+Gml9tX9tUAVa1mCBDQh3cHimUZF2BiOoLsy39WQ8OmIUQQc3SvY/9l1yyceD6LBR
4dICg9TtUtzSklR/ySVsO0Wv2gLgb5r2H78/KDNnRkT/rSTNiIx6EhEsdZZkY82IZqh4gTU2phMi
5U2gaDjzIiuIDsU0hNsZ16V9IWrjD57x161Fs2Ikx/Tx41/n3PzkQ4LE0cnPkrs/fv4QUB/WdMwc
StqLr1VasiVF8PvfB3EscgRgMcmentoT2MhZ4rayIG7GjUGj2JjQgNwiqrUvrINzX9NR6CvoDGD/
OHUUDWiCFTimQwJNimlDdRNZFK4gKI4ORafNF0Y79+5cm9qA65ho109DhH4CvwIevUJzYgU3KezW
q4pd1P/3lwfTVpnEQMSRp4ltJ3MaOYfsiEmbN7clYGQ0XfLfbF/+W2y8Ni5R7IhrMmdd9n8tNpBy
YCFjGsTmkbJkNipzo8dW9K+pIgpNcHfIRUnuNu6pI4C7DDAU1rmfxjK/wxeK9rigcC/sue8zHesw
FKIsh1oKN7eTnSMHxGQJ4AloUYL4VpuBWet1dl2OlvJsMXxyR+uRxp5gW0dOcEO++9pWVXXhfFnD
iZOdhfWtS8oEZFtQtB6/0aUWveqgEEB+HAx92yG+Ke7NyRKI8/oRHvA0Ai69agZlXErTnlkG3AYo
+hnAbQizTj6mVkaW6HPK3XOeSJo/hY1SrIpvJX4ym74N+Oc/z1EOH4McNPYXvPSTPa038DlfBLuI
GaE/HFvZ7JwcSsrHo6y/9vEbpXPVIUPGDLJsdXodIOccTo3DZ0USgDGr65RXc7E49D6pSx4z798g
Q7mSMJH7B9KY9ed/LQf2SrR7uN4B37FizZ/LrHY9sUT6V9VK6y0acyDWHz/d+o5On46Vt2Ya2b7M
UyfnKEUZFdaAB6sihzOCfui57sflZ907ma/rhUE7lJhuqkiWB9ju7QW+5PvpqksSKAY3HSJJdrXj
J86LWoTDCNRWZA0t3bbzljXOd6sgQVUrpJ+9eSmqXFfh6QMzV9ZvKsmynpIz2xHBq4GE1itwuaBR
oadb0B6KC5vBuwuHws+W/C0Lge4vCh/Hz0WrFK3VJf3xTaI1y8Yt4vilphPa9BsaM+/rdKBVNHUj
ckZOlrWXzogzc9YSNuEsMSDZo9NCNXo8Jy0chOpaFtQ7iw5GGkQDPXoq20YmF5bhmY2PUglXZSAp
5FG4Exw/LK1bqQlbi4Vvt/fsi+mTjimBP5gNDVdmG1lfUplzVUaF2nY7Axmo42ltW8OPMi8as5x5
89RjEQO4hNerOuH4lzGylsZGlO5eWtNLR/68+znaxPOFmBS0bdRuLTLpOowuVBbPzCuqEBSNqBSw
fO3153+tXUEHjFUj4fPAHWclPJdALnsEe/Elu6Jz35aLF2IHyXVSP3WMAkCRBEgcaEJo++DrMCfS
2c66Cm662OydC3HjucEUaSsykIqusVOT+g4MQoQsqPQWMuvXlY46dKTHGLJtOT59vBOd2fzsdQhB
QdGh2CePX6AemNYMEZ+YMHGCt6TT569u5wz7tMiyAwXN6NvH4515NHL0yFssMgIuUoHj8TJTi/N+
LtnXSwfNYEQBs2lony/5fy6skDNDuZScORJ5NLLFJ3MjtvMqbLsEBxlQ2BDpp54OOWsp5JWOc0Hh
f/xgZ/ZUWCU8GLucWBOOxw+WTIWdhb2GVDbPk00AYhcQUk3hbxNAK33r5gaVeM1Zc+HmdG5c0o0M
Kf8Tk5ysvL4DMkdLHuOO9B14Ux+bn1DL0phQxNFXjHTLW3eAP/jx0557twCpKQ8TfPEv68//WneD
QwtUp9ENuKrX/KBglVcp+CHHae0LqZwzM9Rln7NQAJE1Rv10PNQC3MQZ6L32gnZZ6BBajP2My8YB
UFbiA/PTLiRazj0a1+q1fEK+mMvi8XgAFMN6chXSOpBtVwZ+On4eWuXjgmfQhRm6zsCTUxGOtqTW
4KDb4kg+HgrWkwGBKgD0HsbZJ5MGGT+BFLD7+FudHYVz1zKw6iCUOhlFAHnKbYvdBD+PelsHwr2J
tOiSzfTZ12aTkaCbWliGs16F/5oRoPZIlM70VwKOmGhbFvQXHcyEupo/W66oL2yR52YFGar1HkNQ
YbqnDyXwvepj9i2t674M3fIAixsNKvGU59QQWz5+hedGI8e3SqhIE3OvO364qmgTW1Ys7mauw+si
buSuTYF5iGmqbpZx6S883ZlPxo5MJlqhVKV0erJLpo5RjfR1AYUaqoq6bCRoL8cWg06Ojx/szFdj
iDUxRo7WFGr9Rf76alNl6rQssY6nYXCAAKId8J20BPoUx0Hz5ePBzrxFXiKlSSrtwH5PBwsmHYMU
+qU9W0UWMFCh6l9Fs2I3Ao1ELpl/M/r33ZETm2wpMQmSyNNjGy+IfIomHLGSgebIVAt90wAX0PaW
tjUxOfCmCZDex4957p0SVIMlNsw1z7S+hr/eaYS1SpVrJjFmm10bVBO3WS4BXGJfd2FrvDTSejb8
NZJdIQtDFQRMt+/i4YqtGioZLlwDBMm04lN+/GBnjhrlrIXRNTbhTDl5sBz6bBbB5vBwnev2y2xp
94sdKFoR23qr0VJz7dRx8O1/GNRetxWWA7elk0GbXNGW7MoCeiIvMUYK8jWf7a8RnnA7YddyN7aR
eWHMM9czNn6iakNwqyfnfvxeWxeT10Q2NBEVte5BbblWdL99m4Mo+YWjSP7dykXjW5poroxxyi+s
yfex9FoVYgslokbge7r4hVk6k8zo0++dSX/AEhzrwqgJf2hB3d8trhZsW+ixd1rVXjj53u8663Rl
pRBHk1A4PY4KrBjijvykFxgIhyhphNtEJsbDxx/0/S7ArdMhD4msjDza6fmKUr+PY4OuRwLq6Hu4
REOE31tbFjsToOJ3iGnhj49HfP9C13suKTXH5gy0TvedCGPySDREEHmH0xxC/cK6V3Tbhl4DPgHv
2oLenyIU0DjBlF5SLZwb/b8oXrdMGqtObbQHrRQxZo1ctgFkZr6jsTDJ3YON3agxoxs2hsE6+lC6
qpQ2Kk3//fHTv98k4IcykTklyTWQKT2ezDYVCcJkNgljSuUVf/9IKxNUauS6u38eiRQpmSFKOf8l
2I9H4u5gqCXjlMT80in8YnHH2VMpNf0djUFzdGE7er9KJfPIZV8nTmNjWF/8X7tfm2jwrTp8GG0I
VW8cID5QhNTX04AMXFeU+zCf69dqdKp9Mkvz+eOHfb9YGJ1UOoJn4egkxI5H73pajHpaSzyUY8mN
Xtk02yZQCv+XUVwK/VR7kJieBAKsEBeVNgwTUtvqOpnNT4M7aVf/wyCusa561J4Qro4fpUXrp6FK
40WOS3WPKB18ayzEcEkLdmblk9w2SFU6CungaTmJ+im0LPpJvBCgv69qNPVKz8Mr9H7TtetCkfn4
uc7MfOpwa7HDoWXhnSKsDY25rNdPRKux3GaDm32yyHth/DCZ9x8PdW4uorwU/y9hiS79+BXm9Gdy
36Lt1MFS90oktbkhmbD2Go3ZVdU2AkIQlqU0ylWvkRNVF5bCmT2GMI5XStYJQfypNtjKUgheguAb
agj9kTUZxXsTMit5zMlpngw86wYcUuL6yYzDubnw8O/jAiIseiUo9pABt08VUyXkBsMi/eLpSyle
+RjQBAuDxbjpozBrkTqm6SNmG9b/sOEwMPqC1eBBUkk+futdHK+AKi4Bs163G43f8AosQPSiAy26
ELueLHdWHlYSqAq5ALCHE9kdDxUMUZErc459MbaWr4P53OvlkFzYQU+Tev9/GJf9TNApyKX+eBjc
M3IRS0BHCTWKTgHmwHhA25YiweLRpvuPemJxjX3LfTAF066m2vkQYHV94YueTOd3v8bJjmBWYuwI
bmM/BgXrTRbIRgLDcV86ufRTtWxLG6g+q5nEG2LG7ceL6WTd/jc6Aj8UKzqZVDI4xy+hgZQZ4xAZ
A+0O+2urtuctDDtQWjgvX1g45z7r30OtL+KvM8RepDNb+RD7vVLxtpMZBllTW174rCcb338PpNbE
sEs0x8Vn/flfo8B4Tq0oTiI/iLHbuKbD2gw27VyBRpBzosQXp+qCf4zm1kFR0rMaaWYCm+meBLFy
NmsMQFToj0EUQguVtb9mri4Eq2ceDatLDg/kM/x1Gir3NIsEGgkmX02zm9/AzZUp8NjcMQ70hbX0
ADkVO/7HE+Rkw/nv0ShdrkotxuYycvw+S7ygo3iGL5tPAqhVkdBGumycpR31BscBZ1L4NUTDuA/7
mmr7x4O/mzLU85n76CIQ27PXnhzJDTxiUwsKE/RuFx5EE8wbG+HrhVFOdnTTJosuDMIoyrSSWvDJ
KH0W08BSGvomjOdw2Mw0TX9O6kltNXvStu3MaZ1jcbejrzy8sPjfLT+Gdik+o4czKKeYJ1udSkpM
6JNcbnRRRvq9YVVD/RxDqtNMoL9O212oRp0bj3XBmU8sh1z9ZA1Gi5kZgQa4eU5pvoYV5fr0F2Yb
kDvNheV+Zihy94oUPgIn1uHJo1V0dDUpkhqcbMBtBnWx+BPnMlsa9P+Pp8m7LVQnoKIjk5Ab+0gO
p+M5mgCi0HEq5qlaUd7gc13ttWABNKHBJMdqvQIt2yebJJ/k7Sit8cJHfLcu1+EpjRDUodxhph4P
b2hKEQNHxoZJ6u7xezU8025ITAvsiWqzFA8fP+77VSGJsHitTB7iRf3kI1bhhCtKwLYGSNkEkIyv
Zh1H3YWX+v6pjkYxTlYFfDylYV4WbKjoOysonM7qCeWdHqmHYZDWhX3m3HBkZ1dxNo0UPN/xS7Tw
mK1ikAU+m5gokl0FsyoGFWXhi9gDTjNh6MD4zuAD/fvbxJaMNAChP4nvk7cZkWpEw29oYCBL+zVK
KWOW7T/KgfhItNUiiiajQwWIFX/8dFk5Z5HtCnMz8zivSpQFXOiiupCBez8xaIAQNhk47kvE4ifv
MBlAZAOAB35nUPWxXFCFGhS7q399YYyy5ogoiZKYOk1NtaUco8oFOVeZBpEZLa/Q3ttL8+H99mGz
JXLFpUWTiqu9/vyvc5xUfTBLgOu+NsylF0WC4w0qz2EKKNZ//EDvjrhV0URMJbm80Cx0esRhHcZX
gwHl17SK/VrSPn+yrLDe4eEKvdItcdYiiXphvp97PpQQkvotsgBaX4+fr4GaaIcAz/0kjmpKxkjZ
WwMS8qThoPfx850bihXF+cJ9hbzIybSwMljitH5RwVlk97nCqHdTDq7+aiIw/OfFtHbvoUEio76m
9U7muVjqeK56N/XxTCv3qs3+NNK+JD14/72YD5Qj0P2vx+bpfttKnRZ1OluZgM78tS+XxV80M7ql
77W9E1GV3RWL1lyqjb1fXMejnuwTgY1ZohkFsS/1AexaFXf7sh2Mw8ff6n0sQlGTDBrHJi3o1DeP
p4U1zXFaa1xK8IKM7/O0X7wZJvcmNyvjRsfOOvfiMZAHM+qCHx8Pfe4BOcS42RrEQAitj4eelrbS
tGniPmTbE5BCI71N4e/4/8MoJLWp7pPtpWHteBQr6VE8BRbccGMYdrIq4VHW+qW87vspz52GjVCu
iAZqcSeXqtIReaF3UeKLfgn6fTlWLRbaSZPmhzo3uu7ClrhO67+KizwGw9GQAqmBWxS3yeOHGsLC
rOsFZmCw1OY+TOvlobDizE+aNVel+kFdmCZnlgBZPyQ4a96c8PjkW0WdaWqDMya+i7Wy13U6NStH
K90DF5UOVnLl3g5O2+bbjz/emdfKfozohlFtzsyTj9dpa/BVD3AjOXwgxSbLVQDeFQQll/lLTfNn
XirBPxZV6/bPrerkpQIGwlQ4hAbX4l9f0n5G6LdBfeDam9hWbXRIzRJnjX9+Qq5xpLE44OBRuCex
nOmAJmr7HgI8xdANuaXgyR47eVhkOfz6eKgz643CFcucRLG7lsCPJ03XO1QBIuzA0NE7m0EfrE22
qLf/ZRAy0eQ5aAU7vQ4LvQrR83W5jwAa365C4K00quXCCfpuXpA+4Rij7kfOZhW6Hj/KxOWN4mJS
+vSW1w8ZaXcfJui4j2bd/vbxA73bIJnv1loQI0qknedU3VY0RbOKq1efYUs+BSizgqt4mWly9cug
EbDHwnp0Ab6OVZ1+T8ZeXXKkpoT67tNxf0IqSYC8KkFopj9+Xq5zKU2fab2dLYGRn6ctMjOy+yFb
2hCid262+YI/Ub5keMO4TZtgm+nmcLaAi6kZ6JKKhZ4DT4OqFP3Aooh89NWYuZX2HDlYAnTfgjlN
iuTg4B2svRV5ogW4NMYC0q8XgwdNky2OJSLAZ2QuBiDx3UC5N9l3kP7k0zBVSishi0fj+t9HSy1f
ayfKuz96J6rx24JpkPzU5E6Tv9Wp2QF47+dY3yZaGdeQEbFOza/7KomvhZPYCcWxZJhfpqjoKJAX
fdgkzs4wY6zXcCsbRuVRYXObO5GttIRERpn7THrHMG9seinFm2rpffqaciEEu1jSFoUTGW8md/wh
0xKwrd1QTsE1xM68A8TdF+MXbLps2iXLLgkCP6dIngK+7lTzdTJlk3zGlVGTh0ypgAQhz1Jar3U2
97jTyXqcHOvQYEG8SHD2CV4qm0xkClf5Br7tuO9ypFaQRSeq1VB9Y5dm2lzVKvfmGXy+j+k1xiJl
v+jFW1YVtgHmESTNt7rlOgt4vikr7RN62TL41MUKKnXd623MRQX3Aj+3UZa86H0oaGqVC6YnXyob
3wJfhaAjtlMr6m7TO1aWYLAKhyb3Nan16psVzE77vYJ0H/UbkkxF/6UtE5Ku3lAkWRNxlQ2Ufoik
0U2Pdjx1KbeIcOlr6pWJ0EDQZdjjLt/syclC7BndodZ2EATGIbtaTVWjByfqq2HwaJtxYUnisgBg
vsvCcU5gURFHgb2a7an81jh07HPvghjYPS+zHCEjx6CstAe3lWH2C6x3aoSbXNOw+fOXsUkMl4q/
sPovpR0J67exLGaYkpTGtEFsohBaPihFd2j0FjQvRrhQllUJ69oDjZqppySYIQjmfWW7y34OraJ4
da1UJKmHXiICFVhCKh4hMpqDIbyuN9Plvu5dZJB7rVUzYGUjKRoLv5+wk33jxe5iBL/bpjAspnJg
t7QtaPOsixcXL7SWnnVzWpphEyawuV+rSC369WhU5vLVLJo+/CIVTp1PdLdOmW+pQBs3tEUsjueK
Lij8oYxncZe7YUDDP8n45TnTUI90ftnbDI6HoHM7Y5RnPneJ2y87NyjZgSDX9m2E82hQ6qF2qOeM
yqtX1OY8vxYmRqcRcOQZTIPnpGJBIlIkWtGIG9kYeaU2awlcCT/qtKiFoh25pAG9xUipBeBSQScn
DpBD3i9vVqRRxfKDqEUF5OnlLEpzh0SocOmY07Vl1r1ELMX4isJSg79KVzmcQsNYLbs8OD/Ikr25
dMP0h1U3E34OTigwlLKjCngCXTtzoPAV7pDI9B4brNX/yhP8RwB0GtiV9JtVD9G21w6OXmb3KS2F
lTVXTZdFVb9vJlqDwSNyKXBsv5J2YN0WMrHzHnYRePHoqmO3xlc+01UH+xyGjbUx8HGt0k3cj25l
XC0AJavxK84kc98/FqmsUwU6Wjmj/rUJSu4+RHfQapO1JomF4oSt7XSDQerSGtsqXMzRG9Xc69u2
ncEC+Uobk+Y+T+q5PtTwPACk63lX4p2sLGNUb25uUPPYdQl+OF0Vj86NLtJWfHdioy2fcoeOfFR/
iJUQHtJIWr4ZcPoCzxiIFjbjFA/DjbArJ3iauSD3z6Irm2yfZaFt3LQuPKoN25f46XRgirGSmCE9
Bku2H6EqAomA8ql7djiGd3ZgRJ/BiOY7I1PpZ+pqFfWe3FGt9eTGVp5uSTc1mAdQ9C6jz3Y1jDTv
VhLLvBdDkvv+xTPF8qWzk5a0QK9pas+vRckBniJcTnQImdwjtxbZTTsXgeVjI9ebmzRRRv0ie8PV
BHT0vK5uNStV2aORxvgU6ZzAwX1txhM+xKKrXhZTnyNcOVQd/HKW2M0fklRznYeuFot6QQtUl7u2
1GIHnF41zHti1bnzBpzjZnNba3nwu1St3twjW43z3YSLgPrJlMWAdkUh1vFDYxtF8aYCM7FpLGx4
DxDch0b+js2B7LSnlY3BrGaOiOnBkjnlKa2YO/tLMS/1ch1pCZ4iiFMBej4HoduJ4mCOrd06O2E1
4aQfJi4KkEwXaI3NH7wfR/Ebi4u6wEwSr5MeP+cOZ4mfRjNNvaSDvsAe2adDY8B+FhJSGE6ewlIc
hwHMgFZVahPJGsStPYPW/O30uRCZV7p1S7csziad+lGbiaiendjMsUGwSyZ6BAhcLbhnp+UsoQ0D
98y7go3UhWzrukNGDzp1j/ou1qxRAv+PQAa55cR+jvSg7V/hZgJ1p4cKuKAB6VXfpOhA0FjqJW6N
1lTGyIpEGpvu8xRSOH0ORi1/C4sqcclWZkNKNrjSn3WNjNlGMhcxBMc8Of/V9ov7iMCLE1vB0Zwe
7GKcDiHrK7hNI4lxGbtP/eLqFH5XG730tUXU85hBcn3Dv6zLDxXWUw/VONoPNJ6G3X/Hwmvo6vhi
GZh/XheQi/svRAp4P1iRpfJ9vQC32AM0CfAucQLM0mSpGuuwtIBcPeS++XOpO3wsbI8Bpc5iZRsH
ERboFcSDDUI8cARWnWXJLsEA7pbbzQz7Nc+WH7HG+X1VdUZt4uvYjkiwuy7fNlim7rC41M2dKYpw
z+UDakg1pxVocHRBkV/Bmxcb7FQwPKR6gWM5x9urRIuZbeqAM2ZjpQMfJZ4zyEADqtZuMzdjn161
EO1n+NEu2jFocSqEIDSNsFtBXE/4t/fZ7CUJ7jRp3nQTyJrRxRZL4xiChMpQm740UjQfeo/3VaOX
tubLyZh0RHZh9Mh2Z3zDFrcYPGNW7VczccKvVjgFfyIqOw+YbOQTb0TTxC6KS+pIwmkE66FM1IhD
b0uwCjimsm+rIJ/Sh7JcinZvmG1SXU0lPTq7XnbGhFk6Bve+WTsa3sRWi7tGWjI17Vbl5jaYXVFu
Ev6fz+t3IBM+w/jcdEFgYF5owB9bjclxhbPVnHOIJE6OO0DRGz/UaOUQjEsM21E2Q9+mK6eT+1hb
arrKlzj5XvJp4k08ZtpO0vlt8dsWSIos3M6R/eWpseGyk+8SM+NfScMSg4cplhueTPTwuYEJGhzM
EKc0zHAjBJ924uJGrDAC+pxmeIXsHANPVU+1vY1tPXx4SvpqSZVXAoiecS1A2etplh5hegMuwdri
NFM9jk6bW1/yNEywZLI1jCfyyYEbnUb1NN1ZDhYifhVKFW6KcHR0v+R7Vp9wizEOGDfk1lUpM1ik
+aSZRJcObGFP0hk0eJ3TsZm1S2xmuyIftM8G0qryp45vuae57JlebYO/xomo5o+VqaPS7QDvPLvC
3dQKUYoX2ENniWPuiXFdzDIyVaS/U1xBxt824JWXPKs4T5IojvEUbZVqdt0SCp5Fh0FMtIT1XjEi
97gOpsZ6Nqy5da+LgD6ATSSH8BHP2EJ4Fcr7m2kICC6HcSTIG5ZKGb5dYsu+ATylVtPAKb6fa8P4
3poquo2zMje9TsiwYzNUSbwpgoGNcVx082tjiPm7VqaB8jRwXvqj0WMK4FlIHPKXtKkxWfLTtuuL
TyxLrMDQw3Py2UEstPuIuPYJG2PQLqLEQr3UrV7h2tvw37VpmWLzFEauPPCprGG39BFWhgnxw+NA
u0myDaa4C7yQGnV0wGC7tncpUp0U8wAXI4SgC0gHL1qQRytcWH8xR20VRNHNmexIQrZbJQfUoMEU
BfvFGHCYGa0wzPca8XQFaF9i+uE6aYxxOo6pdCRnuJ/BFlZVfmjod70n92ZkPvWjQb+qnU6nQ0zj
zsL6wup22EPSnJJDYbpYwhOrcGtL+SwJeD/FnyOSHu+SdjJph6eBJfpGWT//behL+BZV5fgG/iX6
MYZpdltYaPN2klv6/ZL06VMRaFjbCCbUC7ZkAvvZVBZPTaoJ9swcVv7OmeyMoEAESvMtAgq5t/VJ
T69klrdP1NmtcNlw3+f2tnSFfGzosZu3dCBVWO4kNmeBxqm1QcYLHwvzVjcmGCy4oA44j9xTlQdO
sdDMpHZo9EWz05zGmXB2VRgfdmZKONwNwtku2cA5hD19gVFKBa8u9mxNi16TkM55D9GayJ8SrOta
f8jrQO7Ziss7RBQBLb5ysWm76ZXtmUsCKwAhhfojGmP6IzpN/WlNi5vtgFPZvOlFb1G0dFvOMwR2
Wcw9JDe2gcX1HN3LCoyc9Lz+MY4jnS5hJHO8p9Qif1Es4Q7UKdjqS6c1X93AKX/meNjJa0l3+l4X
touLne02NSwOssA7Oldw+kusAO1JhHfG81AGA8ulXMLvdlGNn+zFDH6obtYeemn0D0pTYwrIv5HI
JztshTxnhUlv4ySpd6OJM/ZW6ViFeLjXzHdjnU0Cv6Rx+umAJIX4rs3dr0TCSYD0gjGVj+GUs89E
MwgSN+HyoxW4E3JyugW+i2krf2J6j4+kmufyR8XmsWyd3k3ujMQQf4w+Hz8NGnnwnaxb+8cQZslT
BDE+o6Uxa697OyREsiimDN6Mxmc4ZIhw8VIZ4/zPVAvtJ+z7xGB/m+cvcYkRuteWSxZ9TuLapGya
D8VvPWubeTPOKk23s2ZmGcrNrL/R8qnCsaiY6z+hbQbfZ1mFDz1H+L2dRd1r1Fk4mAy8tV9O3TU3
U17rxPoF39yDwTLpmyzViAOzLFrbds0W2YIw5wzobRT1n1TDNRx3iLTjVjVH6zXBteJ73cgngNAi
tsjI6xCNdkM7Dz3OZ7Hl7Klc6q92l1o2fJJW+2w2FsvdoO3SIVHFHd6faGvHf9eZHG6lKAlcqk3a
rLYjHk0OK3kqrxdqvuYOK2xY/EbdUfbszK7bOwnv2lNdjrND2RsYHvStwyQLBtP8HNRu9IzyInvC
TJo8EBe/Hs+CStW4wkBgwFbGdqdHDE2t34C9szvI67gpgaDH+Em5BDG7ZspdDDJx0yFdHuhYmtdO
1u2mSaknzvQy9gcrLm4SOry7q6bM7O/lILW7KdEWa6e7UYTfl1r6ayds1GOEQxJWSm1KjwE5FivY
zFFdb119ctJDrZsFngxmZb7Bm8fyqSuC7MZcGswsxr7qNo3V2rjTGrM2ejNfZo/XvRh3wxAtL0GI
1cItu4WV40+WGnDU3W7E364CzS2qkMtdwMPzdmY1v3Dplk9WKsMvaUOjrxd3tYXnoEYM4BvpLP5k
cZLf0O63buFkr+wdTvCVs6GLprvHg24A3gvbgRewjPZmoS3rM1w3OW2iarELb3A1u96GhO3W6kOA
gdUw8piKJghYkPmIjTjr2fxFhS/4Kiqz/WYip/9OmWC+CbM+mTZdlKlv2EWUb2QCs/umr/KfibXI
q5LHbDZUybn+TlSJoGWg+UcHN6rgShZt5jJuPzOjNCyftjiZDYanY8bEm2XPIA9iWO1jBtyDy76B
KoLd06nvMd1LRw+Qb6LfVLNmfR8wOr5z7KT5kcWp+U06lNBwJMq6n3DTwZBP2I3LTZvj18u2h8m7
1/St+4MKM0FyH6nwdsFdsvFmXuId1GiBM2w49bdVHxKkCL3X/TlwMmz/IBNgecy941VDmoUTqG3y
e2PzgU9VrZd7s0rwAZ6HZuIKRFspl/8lLut9kGvjHf6bEKhtSrH4HUWGE27aqHT7LVET1j1muyQv
yPSDe6O3x8HLuR8tGNCsUVttDuWhsGESekNlO+UmlDTsX7vN3Pwwhtl8wq7NZO/WluKhLDr3mxVK
fb5SaZg+VV1S/uqQWN+BjyjnXWzHavJKKBgvYiKR6hmcwDT/x7X+mA0FR0AQgc5ki7UdXM2F862X
FVc5VMTmczRgybEZy5muH7tJp+y6E4m8wZOZFmm7kGXvy0LXXmK3BE3HnSHgQuqawJxaopbbfIEc
7lVmhoEcS9z+qWnYPG+jegR+hEsDx1SYpp8LyX2CPBA15X1WB1jhLYAS9oGm9Cu3TZ3fYW4W1+jX
iWKygRBD79zpicyyg7dTEQTjZnI1N/Jdq0JAjzE3W5RJ3/xdTLHp15h1WJB3XWnsLHsgoi+6ZMHu
smnaV1GP6t5G3IfWvgBJ4qVWnjW49KblDaXMEnvIBkO5ME87DMQ7/KWBsg7EXhi01dLrZJh/geOP
FTymd3LZdKY+3ZqYF+N+jtHaowuJ1/HyqoudnXR7fcc3rhYiN1qdc6PVXhEX0e5O07vRYjFutbcZ
3XHjIaVK9ORoYxNdQ47kcIwIqyOPvUg7qEhMw16EleP4jeXSpW6FbDImybLrQM+Wz22X1Wq7TFF6
Mxdzg21wY83SU9rcYhdkc6oVWFHGftY3GNc7FIpwM7CiFyuolh+1mkTt8w3T237qDN1XY8vkztIg
/9ZpafVT5ZmJ3wsRyi+KDPNd4oxd5HNnLj5106xl9wIUQxc+qooksD+VsgMBH/Rx86pLfDIAA/dm
/8kMjND23cKt55/poonWK9KOVaC5HV9BEKpzM2xlKverAIAW57hRv2wrbopt3bTL+DoGvf7FpXB4
mAcRsXCWAUvVfFS/8r7Mop2rF8Uz8HTzW19qSbMZpZa/iv/j7DyWK0W2NfxEGUFC4qawjaSSL5VK
qgkhlcFD4s3T34++k9YuhRR94kT05LSaDSSZa/3rNwTsqsCg4/62iszHeMnx64NsHVYpWbdTsRfd
4Hv7eYh0etaCdXeBWRFtfxkXPjULIaj6q6M64EU5mzgDWADYxS4lVGEOsCut573nZXUOzGGVX/MZ
4wTs09dKBHObzM+9yihDTVdW7r4s+DG7emy49Ow1brcz1mW+onhu6GWXYmnCEkQv3aPOLwlEZSb0
IpbR8eKfxbpBCovRNHdeJjxvb2LXQ7ExNYQfr6ldgUyRZWOEYpnJcQCda3VYM9P+Yy6u8U/wXZma
Z7Y/6R9NNOB0GrkDOc1gzLQ1i2sNID3EYuiLTpmiwKbTIjAWhwG2o7bVSRlW62rfDtmUX46GmKrd
TJhjGsYrtL0wmVuM5JO219PBNKkxYMDE0IBLXbZEASHuu8/awTT418f6WloZdduSrUZJeFq9qJBw
KueuLGANBPMyaBC3vHSvsaWzCCjXzvALQfw8BIAhht45vGa9K1uRAFhpP74dF4xxAoCS3DiOsHan
nT3j0AkO7ZP+1YBEXBVR1N0zVCnp7Ze6ktv2TTbgrAa2afzV+POUajoQkRwfzFX5N7oknPUIXT+7
7apYkgeMR8Rd72PgiKc3CTBh5Uwm4yqZDFQCRkc2ymHwgYweyySL4Xhk8SjDuq7S9SpXOa2azTFY
Bl4/2PNerwLzTlGQA/4lbT151mrdj4Fm/v+QsKp6mDWFR1onKu2YzTjlg0rhysTBDN2LRtSx4+MQ
W966w5xYM8ok7ToOPIzHo9AZovlFVUVvHBO61HMwVeumdifnT2L5RA6VU0xsLfFfixvYRbEah3yN
85XUO3N8mGxRikDKdOnwxlCFyxAmdUliLjWE7wVvrNmDdGGtEzAvfFiitPFQs0PmtFNDtT95VwyJ
2m8RFDmDgT9QCH620wrqJ3sGAenUrGSlRB38UUlycFCQL/cqknQFlFR+/hAxoSeM0BX+Egr6g1t/
zqicUBeRXmoYJGIGzlLk55FlouvtZ8YygY0zQ7VzqVzbcGDGV/Im15oGYFZ2G9qZVl/9VtJXS0SX
94x8JBBGIwcKoWHIgz4nG5GvoNe3Q0rJS3Jqk5+XeUKNMcZibHbjlIyvZrQYBfXeROALmUfy3Owj
8dCSoHkH93ctA7uPfBBWo2rbfcm072olcx4dUGz33/4ZMhDw5uvf5tDON4IIzEcR1U2xJyA++01i
KMepHuf1dVpEe2MtVfK7qbHwoDmwohu9VA5bUFSbj2Oh8OwdQZ/OXLM2f0ZEynznVlljzEXXYTfM
VfvDrQTA/LqOOG4NXlIgScbKBb+2zN5zzqkbJmjdPa0q6ZpWbC9PkKTFj4rJBAcZUepdUAxSZFc4
ljJPivtm/KoXL1ng+69EH2jTbX+3Bp4tVOvOb4GRoxHSjHrXpjllIL3t3H0T5H0DP/WDcVVk204z
J0l0V3F89uHUk1rOcAT1LURmVwRR2knnarZX5TCaKYu7WS7Uu1yyujFn4WBtOHLeee7IZtW6jnHf
eFXWfOki1yTC1SxHexe7BTAlNtqeeTY0CqssG4cVe9fLavnDE9o2K0rNPNTAqY9ySgBL84FuK7AV
sEeMNYl9xiEowbXLiEG4uZb1Xb45DRz8ylwu2fYsEq/wIFoCxxP1n0iUSoXVnDS0wqNV32ez300h
8/K0O/iqwvSFoCR5R65eZoQOLJ/bjvK/ZTvwEoZPyEcGlPGzQcR9Es84wEelHgknXsD8xJi6y7lC
Efjbs7NMBaUcVBmySJanccjEQyyzloDgpW1fqjwCrR1JLclJEBr1rYM96c+Wk+cGpFne4tlbm7cN
XPgIyK7Mid/YJsRzVsn2ewTyZxwzaxluS0N25ZfI6dc1aPi8nANiROZ/mdhMjze/4X3ZddTylpf6
KWyeTpCtNFrJa5WDzSKibGloRZvnjIl0ntyaqGGHfduP7T6OOkb8M1Q+nu9iUlS0heHcEQaVNzzq
mFqhhg36auQMpvdVx1YcLtnMivVqw/3TW8ZyTwjY2H3RnsORs6C5kaE72vMLOLirwg4S8tHB+pZY
SwU9fjvm8MTUut7SzusY3A4bGjMKgXXXp2we5fOSF54MRpN0RkTv9W+HYMU5xOgZw1Wyw5rvQ+GO
blAYJTN8O3ab87IjHjggLrWhpFVuYYdN7tl/mHvYTDtgEWzD4hLNVaU62iyM442fYCfA4hWb2hjm
jA/Ny6UtjW+FUI1JkuBqpyQxFt6GI0cM490E/HeHl1x9n0/W8jrD5Hrmhkhpodkoqj0J1b4Tqmbs
+uOEf/oFgI8xBTVL6CvVEsGrsRUJ8tG8VVhHgsGsZ8Ou0kdYqsmPAWz2GTtPmRyZU5ePTZbav9u1
TgiyLXwDzJ/Z3KuuG3U1+14zEXI7+vInxHG9BmaUYQJAGoXKz428mL5Xa9wSYZsQN7frYYOwkBF2
/uF7nBvQw4Y5cToWCyUezJtm7+Qi0fuuTdWXDrcJxk1zpX5HVgkSIGsv2iXt5EwHN11hE6aDbQg6
hlqQxB4Trcc9MxkQ4cx6XUiRHQhdLnl3F5WsDWbJCDJ/53rq73S1UtSKqIvscAGutgiOtucs1EZh
GV/WqGgjchIb+1mYMxOhKiax7ZDRwN67uZA69G0hlvO0TcwH6LA4AxgyoTZwazxc6l6CzsRbHUDy
b6RvisrSBZv7VH0VLeMxTmkSP4JVavfO6JwxPkyiL3+4muooTCvA6qAQsc15Zhb6oW9m+xeaC/CZ
Kh9qN2j7CvHFk8LJUF5ZRDmvl3lLWARxXhFo0xjb7g1cXZ3vPM7hlVG717ApCXtAXjfiDnGICXAp
jlHRuNkXk+0D5DlperknFCl9yPJ4Ae6xJ0GmNLwkBZxnAivr3llDcxlgD8t8zR/RdTllUOJnEfPn
LcHAlbkSSZzOzDgGTprfHSa6asfER144U7kl/1a+c+HknpgB9KeZdDupH/W6IjKeMz8lBjFn7wvH
xEywHK7qRh+AhOLbjkTBEoWHIx8Fadbf0Xvw+VVDBAFlKfXc7RLldYp0eQ0VQ0Weed5lfH8v8ATY
IJVbMegyLTbbnDKLj7MyW02OOhAD5iaQI/FN7GhiU6fpyQYqpXUsenzfOA3caK/IMCchOl9I0B57
kV3ay0TKpTcbcxrEI85EYVEBqJ55i2P/1naTfK/YUhIegjuc15KSaOfBgVL3a14Ml4sy6vSS6sy5
nDQB8kd7rMY0tO0SUg2VA2iNlKNsd+VoCgCYNWbxJLZdP4/EQie7xkrju5Km6/tMT4DER9QYHKye
jr7lXqwX1JSr64YA/4wBGPW2X7SmTDmUYOp5WOilHZDPWu21HKb6pyiEnX4hktQ+Q309/HTGwt4b
ZjI010D3zLx6RJELm1Lj/PHHMv21MFv9XYC+PirtQJ2INI4+oZWT5hr0DaU5Sdda3fTQPWCIMYPF
R2lcZkYOo8rDxcSGHNPNqX1xs5pNcEhAyzlJercNszzteBWTy9LvCblUQZV06tGHevSSEKT5aDSu
NwSlWc0vFSbRcpclo7ijnlhhqDT8eNcrvyk1tI/5XBt+wF4tMzRQ8E5gjqmWomWJdYrlkVOt9G5r
1wcpBjBADTjIA3Npt/UCOczqxZa9+mYZ7nCnBA1q0Hlj99M04op6hCZI7yLGmuclN0hJFw3Wl5SS
lCTddOxqOCv4VmP2aWFMO2pIFnz6pT5yFiavrprsHnvpZbXweWpSZ6eE7aa7iAcoyftFAR8iiSGA
PDWtFNoynmHMzzWErWDbkxGt8IJV0BIrdVl5wJ1M5HL9iMFU8Sufx7aGhb8WN1VB5blfSENkrMV4
t9z52ajmw5wx1m5mp2zCxc0VdxahEt2vEQcMs3Fv/qFzI3+hIUDHnZZifTDlYqBaEc30oOIluzeX
UQIayYkpHMdHrUP4GkymC6+vb8Y+aq5LZVrf2opO/w7YyVJhA/Pqx4Ky7jmul/Jr5+SU2DDAMzhh
aWQ9JvZSo8BfUutaMOZOzuoqbl6Ssd4YiPQgBMNi49YfB6PKRTAOPueFWIaMcRLDxAfHgdSSJdhc
BlNT9b9HBBc/HFrQmHrD4vu0KBKoJphx+fvamdI+bLo1/iZ7CZlIM9HZUjUSxhV2PfGc0xL76WAY
THk3W0RKl4STaaBLlb3AqKMJWfrx1wyzuAySblvFXafS+mzVefVUMxBmQfvFnIYCYMAImB0kBG4W
wHD4fOYJYd+aoPBWmS3n8MQfHZpEDQnxHgngeGGIpThTZQRxqIvn/i7uIigW2Ua0D5SakgU+2iCe
6M2LG8sG6ubJZ+JGt318i5wG89xIVurclD0YcLtRlPjgbBuDyLwevJ0LqPYIqKifjXgy7b1rFOCy
Y5vKaziTlROiKwG4ol9zmEpn0l1C9lnIG5Re1R0ZqzR4orF44UnPKHnHJ4DKI4ax9yQS0r5Jel+M
s0kwfmcPj+cXwmyjB5sqhufkiOFVWitTfhw8U2JmpL3QqIspeZRRakcXWLJON1WDY8yBT4GNDWoe
Z2VtE7rHBHZsYip3qwVvKrXDUbHU7aVQ7C2B28d9vusL1axEeC7RDXqL8X40vf51VL1qzySeIV+q
glE8lVsdMZZU9gs43sT257bxWW2hsAeLTeujMTUwe2Yl9BdutYPa4JpJEi5Irn6nrB+ugIf7oTNK
549WSeHsRTtWL9v2QJfGzAMvbyqJczeaiUIumJc+N95E9nKaWDGh23DegGfAKK6LFnEB9Bgnul7d
gkS/FSAOLkKy1uPOj8hNpyRS6cVKDrUV6gieOgAG7I9DI5b8OvdrDs+yKSeT5dNaF7nNzAnPG6Mu
6KGc/N7o5+znVK/ujwQ+OITMxDK+d2tDU2QXuO6omfz0IDYNNIbxYESU5c5ofWcVZpdQ8X/OERnQ
IaHLVHtuSn3urp6JI2RVGGeZqeEzzStDTjbsrEn2mUfJHoyCTjTIGNdBNvIn8xxSTuLtcbojm8mp
hPVSQYZjt7I4hrNqNM6SruGTAPgno9zU1q0Gga520WRNz43JqcniU9OrWRE3FGR55nwZO7hfxEDX
6eO0MC4Dk5rsKzTYEysccmWyHyD2tXhDaUU37+ZMMZxWGhe8uBauRj6Lh9yfY4hsGwGxtv20PI7N
mLLhRtVzi4j0abK6+roy0tk6ywptHCox9+rI5kp+q9sT9KtgTQAJEgcEnlCMF3nF/FNuk0Q4dV7g
oigdz2bfLpk3lKnTsQOZgL0EpSB0wCuf8fZo5XxPvISohcfU2w6Dj9G7Ik2VRLPOAh6/QlQGelDN
ueOSLdPCzwWWAK3g3Ej6/ajdwjqQFASknQ1W+1Rn5vR7qjiDcORi4rzL+qX56vpSFJcQfdMvpMmL
MnSnratixsyPgC6TEmBP7fWED6n4gmqRMba7TtmLStT0mxkfV23zLvd34FaFd9OqEkCYhMOVfgD/
W6aulWe339HBEV2d2HX6DdJB31NwjXqAMpMKOCMzUpYtfhoG1lkMpNZdIqftrkaI5kPoAXetZyQk
6jS5YdY6mw8wLNZXCq8RPvzsqqh77OMcKci+xYLLPReM8l9w+Z6e5tiahyMzea/e+XTFcCwGgTsk
/TXgduyu4tnHEg3bLs/xr5Mh9xPYYIlHcV3XXzvG+BCrjNR4FdAjqt2a5na0hxziQ42iNS13qoMj
xKR7+wDUsGBWaFbe2IQeZ4pDhe3CNGPS5z/0dePdrYM1GQwrV24ThXJzhGk7Xa0jUe6hs7Iz7BiM
DPcxpOmB+ZDMGzBNL39MsUewdkNdt7j+wAKkyMzLBay4s9lyWpnT9HsQQySUsb7v4aWIJGfEQBx3
yPwWG8dcr2501oAtp5gUUeCGtUHSNo7WVuUcsB3TeDNhpeYdQO5zzibLZDSnoJHjGdeutMtVO5oM
rQhr/UrxOI37BAfVC8xkJAiLUQlBc9yxfKfZwFWhycolCvKF7Z05IoDPOa7gNNMQTly4XWsmX+zc
zNEPV9ho4rY65vOutEb1K1kr9kCRkkYTCKsEo/UzOMDBwGZ93xZN8Q1ioqX3dPXz4xgnZXIuKLyZ
baTaunNjE4etWWpWZO9UvWRqKOXVRHHz0mSj9xW7YB/yEWlF0b7wVySdq2X2162Xmj+S2nTtXZbN
xvlqx7W+af26vZuWyjbgbngw2OuttC8jK29DZQywwqjIBcrryum+V0lBn5thC8omD4kz2oGMqzu2
A2ZIaMyg5FpVIQTkNzHcsk2tY2hlORxHneFoNDX/nAOq98egNur+iq2ROTE8ougJJUZxtuCsOhPm
XjAehObTPC/o47pdA+GtuSA3xfgTz5VnHQ0BxhcCE0iOEsMhQZLNRXh7OVm0n7if97/K2OwmCuo8
fsRjd7xbknbkhNFO/NL0y/IndqHZHfLWz199Dul27/BhMYloMq/BgiZz4YUulJwhK55ht0oE3w0q
Bgo/Wu/8Jxh99VJrN50CiTX8I1NcMJqp65erup78F7xfYPMwMbYbpgArMdYMXbxfRVaurym9FXcl
CzhtQ+mOKszSzO63cZ49hkbqFj9SvF0J7pErcnsFUsfUM900Hd3oQxat6pW8e0RAvPyYsd1FNy1m
T4S3Odl8B0oksIyyuN172od2zdlCpJIXqzUOGcg21ySPGcvONRzj0o4rwgZSORX1kfox/97U7MoU
cVCPBlOz9UN4LH9CN81u0bX28AxTsxR7GOHRbc/+lISU+ZI2La2HryZc8W+a2c2D7TBHUJyOl2Vd
WPdZYanqrsmmAasdPx2XM9Mb569d0hHIrtfWwgZIF310XGorux+01YE8TQuilcVYQRupXTBNXU0v
9/Z0ScLZp6qmXZy7xml3Zs9Xs4/7dGZ/9Ke2Oq/UbA7IcSfl+WCrNvuDbfX83wlynp86XbUI8Vqr
cTTI5JK9ejXEiSMWGWN0NdLjQOhyo/F+hjf3W9Ea8KrlZuZSxWDtkUqgky0wYKA39EbxOrVz9BBR
6f/CFGqDWZd5UmwE1IB7pDjWM3oQmB4l8qDnJp05yNte+semmHKmrCiEyrMZfuc9vYom2DgzO+jz
NuIgQsUbGXYFSsQgN82igGECSLKLImQy1JGuews2TbVpowr4krXQ73YpEZMew4OB4wlyjfVoLk36
Onswe8OicKlyUf+1TdgYXnRbZQqeEZU/RS5j1yQ/1FbpfBWlCZFnwDTkthOyX8PGi4YpQP4Gm0m7
Rv2Qu+nywxsc+dVhoGXsZbQaYpf4PsMJsqHiNMzbktK0EFZ1J73euye9sX42RGdDWKrr2AzZD4EP
SYerLpGkiQpdc2u94CcP4RM6bnneIrwa9xLf9z7k9xgPEZrni3WdajgiAKi/ujyNn03QNBi1zVym
TGJZYoFplWKBKThuvEsIbpADoMB/j6olUTsYSStjeNfTRxj2/KUFt67m3GP6RnEMJT8YLHzS9nHb
u9d9ZouZrbqQNthflj21Ok8f/Cj3bxkbgrhMUbSKDeCa68BzBNKWOVWU+ws72wtFA62GCcsy6GvE
DgHCqujVSYAqDp3fZGq3wIXw4Xn1y4VanRKvC2M7YTKjKdK9GhNg2QJGh7WXpefebH2nzaYyrOdd
3cVtGA0j2B7+TeZlN67qW5yziwUYXKYkENGWHLxWU85g3tz+mRD8XaZN2Zu7sTWYl6ceqgKeNAsy
tPsmLoJxXcQTAkTe8bxgie6lq3ywZherlgbepQk0RokWTHltIrzJK/+uz6PVDmjWE4qGSEo+CMMU
36bUWr9F6ThICOEbzowZ3PCiss5qwnUChwlXEiiizVdwYeAGZnRbLjoW0Gdpq4PFcuUVcrH22vNj
CMeuLKnsY+X2hEX5eprZ6RnPM3Rm1LvO+RQdIIqq+KyQnX8nqgQXDd9nYv/FGiemGYzDu13Ett8h
seCsPzcz5Yug68lS7qtW0Iv2jN33NKtVhgwxq+s7c5HQAuCMdYhoIoN5Fxq5Yd/MyaJ3rTFLFXor
EuhwNobhZbQmMe2noZXZwU/8nG8q8R0qLQioK/S5OM52Ekgw/TXHADP7YRVyDMsaATyF2ZJDufAb
M73Af8wvr6Yx9W7tNC+anTWuBTKtGo7dDZIfhtoDOgUeRmOVv2Reye6wJGs075YZyOoQJxTGO8lT
bHcrmzi1RcaUigdbaCFBhczoPm1caomG6AsB0XOkCFn4Vn8X1Uygeoru477uFxxethiAKwIR+ic4
s4ohZN05V43N3Dm01kVDLfZ0hhejiiTMW3auQDBIuZaRhPIyg6TCxJugZe8K9EO/6kgv3+pCZjcK
VrqxEQbBjkFjXRrRWv/xopHmD1wXrBD0kIorsxnY9G5h/KDim/qQFqWiBB1b70Zqq5HHSHnrj1hM
xhUS09H4gpjM+jXZ0trAmQJ6JllC8TnAcLIyHzWqG8QFloTDbw0JY3YCDkJIQHxR7pwZdwmhB3lY
K4MXNhqG/TB0LWPlZnAY7+ZG558vIu6n48T7/rpygs9nCjTjPAM9ueutEQwJj7PhEkIEp2QN++Sa
6oDjojC6egzWDhDj6KVNC4Bloib4CiZZUILUowlfqsq9O6esIcNy3MQ3TQGTOBh5yt9hqI83W6MH
Fcco0IMJUXe36CSjn7kGQQ5Ha6bDULNXQBMhUuXZTxY+5lgniws/qwCuKDOMdfe44amfBWAbzrCm
Th4SVfV0vobfPOMz5BSAbFXxM5ZNCwsiyoGUUHMXGk56pR9kDQOATRb+hbLxPA7SjlDyHV/x8sNf
nHWkjrfggkxAtTYsHMpGeNKquFcpWoaQKZTzanute8cZ1FmHOoqZc7N0273Rxy0lfqstHW6783Iw
M8CdfTb3wNi2t0KMTLzyZuOgLrtkbuYrKpeqc85iJtrLPlHSa7CWa8RVN3JqnuV1bZ17YCJm4GEw
Twtfz1redIgBf7WRsd44qEX7YIJYMZz1K/jbLdqzCG9T4dY8m0TZ9Z4Ur969XHun0I/0BeJR+ACj
jIG0AT/fyahy+0nL56JalUENSHv004+zUQS0X3AUI4lo6qgbWOPfXVJDfUYufmWzSVhAY/BsY0B4
CEDp8g126Ujeho906WBptDxBPSxk0X6suN68BP5tbkB4ANaf2DUYmJyBQp6Iuwu52H4D8YeBsDJ/
iKGOgiFvhqObT/OtEAVmryKKeXX9sCvyQR4/vvyp4Hu7PFmtyPE9bGyZgr3VWqNhbXtoK2WA9Ip2
qIDKPJwZsAQt1J36hhmFH6y2ir+0cwEt+OOLn6aKETDH1U3DYOpoOZt/yturkxPm2IzuqiCPOHL3
rYz4kEpiAfc5XUUKrQkULUaZzfw8paNCI7rPK9gmFDEA3o3TP33yi06156e/6MRiBcJz1LQlryOu
FfswI8xdFvtmSKn02FAKs/EwC29Ro+2LfrLx9/KWY1WBAJhTDDV8AXKAT+J/8qROLQD++VmEGG6u
t9L6y1msmdmhB0VLXJUxcCvauRhiRwEamXe1U+8+fgqn3hDb1TaHD3dzN4UTc2KToidVEfMOEwQ6
sPeqUteCHodcirJwtudXgn7NT0x03luGWO5Jx97WoLRPrC8gSHZ13jGHRw5o3jrQTChzJVzc3pjP
Yc/5R12h3a4t57/FP2wRhw5MY2dbgVxfnqxAr0aBCP+FcR9GeEiugH9T/a1UnAXnIEGMtj9+tH/f
6NvrnayvxREIU7RGeFgZEx3ttFwtXPcLfAwLrnjT7xqvae59u4gPH1/575XNlTGfsTE1dsmj2n7Z
vyyfusWuZapY2SQkGRcx3FYOXl3/R6+Wf54nIYEsGxQZgDhvr8KlU8tv+KKtSfYX9kZ980p5wVB+
+urCt/5k3fz9XeC+zfbB9JiBIG/z7eU85Ud+KVipbc9p1gMNhyCO3xHXyLOPH9/f34TCZ8MljZxx
D/6+2+P91+NDytW2c8rZEDVmc04FgxYL+XAaQvBEldwC534Su/7uFS2MmFDAI004dS+UdNhNOfDN
60RMP6MFoMvvsw1JbJP8FrdG7xOfkfdWCNEJHkIID/unU3fxiUQIxeSW3bgd6Ff8VXd6p91urP6H
pUgEEZ7wUine2smzTCGTU1HwLNfGbeA69z6co7n55CrvPT/syiXkKVJQ4MS/fWOTC083T7hKD0PA
QVror2dZYrb7GYyVCT5Y2MdL5L3F6Bs+7AHKMnazky/MqVs7XrxticjRv5sqjEHCOY5dsR8KippP
dpJTk6LtS/Mt1+ApKlwjTmNKan8oqIFRHrcyLl9SBnrwQ3OoK6u+9LpqiyQW/fj48S2+s31xMGBC
JtkrSXo23z7TNfJWy4YkGuApgKJTutGxW8BbrTI7NEXkgUJY6qgsCI+f3O47bxMTWKbNeDKxuaiT
QmU00zrxGr70Lhq8ZxPhdcZZLMczwsqGQ4w+ev/xrb7zNWwFGdEsluRIOt1ausnv4dgVzLKgh+5s
nC0Pg7A+SyV/5y26Jo5ujsSlCOvnk9vCribOqu2bi8xczrDe8y47Wl0njYPst15CdkiiEjlk/if3
9+6VOQiQsBEWiF/621cZwfufe9LAGJaMxhNqqxx8J4/Sm4VkjFe2driuE0rO6JON9J2vhMsZFBd4
XUNv237XvzbSFsW7i8CU55rr+aKrjHGPEay48wFQPtnQ3rlF3P8s8kv4Ura08LeXagrDXCe75BaR
/u1EC7Nstlt0tynzozsNS/kpl/5ndsXv3KC/WcMTH2QDoBgnrxS9NBbMI99IyrvbGS1sJJQt0TE2
ECn85zXqQ/nwCdkg9QYPzLc3mKE5B07iBiP8gHZ+D41pauzP7N7+/hK2wAWDjFUbwzfn1BHQGD1C
PBpiYAT+ATf5lEPnS7Lxk0rsnats1nj8j80TB/2T3XNArlJWts8s2oUiqmVlQ9ZJnE9W/TtXIc4Q
a3ksFE0D87O3T2w2knGmeodjAWekvGnx1ql3dSv65JNl/t6FKCgxszc441gJby/EQEnFFfBpsE4Y
k6al2YbwFT8xHP57U/wnURS7LBLiqX5O7sakXpnmCoyT280v2DvTZZ920D/0jOh/j8BaL8//dcnh
xUtWIwx1e0tWOdk2UljdwAcUzJal6dgSTx/0Ms+7j6/yzo25HtuiMjjbHNq8t09vwr41bvOGTtxv
mBgWiXtJlkx38NwhCfUcf5bN8/716ADIMaW8OzXFH01jcF1gHRgIomP8R5oow9UoRmiTGVl9N8yt
9fPjW3xngXCLpJhxyGD5/1fnjT0+ohUe5JJUKcLdmuFC3a//fb1jyQMuZlvbruuf+Az7nYPEHc1B
MBRGdOvN6J26LF8+Ca/8uywAibI5SVyOShTxJ99u5CS4TW3umRbJdhC1MWVBNDN9hbHvH/3JQ4Kb
xzMTvK4vjx8/xnfeHNUWdoE2UYUSKOXtShlTI20a8kqC2lHxEwog+wllnuoORY1rR+DkMIoOH1/y
72OFXAoe5TbI4fA8PbOTyaz8iRDtILKq9WhDyvpRCAaSl8KkO7+NEPDKoG4S4NyPL/zOkvFw9fT4
AD2+v1OrWWIvqV+xGwxGzKquM1uVQaf19J/LWG7Px/bSRG+F4/fJ+VXrGSm/B+/LL7zqiKwxwuNN
VC6fQlGU9icL9L2lw9EMGLg9UThzb9/fYJGIBU2VttSb0yPWXlDrilRgSh+52RV2hMuVDWZ3tKit
H/7743R5jISNeCwfe1ta/6pE3BToOnZsyP9wmW4llk/7GkvFT1rU9xaoa9ISU0LadKonJTOWT9rC
cB5ispO7QQdf4Yc1Y+oJ/bY5QybSnf0Pd0Unjc8tXQ9b9du7WnFTqVEIsjpVrdMdInftwPLCI+uT
1fjujdHkb8UH//ROWn2MqWCFYtCAgUuEhIBgYOYlXe3PxVle2kZ3vyL8+QwIe+eiW0YKbQ8PkyP8
5GBYTVjKekVmsxDYxogKBdcCDb7G1iYuy93Hj/LvSo7FQYNq06ZyKlgne0s55YhscdVBEdWjLQrT
dW6KJ6RfbjMjEF8m87Om7p9YlLdw8JaYQmPl8VypHk7e3lz6SewwmQh8Prtyn469cTXNGIj5aV+d
RR6TI5k23TGBGEkEoGA6FcSLyzywxCLvk6X7zn7j43vClm457O2n5WUyQcwkHKqGWtPGe3J0YfDF
GMV//JTfv+d/XWZ7Df/6DjOnL0YjIvwmWtfZCdph89YiKVLZYWn5/Y1dJuLcmBiveQWGtbpgEo1v
uUcoT2Z8ElP13vrijf9/rgI7w8nXWuMlF7mKW46hjocKsupvq21yGGFGfDF2tGgf3/x7jxjsm7OE
k3PLdHt778pZiabAlTFwbavBdg0BkbuU0yd39d5CdskRl3jjW7zL7a7/9YQhBqtiHugTcNBrnqMs
ZozYmPELuduflQLv3hA912ZQDrXXOHmAmCPDD5AUHC0Z4ruohRDInCb5pOB49ypoSth4gD7Yv9/e
ELKmSJukppISHKfeAZciNezotBBAf/x+3ntypPdwtIK7gz2clPEtxb2HppULid44CIjpO7ce3TuN
YPjr/3IpfJ/9rbAmAvztPZXd3PW+4CXpudc3XtQnDDg9WLyQiabs2/9wMcKuQOAoseVpF46bTYI5
NAXvyPzlMAw9uZcQxHdjX5SHjy/13ruiROMAxI2ZE/7kvqAwKacrQW4syy7vcLLwrh1v9D7Zq7b/
yunGiUeyu6FDnBCnVsxVMTpLurLuqg7aZDBAFT1nc5weEwCqgx4Q+3x8W++tDLA+GIqQlRhhnRx/
Vo9mvHSYnGGnVYXZijquzcgIo65PPnlZf98baIliUXDwgWSc3tukpF90UKo3MXV7TKLmrvbaC5hy
zpnRpuMnN/bO1Txsl0lPIPJlY5u9XYfTYAnCxpmu25NwLuLSFw8kO6HckcN6i0Nf9Em9+ff6AFiX
5Ob8H2XntR23cq3rV/FY9/BGDmds7wuETmQzUyJ5g0FJFHLOePrzoZf3sQhqsI+8bC+GZldXoWpW
1Qz/xzlCptB1tZYjUSdfXyioaSfE/lxK84TLTR7uPn9cv20FyCHLGFcGIc/3vRKEXh9nxJlIaEOA
Ve2D+ooMznNIpd+M3XIWIs7C5QCf8/L7Xwwt3nqKo0zS6vN+6m8kyV8yJij6PajZoH+VKz/9+cfd
YgriZJIRqyfAs+qWoqd1FIRcCRAY47CeyT+i3PhDRDWOBe4DKmYJg87msT5SygJaE/ncc70rFER0
G6RjcC6ruUMmBvVpIs/szGr++LSw6xr0Te6UHDHX8cCqLynA6S3S+dKquzTm2D+K3aAMf2zdqagQ
DcDlBtZdNlfW3cxI9yH/I0EYoy28LMne5iXTrNbjcxSsDx3SFYkbuCFyRZaBl68WFUK/tdCJ1CFK
1RQ9Z4VQekkb/rF7nla4mnKcWFgJdOj99CMPlGRvA7Xhmircyk5yEyWcRqq66Yok3JlM68Yih44y
eRY/QpfV2TDZ7/q5mA1u5FgQAo7vP0HKTWep9yV5qU5JlYlqJbxUIy370/2f7WRBbLExszNjGt83
I6IO36mLG4+qMNO1lOEtJ8d49/naWs7a77YUPJ4LLWQJhVvLf983Ukd5U7eN/tJRIlwWwq0e7TLR
2BSSbAO84YBDzRe4hjNz8oN3YWmVWiPcuqqCXtDqGZJKiFjvqL+M3cEKzcus9+TCd1I9duf56fMO
rpvCdywSfICRg8eVAuiV8YiQlZjJDKUoWB+DK8ROfKcbsv5CQG7dE3XK1PDshd7nja5nyKlRQvyE
NGWOGGvXXozokDYUY2gj35HcUh6QerM5me7nrax3579bMTnzKsrC1VutN2LQAWrAdC2kymkgp0RY
XLGIKDmUlZ/Ll/hNYwsrhDI0At4QMlZWvy4KKGXakowY+rQ1lOYdGxo75tj6fzjx6de7plYTX9N9
35grmqI0caCGIfO3aKv86ZFtaQXPD2gM/GpYkpVd7DopJPEecUaMjLYdCBoTa5uNzefP6ONMIDhL
EQR2Cm8T/pH364uCgznWdGoT/agsucU2IQKL6Z9aXiI/71pZrWIuJEgCjFwe0QP1bWSznsVEev68
Jx8nAO4IlFlhcyzRJmP1VMZUaOVgRkkNZpH+QxqRc0ipz11kJYxzpKTT1P3VLHHAoDFcBERLiC+t
AXUDEgnq1BPFIoiOiAxnRoFabaO5rIWsuiL3tti0etft0H6VnTGK5T0iuekZ2/jh2XFHBnkikbxl
LiWcqx5nFQLrWWg8WREFABUqi86oJ+dOU79thAQPxpSIjS6uG0H1BRXh4DmZqszylErRDjmoOmv7
R09vSYhRuQgRQqEh8CcrW9Gl6WiF+jjYsPBCEpdL8xHZFCpI1Tg8c8db9ejvpjjlQmolhA3N8P2U
V3wjSnIOt7aeUfvd0EG3SwXpnJEQ37dDPJfgFsOmKjwgdsl1cIEfSYIUSrcX++vN9c7dbGx7c3Hc
bFx3c3T4/ujy/67r2Du+co8Xm7295zXHI98eXJff7dwDv/MOfMmrN/v9tbvjt0f+eM9LHWfPu222
Nm/J2y8v2RT8/f5hc73f8242b2d7y683+43zwkv4CLaz/ISv+cazbWfn7GiX1/KON9tr3v7CdXmr
F36y92zP4x2f3KO93z/Ye8/hbzzPczzHcZaXefw977e8mXPJF0d6wie6W5rf7pzDF++wvNQ77G3P
uXJcvqbXu21B5x0+3cbbXTrOZn/cLB+Uz7blL++cV951x0sPV/e73f0yTAzU8tfu8ZjZS7P3Dj/+
fA6eHJf/WdUfntg6UJPFdaOStXR73Fy/7DcPdMpzXp3dwbk/09LJ2fNZSyvj3jZ1KrfMjY17+/Tt
OrCvbe/5yhHtM+0oy7L5rJ3V6aKpmpLyZdrhET3t7+54zg7jzSPZXRzdC8c5E+1f+RE/DuHqRu5L
bRUjpH57dF8emC08p8+fEQkuZ7q0LLtfrnekZ1N+hDjS8fZic7FM6M3x9A//vn7ZsDaumavHl+Pm
5Xhd2Syc48sLz9K+3DKx9nfb/Xa79bbbS/uKGXZwLnZM5+fLy9N0vLSdqx3Pm5XHsnCd2wvHZn16
h1vn4oLZd9idMeFnJ8Kyq/3SG1WEaBkzXu6T+8C6YcTOzerTcf+zObCydyjtUMNIExebl+vAY1my
3K+XBc+w3fGfvb3lq2VVBzY9PPzcIeVp/3R3u93Pwb69PzdFThHxzz7QektpTSXOlkl5vX+43jg/
d/vI3mw3y6AfN9g49/64mEkeDA/Cs7GBzvKte715cB/2d0f3qcC2be2ni28b3oCuXG/t7cNNz/C5
WJG7/ZZ55x2Y56XtXb3G9uGeR+26su3eMiFeLPvRu8KSbFx753q32KHDcTEwn0/V0wX5s36uzlZJ
IYyKxEzFYB/tJ2xub/O5n7cb++5vy0z3MKIXjnux4UN42N3PP4FyOod89hFWB68ZZcNpWIb6CfN+
ZBSOi1073rvXrnOx32Otdy+sFow1Fp9dYut5FeZ1s2HM2Xp2yy7gPvFwNi/u/voag828ub4LbPsr
s2jDM2GX8A6swies9sE+2bL9dn+9v3vbB/bb3fKm3x6uXyL7Yba/BfYeY4cdur7j27c3ZiM2f+dc
3WNj+fft7t673/10MPm7e/uBXWS07cDeslS/Xl5dfb067LzH/WH34/6WncK5ZTtwPO/etV8v2Yh2
txfuPUvU9g6HS2z2YcfQu4zqaZjp+U+Gm82VFtlbdkf25eOFs/OuWOqnF36558eLUbh3L26fnpiI
zo8zT+Rz68XJ7f16h6pUCAZbDLvkBf9j7m6PLlseS9923MPfm5xzZh5AqvvUaMKye99s0htGX9As
bTIcx2vWP0ttaXXZvSubVWR/W/Z6zCXrYm/zQqzD5m7ZlXnQPHi+uuMP9vYVB4INXy1/u99vr/j3
7p5Bcw/O7elgw7Bull2TFXXFyt2fjgu7w4EFuUz1zTIHrzeLOQ3tHVOI4cdab1zs8cXyGN3d05GT
jru7dvmbzx/Asjv8Z0Hop8MfGTmnMyZg8nV+6FwUiHvmIfXPoYwuLjo1l4o4n8ujWhdV/N0MSR8L
EpkogrZ6zKgZ9qQ1CRQ39lq9i8dqukTbt7vSukDbhsQxqLcfNeQxqKofEtB2yNd0wV5DTc/hpH3u
/rW6G50+jk6GxnIzwk/5IUxs5jLCxgh4FdOY2o2apBcjIlObCMWB4+cDfMrWX48wxQsy53lSKnFZ
vp9qqpoB5Jg4Xodx/dBRco2gqbKd/WQHSGKnFfVLFw0vnQTUUPXvc617GkkMnHDGVW2yhxZ0Lny0
mNnVB8K/YuJnsWSKG9Y53BS+opViAi4SpdpS3jJU+ZND3pB8doOieZ5skmjO5DuUeqPvcwQj5EwO
+W8GX9d1RSSBnDRWJJHfD4hfz3KHKHtvk7APWUEvCpeqrtKtwjg9s9B/M7vfNbU6TVTSJIfTMu3C
Vhf2CRPiEh9hd+YM9vtWLK5O1BcsLor3HaoRG/HzlDXUzUG4ka1R2JQyCqCfT6TftoK3WyIzi9wQ
fTWPLNhXKYK4zKMijl/QqmmuhF7Q7z5v5XeTgwRclgRhK1LqVocj8mCDss/QukkiKd72Gcdl6nSl
wAvUoL0US7S25K4sD0of949/3rQpMyFI45Y/LhQEb3JpyBB8UIiZHkdJG16hVQl7BHi0mwytXwRt
df2GK/m5io2PQ0s5I25wksjxcWIS3j9AYSDjRqhjVNVMtTrGSV7sQqs5lwTzcWhNErN4dKIp4ndf
p1GEYtXrYplNNmIJd6Kuvfaq+eDP+qFHVw8l/XZnqPWZw+VydHy/1gkUy2g4Ef2WKZxaHS2pCh+I
huQTeiBISD1ZJbiWXSkpke4g/F+GKGk3AbkxCKfHXz5/nO939mVnMSXcCaSZkhVDpvOqaXKaKfFP
aNrUKZNTRj/2ijKsPAiUlKC29bmA0O+6qpKnQr0UybS4M94/xEmafTWQUSlsBkSo5DGLv6ZB4G+o
fouRnDDKHYSIc1Tmj7ZsydIic5xiH2bOOokhhACNXA2q18hMCk4iFoKbqI21KVE9dT8fz982RSgF
aQ4Uptmx3/cP+dwZijbSf+g5DzIbiJiInm9FebaR4lnSd58392FNQEImx1VXmbJLCuVqxxZGFG1M
jbpYbURRTahRHS0TcLaft/Jhkiz1gzSxZGZogOqXNfPLdc/yuUHPKIMiX5yZjcfZPM7dVA+1H1Ts
myjUlrG6+bzJD+O4anI9jimyDCacKQcBjtKV1OQtNqTWzaq0P9O5D0N4Ko4k85TTFemE+mpfCOcp
FBGqjJxgqro9CnKZQ8V2fmZefGyFcBPJkeSfsaVC1Hk/hGi997FRoR1jJY3mVWE/o6Opz9vPR229
uji7sKpYV8xy2UQf/n0r1MtLkDhJQO58X7wbrR6UZdDtJ8XobbCQ411fTGc8hh+aZMTwJy/FdEst
3doVn0qGMioN5a1RU0vuCFVGc6yiFW4k9C6vLbNdVISn1vu8o8vj/9ViEqvEPUmNzWlN45N839F0
HLpeTMBztpvI7pzBK7bKUXbPRZxWjiEdo/G+ndWew2mx06uUdkr35UvuQkSzfxxuXj/vzMlN/Flv
lPe9GfUmRI+BVuQteZ42hDVPukJ8z4VK52geGVH2RW0fgBrZ09fP217HBD70cJm4v67tOknVegGd
CjvVGRxKE+3vxtE4/Om+uh7JZcH/0s6Y5qh05bSj3vrbCrGjL5SZHfwz82K9e69bWW0viCTFqbD0
Zt5AbHOQc3Zypzyzlj/ck9atLGvil74oUS2p8fK8jpX3LXEe3rTt65f7czxzaXnsn02LldmlvCyd
pIhmKo9qIAdVKPsLEujXs2M8oqq+PzMTlrn8WXMrk2vBEcd80NzgfEOK3/6e24efzv2XM838xmD8
unTXMZOsyRsDgfalV+iSOsTwHEiOjunq7uv2uXEfUXA898DOmIt1WTquu9IKlzZ7l4sdCyzyvs72
98er0L5p3FfuBHZox2c2lnPPb13yqCCdJqfL85ucb/NG3MIp9ZpNeBXtfTvddvaZgX3vNf9gq+SV
FUlUlC0QfVg6GToZ/6g2Ouy458/N//XevJr+60xqVQAQGZJQZks5wJXep0C1qLtDnxjn+nRurqyM
hmnEjZkvC83Unjp/F0GwKGUQtHmCQNy5PMCV2/HjAK6MR2wKsoYM7N8DmF5Dz3KNDWRe5zFyIxev
8oQhFu2f53q5cqd/bHhlT4Ygg/BU0bByLx+aL8VVdVC++TdEgYGhlK/TQ36IrpUb7eHMjDk3vCsD
E7RjpBfLjFGYM+hhMT/7Hac8x7cNp/RyL3BNx3T0M0b6g7NlPYFWlmaS8yRtloVBXtgm2knuQ+bg
WPXtkuEtNrJ9dh//nQEgT4vaykXDgLLn9xa7ScwsF5cpW3kQMFkfimtxclAd6yJzACvfNjdwRrb1
Vr209mdG+Xd29de2V6OMyt+UkrfCWcUdPP1Lugk3w2Zyk02zl3fnfGa/e6SkeZBLQq0DuYqrC0EM
PiSe6rKxa5g8ooQmCqKh6vTW5bUbz7efd21tCJbAGXVMMomR1F6SS/p+VPU2kv0wVWdHUFplg2ol
rAupjiDfTvMZE66uNieaouCG/Esqw00DtdL3TaWmrI9yD8/URzvoorDynDItJT1jQ9ejt7SikljE
bWDRMFn7VVRpAsfUIELZopVyjRS4caj7tHHESc6u4zLLHikwl27+eBTx4HCt4tBObpq+zJ9fThMF
8lV1U0LQBgNeeqjlY1PVNrsFIpSem4uLCft1j6eD3OFw3FAfqVEUv1oHMBLr2TKEyTHyPrccFMma
RyR5UbastUJJHlKpb5Hhz4xysEk4aAQbxersJo0n/4vW5m2BrFPf9/sq0+VbknwryI91VJp2KUKz
/HxcPhy+SYUjZYkcBLLMLYWUovcDo4I2y1vDAC0u9T0kOCENJqwhJIHQHRvdp4BF1/ox3sCd719r
EsK+B40VmK5E0ta8iUtFP6c7tD5fLh9JYX6QdYQAP3TJ9x9JQDozEqVydABfJeAfFNkGEZY9k4+h
oSNb9uZhKmW23agfz1jNj4tN4aFRNYA/GA/9KcL8yzRBX18YJop2nbo1Xypyah9bJCGv0UE/V7zz
m5aWAmed7Ei8CqRYv+9k0CwgYkueETmOdTJcKUF3iylGw530obfPH/LHdY0LE58XYk6U0IrrTMnA
EMesQGDUMRAo9Np6BLtZBWfuqB8uOTw2tC4UKmXI62MLWHr8y9gFBCeUeO56xxdC3x7hvNtxFig2
Eyo7RN1ceEbqp54sxuqRJMv0Tcsm6YwF+7j0+AykQy9F5GT/rz1t09wPQVGxukwIG7oXFL5wryYi
pRpWi0LhHqgEAnt/PLqLHaPumgxsCU/9+35nWpgpReojf9QU6BJOarLJMkPZ/Xkr1JwtwQJSQdEv
ed9KMPTEpqa4R3wPyjr6lLAfikn84/FTRYWOSHjWlvSk1dJLJiUxWvJ1nWgo82OqNpIbCWgCDmi6
u1k3+ps/7dWSSkuhCxEQZo66mjPyJDbpLLdQe+YoOMSFMO99SHlnLgkfDYopayhp0ClCbh9qQdBi
IaQ3mY1jCFHuiiKqhCnonJ1oaoJnZtqAXv/Y9HtfaP6dKf9f38f/E7wVN3+b/eZ//pvvvxdIcC7Z
/Ktv/+cYfa959j/b/17+7P+97P0f/c91/1a3Xf32j+Nr2fxj0+U/XtuoyNd/8+4taOnfn8R9bV/f
fePlbdROt91bPd29NV3anprjMy+v/P/95T/eTu/yMJVv//rre9Hl7fJuAR/rr3//av/jX38tUZ7/
+vXt//27q9eMP6P8v8i+Rbhr/n6z//2Lt9em/ddfgq7/E3fnkstKMNRcMvz++sfwdvqVKf2Tonh5
ybNe1AxOv8qLug3/9Zek/ROpCwUlRbx9J4v91z9YXcuvBPWfePn5FZ65JYxBwu9f//vh3j2v/zy/
f+RddlNEkGT/9dd7i4LDnmMKIgeIuuH3I3l0deGLzHFIza7JNtRHb3IzuRxGYyuF41XaS2f24g9N
6axvk8rSRZuLnq0Wg98oSicmWrQxTK5gYN2t1AvEeFfUpvfLE/h3J3/t1GIs/nNCoU+rlpZP8oup
1gcRud2alnrlblDv0/Hx8/eX3p/xlgY4/rCDWjy8JUN/1YDZxRHaJ3WyUQsU1r9O5N3KmzYvhuKr
mSx5sJyfCm2jCUQMfmalOer3eqNZ5T5p0mb8UqbAREBFzsUEmy1DKGlXjEhAOOoEYewLEoSKgtBv
7f+ZRtTpczMLCV5wBkCWZp0DwO1FKLUJtaSof5yyG9Jb7bw8U+35cfCXekUuK+zE2Nh19DIdlSjr
G9ro+s4ZtYPGreXM8C9m+v3zZSKh/0TAyySKuz7Id0bLHWX2o42vtT/QavEU5JiAhh4Gv38keIsA
v2RD7XWF/Mwc/tg5do9l9HCNUxyxFl/oStTdrbgLN9zx8xAUhVnfgYSJxzPRvI/tLHXm2A1uKnRQ
XK2VQkj9UNYTHlTRjak7pTJuC4Y9+rMT4TIjGA/CdhxFEb+hcOf9UhkaGVbKUNFQoH7Xs850erZo
9ITnc6HXD8sfxSWOTuxSFIpRy7q6NmCHhNyETu4FlbC1Mt2TrUMeJaBUzhma9eDhbl9Kf9XlvEK4
aZ1pJOnRjI7wEG3yqPbqCFlpwf18Bn5ogagckXOKB4hCLtql70ctoNS0MqZFD3wE+Rpqs2Wr7VCe
MWPcf9lq3s10ndAqPWAhLbnuxCreN2QkfdSkZLkj7h6kVyh1wd251pu8RekN1fIFMku+PsBZLn98
EjSl58YdT1BaoY2Hh/SEqk2zWgRbq4kzZMYgbHowSEowOaUB5bZdeLcsaWmvnSC4AXXm35QQbpMn
ToF4E+sLMTc0cDC5EE3LDUFEuHaxqvUBgpky7iVqbOHutp0MgxeiDwqp5GJoD3pN0SZ8cIC9Qbaw
e2HZwvG1Tkxf/cT3TdoOwKYeR+J8YWSKKLv5iQcso2k8fokrxdedLFGs8V7Rg1lCFf1EEI6VEGF2
9HohC2tZBu1YXYDDqOrBHka4ML5JE70bt9ICJ0Y5engwk2nxg53oxSHl2sBVF6hx1QU1stNmWg9Q
xvzmDkCGdkTau2281MhUA5CBIfWu3qWNtGUwOWpHeupfd10WobB/oiunSi+VbosoAEABsex/KCcW
syUOxpVedn3u9YMaA5BZwM19GVNlP594zuSmwnYOF8xzzocCo8i++dWvlBolvRMTGhYZfOgIldxh
E/3NjT4xpKUWKpIzoyWdu/2CmS4W4LRZmkPuhFM7V/Z8YlK3Jz61mlV5eQDNTWvDHASwpjuxVBy9
1KE769aCuQY9DvJaOvGvAX8aP2UtbEqH4kcRKt2Jlk32QoHYMVwSaO6SigcgiWshYJkJ/k1yYm6H
Ru1H0R4GKLLH23qAyR3LU0ZF6gnVDRMObPck40oHywfN24IL1LhDZbWN3Zlo87sAdwvDa04gcKvu
x+fwhAcHTgIqPF6o4cYJIB6cYOLhCSwunyDjZT4Aao5Rj/dtOcvqR/JbotKW1U6ZL/uJ+L09nLDl
hj76pqcN/Zh6Yc4MtKsqKTeaVMjbKcsHEwAQ9Rp2quYdCcEW7DVbaGflK3TY/ItEmtcPmWP1qwFl
tXSLtssUp0XflCe84NYHJZLuWdOztqt1JZa8mFe/ZjpJ9o5Axd/37gRsDxqj/8ncmit3PtHcZ1g/
UFaSdujtRm5EgnijFhr7NlehfwUgaIC0jCnaKh3TaXInvEyM14CmgqUVI9PbKqngd0KzMR8rGfyn
XbUavK0Ksk2+kys0yJ2hw+tni5NfmG4o99ZFmfoTrBq9FzsHsZh6PgKqL6/RWTdMWwSWOm4DATj7
fgw4Wtg5/rXvTZxFgQeOQLgXlRY6YYPAC9z2wtBGW6dcFrrnHJqKUxH4BCJuId2zjVBoKR2/mEAG
wGmXIi+OTfE5gcksMy6j8SgPUf9cwp8O3EBQRU8QsgQ9/EBJt7mQdlemMYkaizXTLrVMi7mRam37
2Clyf2e2eS8xjjoa5FUmjs2WdLr2ohHIpLIRyxTf5LGrBmcwGuMqLjkcucgkNx2IzGoEvDmiz627
ElLX4R76ghk58RTFPxP2Z9GTEarwXeZb7buVDL3RlVBvIy7YaZMMiQnxfruOfJS7prpQY9cSuwp9
6CyjSF4e77VcEm7lph8yt49aQfb6QtDeAiFXrX0Je7emVqrVFTsImqh1ezacHHVnOR0hiMJWtP06
kwnAVLN0BXaqDB0rtwAujDnpL3aiVABjwnbEXYuISq5R0VMz0wXf9GvApnU1QwMus2A7BVIgu5TW
g3htBGiYdh36neBBco7JWQh9xDSDMpHcVo7SyQF7EL3UZAUmnqUKc3YVUMF2n7Ki8OYM1TQ75lB3
gxP3FVirscii2jH7UsIqzc0Y4Nwqmteg61TNGzM1VS66Cc7QTq2kMXRCeGZvw6JtYJtxU3fAhyo9
dkxYnGAnlKoONn2kz1+tpoQGJ0xo+joGwvaXaV3KktNlZkrLZprWNjXU/gAcwY8SOAxSGQKyMcEo
qFnXC25H1A7Od2JFDV2X1acAZTrNIcUm+lnFAgJ/rHTftLtWCpI9/GkTxW2zxrQPcyeANwjMBvRE
LzZv5VShoFgJcyHAbRqVGzB2MJAGX2VFklUT6XbMseNHZ4I2czh09bUTqoNGUDIMTBmNWZNIVx51
iOgkaq7NLGYDZhJOAiGkdC8lX5QbX1U4TWYVz7oRtwqV4dLY24tMJ4DHTiNntk9l4wKDAkbFL7NW
5efmAmAP2CWs/jnoIL14MexUNgItRra9XLJAnaaoo6eiTQx0bvAh/fDJYMzZ1rJSOoSQhkHZVrFo
7JCAkGNHHlIIThzgH2arb8GFc1L9EVt5d0EyBugUAT92YHPPE2R2gmy47s0yQxpPHpQfUB/ncjtw
iq5gI01W70pR7Yf2mHXRQ9WLVUyOEVkgrqk0EHOUIVBfMy033ibD8keaDjuD40wwKrbV1xwgjHCc
tgia8eOh04pvFsQ9HWfxcizBzy6SctYOE9ZLLyemVtZIkpcWLN3dCHBLIE6j98Jza5A2ZkMlSpRN
aJX5i1AYFH/KaCNCdK/q+AkmIpYXPQjOHOpYxy/9iDipU1UzJyt6Ur71egkzDUnFdt4BVixGp+qr
WfXIkBN/6r3cUOY5qLXsNFwaSX0T5/a5ztBGcgWhyRZapdx9SeU5Gp0MFrHqarFU38dstJKni3F/
74+dRaqXqo4zLiPsnMFp8VWN/GVxGA0l046QRtOPWBxhWjWCCLrKtnAGllcocYzmlt23aDZdJEev
NTT52VFYUvuujjvNwbBqX1PgiZ2Ttm14hKA1WY5RW/PdZAQ5tNNB0n/kbTh8j7QBxUgtaevcgXbj
3xXp6DO//cF4iHRtcsUAnvkmkhKt3ahNlMu72a8JrZB+x934srLC7gWOTlOBrwdFDhlDCb1G0TPZ
TYc267ZN30sSQAyYgltyXQvFKwaFwFlVcR6UaxEZUUQYotkTuf88WuBv5y0MNu0p6dqRhOaiQQG4
qHVfszs9Jb9bCajjttXGGG9S0i2BxmZq9Z2y3hkgrDCWKZhIRf5ZgcFgLtZEfzx98DWCsXHcX3aS
FsOcmjLuq/DbMXEV2k8XKQ1fMNn7yJX0uCKoMpeWshmCpLWgXSnxT98sa30TdrkP1KkF4ZOqHIbE
3ucQM0lT9kVXzE66iSboQcHOn4a6+tlWkTA9cutXptjhYCQecjEWvs+ZBBAILhtOXHfm2D9sBVmf
u11VEKl4xl1f6lfIr5TDsc9Fs7yCEucnt33b6e2uCVt52Cb60Ct2U/kDOmE4L7zGFHC0tEWdT1sg
okrrxglrz4nTSuSkgNJl4iQR3KZbU6g5NU4pADEcM9Jk4d2G6evKShB+N4LefBvHmT0pGItQ2gpV
lqhfWiP3SyczVPFZ5eMG+1yCI35UgMlKBxwdkdo4kxWk5EvKjcyz71qfaE/kJ6OFuhbb9eXM3VdE
fi/OesszeqT3dDeWtESCMWf6puUlejR962VSE7257eaXtg7UL4tzt9wmXHHISYuSSjjGMZZ2Z7WD
XzuYbk0K7EJin0eZzWxlAGiR0EVbhFeC6LIsiYHshQYDAkiX4NQ9e6vA/ToFq7OFSJkF1wSolGEn
QEfDuOelkXl1p+nzRhujfjjoVoEtlyZTHw5qU9X51ij9AOOj+laKVfUBH5rdHD3lQT49CUvG7tYf
cmM+jLkgfremBUqaxeIw7HS/VwNoXlq94HbDcNC28RyI0b7CyYU2EnJWhde04yTdcjHvjSsC35Xl
AR/BiohtrQq2YfZB6hpk3qh3Mbl7MGIQSUEbyMrU5k2GyTRu65pzziH3ZT89xNIsRW6eszlfA/7M
5G0VIw52b+hTLH7tZ2pBXasRtGSwyyRJtL3J4VB/jlB55Yw1KLpu+5xD22MjdljftlOa+tWqhlb2
FFVENiXR80rfpHKuBjc1Mggjd6a5G7w0FhP4MV06Jp4IkrMinCwLnCSzRAKHiRohSwfIKNAcXaob
BnIEmmSmJZRpkrYntJpJkIyeu458EZTbi6m7q4JMSykxUQoT9w+SIo6eCYXq6kpu3JNbMt/1Vmfe
jB3AmW2mi/V3LTPm7qBBGk1vi1gZvlZBZwlbrIE12K1VF6k9NVkrHTux6EWvMkZEIQWtDYZneZgA
SiW9XAxennUVWHtARxKMtih/yQo5kray6Vs/JVhy6QExybi+amBfRa7B4xQPRiJn+mao60C67o06
mfd9VgNmYzk3yDPiMx2nzBXKkMFqYQy3MIA6GJ56GErEC+GX/lAgNFWHqvRDNVh0psrhopgBzbht
pJacBMWebTaYkBm+0pUaChx6Sky2tgiDAEKWGWrXRRpJwUUDU3dE7BKvkKN2USSZ8ByL5Ygj+hIB
f0pDOv+gyKmpfgGAxNaYln7/TfV1DiGRYn7xBfjUblTp/aPYaEZ/D+kpB1Y2DcJb6XNj3sxWBSRc
MME+hPk0H1IzEpKtEnTzPWSosnIocQ/eWlEdasQEM0BNGVQk/0s9xNkTSJYwQnUkKo9WhPIi8aDE
wM1XD9xUVNwHP8wJlu8+E/PopwzBV3DysNSKJ7kQlc7VzMDIL4qsFp4FzlLWfqwKhGG0ucx67iJQ
AC7ybgxY0VKXPAI9skwHtdahviEEFj6mIDCKg5QYabLPszYGloUS9dcKWf2vfUmcbcMVtfLtVhMr
3yXBOkrsXhNkgt2iSjG/3g8cPHUdtutusVDZddvr7LFyXQ6SkxEA5wI3yuNlmmE+qBhKNcVJ2V3o
G5A6g0N+IT2GRN+g6fLm94kYsNeHida0R1Ua9fwewbY8uhGtOpcP8Ty3zWUvcBmpoXxWVnBZCmrx
jWiRMYNCLHvdy3KuDG6QlZDoWtmY800h6+Ftxn2hRfq9mJSNShARrDT7YOxQviUIXlUNZoXLp5/Y
V4pKlY8JcTrpIgq4rH7nfJZYu6kyTWjifdm3lwDS8psuDc3eQelK5yY36x1ggG6q8+9NHVDVocvI
hsTtaFYcPmTpJ34XuEaV2bSkzphxSBYdcVjRRUhXw6KwzUJ27UiEg9uuaImTIfgQHouq60svVPxK
2LUcOUFq6ZxXEPIY+tg1DV8kss/N82aSi3q+RFtBrDVIzJkePhvkgz9MoSLEuz4QuFxNLFU0USd0
Qw9G0CKjQlUWBTipPOmtw2m9722zDFJ0JmS/rFyD6pzCXlz6L01r9gmQKM4V4H875QuJ7fOzTgDu
aejTKtiTgAZHSBMnFpgQxMKwi4MQckfZJnN6M425ygpQms7ttVktcDqE+iKFD/fHYdCn1PUFXZ5t
0n96cR9wi1JsEBLm98JSWL9BlQVHOepQkWr8XJq8rpLbeIeevnbjg6568efQv0NRyvcv4JVCm/Xx
9m5noB6lrXYJKy8BuWza3GXQM625ux+Q6hnbQ4NC1A0itWFia30+H4BYlsAcdUB6NpcMrsslY60C
kWu00Ru7uX6I+qTgDFblKMSIetO8BHmj3au9Md/7WTLzwaloaBzZalCyNOOhfy3VcvymINhauyE+
yt7us6jZS1UKWo5Kh36AIVlUjyWUk2fF59l5jQwizS7hO/JiQ+CNoqlv9U2tMECX4Lb/L3vnsR05
kqzpJ0IfaAe2EBEM6mSSmczc4KSE1hpPPx+iam4zQA7j8K5nUV2LOk0Pd7ibm5v9oh2dqaqTxlGt
WbnXRFFbnpTUqyv9XFefx7q0PjX4594h8g0lsOnk9NmecdVlf09F7TWr/6gjR4G4r7SkwCMZptRD
UwuReGUkzb/pvLeYj0Ilukl7mWxfGMsqnFmY5m2cBZ2xH0w0Q3dt0kuobOR0olzbbJr70Ri4y6da
xrJ1maS/cZjzlsKDM5T80ppV1aMvniGuk8oruMAq+ugQNHRxffz7Ct73EQUCnkMhlZm2WhEkvKPs
8ZLjg2odf5zI0ha6iF2KTfq10bci9FI5w7hUbuYKD0gzFlhvF3bEO6IOE2uvkjUkhCk7onEVjd+V
XFMity7K8ALDSrwK20bVP5eBKb73gylKb0rwLuMPjfXf1Rorxa58KeBUqAFFB7Xrwj/JoLe/7KZu
Kj/vo/ivqZUzVWoIX09dZU/f6kjO7+w6m6qdNBrd3aQWQ7TeT+2fotGkb0M/1qmXliDeKFabBmqD
lvJkVB0+fxIyyb3TqP1ScVNLiMxr5mjIjp6N0XxlIj7z3FFxlfGuzWRMmoMac/AsIFdTg8D6VY/6
QDU1jpcrs67pQtpxZV9mWmtIDsYFZExdscy6z4VN9rFovY2kNxw8x7Lb7LvZ6vH6di24ihWzsWxX
T/tUcbOwKX+1MwQol9wLhztrWnlCMfiF1BGmWSt8y3mocBQcip/ZWNoH9O6GxDUtwrWrZVMW+Mtc
FJ+Qf83hSXYlqXLDSxtBzHAkh5Z7zAndUSGuXtrlkH9WBfWLPjG58FFjEo9JqI+Pfa9COWvCxPB7
ckuIFMvqfKx1IJmcAD/231Fk0RPD6ZHkrwx/RDHcCIdML/ms5IHqZ1qtX5romO5qDb8rzFwkDSB1
aQegXAJz/CpI6YB1jklyl1uW/a2jAvG3Csb2QlUlrfepLHe4sspIAq1vS1+NdqFp9lhD4s95V/Ii
e1yiIbujzhZcdwbiDE4dZcN3VadmtBPckpdLOInfWI9nwqeJq5VXsGIJMkuZLI+N1clXYWEpN9g7
Vp2LP92Cua7FIaJE2z6Hy9R/K/vRojgGgvGHnUIl4TEpEAyMgfVf85zPaD9TYQ4dQ8tGy02wwv6B
jLXOoYWE8heej8xfS/rpaRpSjU4iVBxUuxbZ/ql3AwePc9dU7kSIXHCObsvv+Gdli6uMAYauVCki
hQA4is9azyOWW63qb3IJc2/2KMmEIw/CzEioLXzceszRD6jVF+TTQ5P/tuRafIGLZUMcHOb8EdHs
4gn0iKJAXpry1hPzJGaSrwSnVcym8sgr9E7u3CSNg9tubtrVj5ZM2ME4xv5uR1EhqA4F1DO0Rakf
NBFVP0PyJ1Qhm2QtUwCO+7NozfQkZrt5NnBz4GTq0R/qlIS4wJDtEm9VvblOsBn9ldNYw6OgzIPJ
0QtFOyTKkNS+XRfxUxK1vezKOIk/6GHCOzheApB+YDo5jaGMDeXOEBKafI05itU5fsTLvMLvjOQ3
Jkdw+0rXf8+hiq+wqOz890K5g7M6ikV10yoJuc2xok/cpok0jlKQtr/wbpjwrcXt5EZkiLA5KmV8
yVvSJUTBWYX2sKuDOEvwdmdxfOxdCzKclLtcMhOVM2eqA0Rohawo7RRkM7smtz+J0s6fFrmqdRx3
leDn1DfgBlHEzwD4U6PilQbm527WCuObrq5JGddZb2InrIyGM4LZaNXJGSP6/OUkWR3mfY1erz2y
6GgcypnVdGp5vqL0weKPapnk3tSPyMaW1BGYc4BioZexiBCiij6ZV76XquFyFAymN5kzzMAAicrY
j3M5WM0qA7V1LZ3nyA3R31TPtNuPPogv2+1oHKK0hiorABGQlFu1rZDulqHAmvMxSPandJ8kxmGp
73QluWz1JxP2sDp3OxqufqlbXmjbrmS0fq9cUZC7xWbYq/VbjbIfMEHPCPudMRwGapuNPh1y62aR
zlENt91ZeNkgWqwVV4xuFwDE06aplGIz3s+5ArV+CXdaDdgX+/LuQ4g1JM0A7CgQ8vjV66t2Sx9L
iI2reCeIv1qqbmAWBg9hjmH6xzrNAulzQowuI1hIx26r329nYzt0c5n7RdIqzljRp6wt+hAfHwWv
qaMTgb3yo09XjN7C6ktT5P4U0MEiBaKN76odcqJnoGorbuFkKzEd3N1wXQMbqvKZTgfqRtsOA7Vh
OkMpHEWtC1wuc/B4OTY1H58T0otAUXDJQPlhg9EZsoyyF8K+fqQa9ZNEw/M2KwB/f3QU8MV05kH4
2QKZ/g1+ora6QbH7DhXJsg6eATmIW11I0u79UbbYCUFdYzUYpPpugC7fwkGSdkWcL0biG122PMpj
M9xQkhIHi2eGb6XG+EH4yXE8NOlAsDM3basCKjqKdWTbiV+BzPaKOeEBg87hmcDy5qyAI60KiRaw
3c0X6mnvg0zRE7/oZAnPVam60A0eLzqluYsKuNiZXb5FbbHxMGkxV04rGwPC8+nmmxH7xD1as7x8
vd0mXb+VR5NnHM9HSi/SXRFl4Zkpbvc7Q4LSZXbwDRA6kDdTTGI1i3rauF5ZxsFFKeW0Mzp8uTS5
OMcOfj0U+/CIygf4gk/L5gyD7ZxNc+oNT1LtwtVrfLubkALnNGTnPty6UC9PMdoUq6AIMn84Buvs
kdOFJO00547p4l6ME5cTNZbpNbXCU/n9bf/WODhCmmxHDgCU5NNxslkrQztApRA9Ye3CECSX5STU
M4Hc2K6cgcioRSDnusDMDEjP6TDGAIbFjsp8hxN8d51/KR+6a+M5fFB2yy7Y46Lu4sh9q8TOdN0c
sG8+LF6162/r781DA9Hrb/pYq07uXg7+6A3+DPvQ+3xduapn7+nbwgpsDxCiPEDjDliKfNktzrxL
f7+/VkeS9MuP8s8sdORS11mgjHo6i3G9xQEg5rvsufdxoz9g02E5E1nRvQoQ74u5S+BiRYf8Sn84
M/T2IB+HRqgEtB+XLunP6dBtbNNc1ut8h1jBbvqWUMl6tm7yL5ayT68o2BwWy80E7fnb4gwqfw2v
J5NegxRoUmVFAnLlb0aWG5PWhAwS0LwJH+ab4L67jO+n/fj1ozM8jrN6Xa4a8RTaT2dotG2Bjb0d
7zTnO6Tqa82BS+sOUKttf9mHj/a+gSR8ZtB1e7+aHEnXSo9SSQQ2X7SwRdAWNvmrvs8O5a1x0V0E
u+UyuTUvpINyhtajbqFmhGETvWJyDUQnLJQaTqcoSalRaCAMd6Nr7vVL6a68bQ66Ozl/On/cDf7g
L+7kY7bpNnDrsjOT1dY/v53sSmmAjK9D0toiK0noBWQcNd5FB/OyZrLTVXAwD5bXXQwX3A434sF4
MCh5l+7gwBbj7fYn+SP91u4xdLgVB/sQerYnX4nDWVLzq/hwXJn/+Wnb+DBWoTwusHN2U+hHkR+C
N20vOmVvZW6VOUPj4JIeFAjRO4CTqO2cIwFvtSwBaa5WWHDkkB2CTqBs4qCgLJ9oK6ARY/ALbYdr
/M66VN3xwvLTW+lZeo6vurugAhDg6PfBnb5Tr7Cs8cbr8rG8by71Cx6UzvubU12D4sn3WuGcq9Uy
/4IZc/yeLzDWkZK3QdeCH6G39jDfdnfSz+6zcdXcpZe2b92l94Vf3y1P9GqL7/LPszzb7dWA3DWa
Xoiv4+ML72GLwKyI4xIoBcnvdtWhOQSXNN88m1Cj7qrb3KvcM+F1G+LAlKLPq5FIQrWAR7b5BFEf
qZTj5ng3u/DM77OL8swt9Do5Qfhi9T3jJclYYpNIVnMLGI/f4IF20B6IsYJCEpZuuzSK0u99VgDR
0HrC+fvfcbuO6+dDrgwRbKScBTo+p6c+ySwlGGf6ZYVZVjv6RcqhNvBk+fgoJpB/ATaU8LKlJ8ZJ
b1ZiSXUvwlHm0ohx8ySJ/WjWetyKayIO4QZMl7ZGuBdb0pjSSM3sRPcGnjr0FuTBzZJmOvMi2+4E
RgGbDQMLWgcUDHUTJ+OOMm7fVZoHDXICpREoO+6/wqFRbnjYr9T3H147rnOd7ARalIqA32ZWY22M
dF41T8mUftdI9vAgymn68/4or7cfvMD1HNtEG177m32wlCD26bZqtJFN9S6GDLfHCqB9DAoh3S8p
sJfIsihUvT/qNrIixrXC3HEo5V7lmbFZS7tfEDvLIo2MXFkcO6RTHOhdjH9JNf8z1P9nKr3gHa3S
//9vppL/q//xu2xeEpXW/8O/RCVh/GcNP+tbbCXIHSnE/xKVbPU/PGPW8g+hiR70enz/L1HpPzym
oMFQCoGIgSTef3lKxn/QPltJruiMw3L9CElpm9vC3sVyz6LgokG74I9tzoA0lX2UqovkL2m560X6
COLLbfK/haFfIJ9+KIt9n/0AnJuJa0sMPuV5p5vKQy31+6lW9xG+6/I0n0mZNpGAX0UggLYOgwoK
FaZ5pyczK4ER17Zk+2BqK3eYMGIaW4BBLRB4Pzapur/4XPf/XK4vaU1HX7EXdy7MU0pBYhXQgiLJ
p9gEuAANsoHzZPrxkkGrrs3CyG87Ey9CvB/SCgippsP8HgtJQDmUoQU6gD+kzy2yYTLo1ha1zSms
s9t+mWPSljCgRC33RptQt2ylTzged1/rdAoav0gT+iNYxykUi6l2P1cTMC0nHKLlKwxN47vUiync
B/Y8V2u8HZPPRWsvip+rxtI4SRnXwW6dCQjLrKd0BaLXiABZyA19XLuJrUutXr9mlhTpQFte7R6C
Ft93t5yzZVdNymDs48UK9xKoFMPD4jTTgZRE/S7KQ9l0SpjZlzVmL+M+RhPLwIutSL6GRq5pQL4j
xfSKpEjomw5j/63WTSl0kraOdlWQwFvARSVrvagSZunFKeJFAJsnm06YHfDItMMQYyFSnEUG31oW
YNzwKzNcPZiXXxYQpsixg7a2L9OwMiqKVwRUJwG4knpFOM53LZivyjdBdlKQ1xIqvouUlaYzWCLv
/LCxR9jdkWREbi9JhungFWI89UvdzO5UWuaXSaoLhJSyUekuQrlKbhVJHc65d2+eTutmWo3lYWfj
t2FytZzuXgmcXjblM0SzWGsPppzZtyaosMopJbD9bkCD7tBJCeDWLEPH0JVpCvwblE/Yoyc7mjFO
N7SCKeBKRVt58FADT39Dq4YVnQFT8ctG1LObrW0HdxksNblcBAIfTiWNuQHaCDaIMwnacLv3j9RG
X4cqropTEGVcDFJgYkLTPP0FSztLTb+grzfGo4Zoa93e08oYvbnPm2sAsMXBzsJiFyix7cI4s66l
EXSHCHIKl1nEe3roztVItynZsXyNfxfqlNiTUCc9/UlCMqt4Rozfi5Qgu6H70t/Rlmqe3p/5m6PA
LiVRJqmgWHM6SjiFapL0sQLAbyqu5rjI/CxYNP/9UTas+bVKrpkK20whRydvEpsbHkxxF5QBkwFr
Z93bg2U80E/R/yg61IXF0m/t2X4mNOtepYet29VpdCZKr1H4xR579Qs2E4WIKS/AHBVvnJS/Qi9g
bLQw6JN4wbS5BlMcBsiB1nNxxlF+c75ejbu5s4I5KfU4pgsxgOa6XCpTukxq/XsdwTlyuqrGuTwJ
598zluZILcnlfCZv3NxOx/Gp6WOlgy0XapKblZcKcKuhLskemzrcBXoeuFFk9PcYmWeXYtbMn2c+
9baAsH5q3u42qBy8FrkdT3dUTHUzUBdT9lRsbnzJioTXypX6FGWm7KoCqJaRpfanoZKG20Uxpj/4
LovP4Kym7sxF+XpvrwoNMA2RPCal2cpclDLBeQay7gVojjicMfVBr+f00/sT3qbMzJcTig4D7m3w
QLZE19EqFQ0Ym+IBiUgeO3teDkU6iUcjgg44l+xwJ4yy4IzK9Ou5YZm56j9ADKVYsyVs9jCoUoQt
FQ9EBPds1Kf+MsTnBC3XzXl6aGgysEL4w6N6Sj3o9FuWZWjMfE7Z00Ub7aZ8qvfgDprrXEmyb+8v
4+t9Slnc5tHGRUSJY+v2tIB/QaoEQg7QgPEGb/PyizQVvUMrV0dHNkzO8JPfmpqAWkIhjxsQLv3p
1KRpwvB2sGSvjMt6bwwSvZt0TLx+yqMzQ21EuQzCMkEPQ1D6g2tiva0cRcJsKjkNTb+r22HxQ6Uw
oQgCUvypzUE9uKWppivQuR4Gb0z08UKV4RV7c1hX8zUCOnLnd2E93Y9g0no/rYBK3kwxGuNOOErc
ye9/ic3K8GvJrE0q+lRU6WZte4192OmiKRPVB8U0eRptR/riybSTteJcX2RbPvpnrLXovuIZCFKb
DaYs/dIX6az6vdnL38dlSlYqjdE+NUVvNy6+5VBmljTCezqeJi1009DSL2Faj7OLgAiInhYiChSp
eLF/5AmXy05PA7rt+aTpj22byYVjlq2qe4swKM4Fykxp48PrRdpEp4WSt72+BU53UpraSFcXseYr
s2Zdq5lmXS60Eq7EkPYP7w+1iTXrchHNyO2pPCGms/WiKuqoTRuT61nHO2e/KPryyViClsQyaVof
Db3g0aiT/kyEOzZYXoSB47BUvdaLm+IUidjpDMvektmKuQZ2NG4fkroO4FU0jbRTmqBc/K5RBohZ
gkZ+l07KCOpHVVbWD3w0mGkAWwAnNIpwtFX8OjaTpdz3QI33RpPnvTu0aBpfKqOaGVdTmIliT4ca
i216qlbmpEpijd77y7gJnsf5mFQM+WRQtIFCnM6nsLqxHWVeKWoTdjd2X9ke6O7ozCibm/+fUSio
0WnUeTZvVWYARY15NVmwkLoiuzaH3vxdmokZ+nFnRZfAGGu42ONyXfS6/dhzMZ25It4YH216AwMh
qviWbm0yDxgAalsmBtEzLK6bRruqVP0yEvVtbcZ/8l7vgd+ILzAofr2/uptIvs6bJi6FNyCJAvzX
5jzUhaTGBbUqP6+0wU+Xpj3ISF245lDHfgf19cPrTK10LYmjtLbS5De7E36PaYdSqfopGJ1rGym3
z3oeFYeUZ3Tu6DDRfYrE0l6359EVsW5GZ/KMjbrYGt95+nM2dF4PKJtsa4FQnfVYFTUzjsbgsxC5
1bj4znTQ0+wOMm+pYD4Ck0MZMedLIQODkIp72zHh2D7VMKnGMyH89QZfxY3YclQBWJxtFwVsFJy8
RtN9/itA7rr4qy20Kd7/zsdp/TcskOQBqaASs7bd0MGiR396jIQhdW1BCd6X0yRYHEBQxq+qhaKA
HnUh9F1OcL+PC8Xg7djhNuq1KYCQ/SgX0V8TKtY3PE9hWYh+WipHykEdOVCp26vIXuJ2p0HhVinh
lAryo9GSfW3TdMkvwtSCBElHG/xpLJSzGItjqXszK9rmfEYU9Al2+mY7AUwpqyLW4edmtIJDlUQ2
MUdH6XPz1zItk+wsSiZ9jwHhQTsd6n7flcm0EtlR5WiXSnX1uDA+6ZaUPr2/4KcXM+uN6iToH4x1
+XH6K/teW+Jjz2kjgLXHtTd0ljY5KiWcT1aoGF8+OBby27KJlTl1trXHslmFvh/rlk688AQ3s9dY
YQ5ra6ndCZW1M8fn1bTWxwL6kqtiIk2kbXvfjvRuXube8qgnadfpNAqfys2wN0QmzjyGNu98lnAd
iwomQqk0OUHdnm7ZTAsteakYS4YrufCrCEhwjftcEb9sjYKXpVFDKoel38m9rV5GZgI8uE5lR+uT
age/Vj/zPnw9e9J3LnVu1vXVdCz2vehWqHArNaUVzF7S512LogMFvZGOZzMPH17o06E2Ka/QG1kt
MoaKo7LxZ6oarmgzAmW3hGdiw2misq7zsRsPFIVPSnF/k9epVpLbQQ8eZCnk4X4Ad/6lBCj+sEyz
9QkHCsVLs0I7c+G9PrrrqNy47Fzo8Vw/p18Xm7c5shHHJ3MGepvCpkQ7QU8OoHvVizALLKROkCHS
orn0zbiNronp5X1kxs1vtDKhBw62MTwsWa1+/CPzrEEFcS0T02fbnKalGPAYSTvhjdaEV0TdLd4E
a36HXIDsf/TgapTiWXhtlacV2/f+WIalPuam8PKllC+0sDVvQPGkt3Ipsqf3hzq9ZY4fmaHWev96
z1A8Ol3uRanqkpPNUK2JAEtGRJahnJ3ZtaeFm39HoXi0Jry0XLejmJLRVDqepXREBSAIFVroN60N
iysMP4zFGVS7vzPLYrmyhqA9s403N/s/g+NQw2LqQL6NrXVRG6YLeN0e0Iqp9ZdU0vtdmNb6nZkH
lZflkb0PLcP4Qlkj2+Wizg5k/vGPUIx1fWYZTrO5f3/J2n3mVUbJYdv7kIswgDZRCOrUc3aDB0n6
qzXr6TaHSnOhFfK8E6VaPYlR7h+rti/OQAHfONAAXjhTxPzjlX/6rXGIkpMulUzPNqTpKpdk7Qvy
OcEu6btHMn/QvGkfPb+/v96csgGWbUU8KK9uYrMwZ8macuFNJdD61Fap2fH4PaAaIf3kep2vFl3J
v4ztPO2T3Jwe3x/+jcgMPHU18uC5tW6/0ynD6UgTe6qFF1hKvUPHpL+f8jS46VS1//3+UEfoxknS
saKWXoy1Cc1yVY6NlS0C9hfUD57gxmWZtBqaK319NZuIg4hUaFTjl+GTIcbgVg6n9FuhleZNn87R
/yKGUBfhbNMbEPQFTmc+63OIWBJ7TZ7r0cPQVOJgl39Jhj6mO/bvrn4x0jYwSmFRpBIjFZk9uwGF
Nr/AMZJ2jVx7Z9Z4/Vuv1/i/s1JPZ5WB4gcN3ApPqczxbjHz0Idmq95FiGdUZp34FnIAblaLIHPb
WBtumnHcZXjTnPkhb+6r9cVAbZK6/hFn/+LG7ylU6lwHwtOGufEww0F0Y0T0elJi638xlKZR10ed
jOrKFk0SBe2sZC3hS0NXap81nbFT60nzMso7F+8v7+mr758vyX4BQ7nKLNO3OF1dO6ssyZxITkfk
oB3Yi8V3W276Kxyc8t0Si+4M5E9/42ty9xAQASbjGLPZOeHc80DoS75mDUi9pyvloiB0TlP1rRCE
qjBBgNqdQUJ8Oiukv3K1VhhlWZT2sh4X6VaLqNVJcgNzoUhDF8Vd7SbXteJWG8dzEodvRd2Xw2+2
7KS1QjTDGvQN6vZZG1k7FM3yPfIAOECQL7sUipL9+1/yzZUF4USf36Lmui1oo+eGqxXHgC+JihHq
V9kBVlt6ZpS3TsGqz0DaS+JPxfd0ZWFL5ZUumFqSydbeKiZjL8PXEQIpj/fn82Zw5UxRIKBaTnFz
M1TakJ+kvHO81M7YIVJNHcSMu+kiS3uvCOLZn9Sh3C36RZf21XNtiOUHzXR59ivquWdSijfPidBp
F6g4LHH+T+dd6Y3ompbVhSCp+sCf6hs91+ybNtFqrx+7/vD+7N/8mi/G27x45GguJpr9TB65G7fu
Qh1VNO2DXoVrEgh+DEQXKojk/FtCR5DDOddkYmuLZ86D0qDgJo2R/L+Yy8tRNmvXFWO+Sipw5s0l
2vdhKXZttcT++yv21pknUdfWZjSCi69yPpQwlAJZIC/O6uYSTZxYctI6Gb8NM+0zp9RiPDUC3syO
AO2u7DN16M/8hHUim6tqBd8K8O7ER2v7KAS9pgVDXljeNIb9VR/1INBhYLuQHvUv78/2jRADCwI8
D0r01N+3vXdThlo8ScjATWpYfBuyBmUjakZtW1bfG64wvBECeff+mG/sScYEu4mB3vo4XH/Tixuw
nWY4mzNjhnG9eFGSKJdYDJxrXr05CvYEGI6SLr+6kcRgLsvcZJbXt7AsLLX8q9XaB20ejq8fyv40
GLkg6F1tYkvWav1sKnypWMtFwL1gpT4IUvFtEb16R305/TQmyjk/pzenRulthTpqKg+90wUkE9fM
aGDUmtrEDfVW/SqNznZy19tluwsNQ+YxTZbCy3oTOloUqvpcUggdI3S/tBfNV2xeyp0V5Qu6El33
mCzasofnj6KhjEVhWqnzoVUzRBTwGDhXknpzpyJUuwJj1xizWeoBLncJ+YPnZlTAjR3jYtppo1rv
MyiShO58vJl1xKHOXB9vhIMVDPk/w27u4CiOhETSJDxjHltfrYbgzyJVwkf7CbH4EEsWR2iN7YyW
gdnHZMVnxn+jZgUak/IQ0q80SDmppx87Rkavy0q8KJpiSr9wwfW5qzRGhyBdIy8/Jksufy+tCfc/
7GTlsURv5weU6Ajv5XzJS79ajFCmxCXoxrx/jrc2R//sfioblHiAptNLPf1pndlF2gQRxSN/BTjS
r6xptcskNGd6CxUESXmeen2ftF3mQrVd/Nro4ab35vy4jLr+p22CbwK/BFdKYv2AXEmyk2MruYvN
eIyBmgbDmRLRWweHFh19CULXClE4/cGzkUlWDqDXA+2C8GkoooO8EqPfX5e3dqqNpDs9XxTdsSg6
HaWOipqOZ8IXy9DhquJRmhxYHONO0cJpbxczMjYhLgDGmXFfXxugdwElA6FaAeTaOvsXcbUowiQR
Nq8IS6lCNwLc4zciynZJh5bm+1N8XZVhKCxmNIBJvDC2X35MKqm3Abx5CDjl9+3YK2hAjMM0AVey
tNxPNTm57jtZ5N9RL57OIcaOIO7T2MSWwxcZLLkFE2L73BgrmL05ZvJe2gc9blNxnf5JpZ4cCrSh
fptkqo0UYi+b1wbiHYtvduNnSc5plbZaW2HXVESL6SPRiZyx3izJ6KhSLhD/MLE/cBEUT8K9XA/6
j3iZoNAhMx50O25I9daawzRxVBE3ox8KuXkgNVc/rYXJH204SGgALFlZ7nDZbnSnzOvpruhQzD2T
IbzeyCsXmFLfqtu98jNPP7VNl1ktEp5bKOmPfluK5KGhyvnhuiWjrLgMzgqX1jYPqXpchEM7pfbW
9HR1isXeGcvwB/mq6QxG4q39pDIbwtval92Wbi1ghuiwMhKY1eogEk19kvtF22lVQ5FPQrX1L+xy
f5QM7VxP4M2lxKoeuiQ0UzKS06VUu1TP0ZFlaLlRSmdEQ9XnXo33mjyLZ2Qy670wq8oJkV5Ej5Sr
sKFXfUVQQ9MXqQ0k/YJPBvoXn94/Ym+8W9bnLa+EFbm1+nCd/jAIotxx2UABam4NjbZTq342gYM+
0gfSbyejQpRuSZXs1xxq0oCEjQV4crE4hO40SWGN/ks/f7gOyG+C/sZTmIIVveXT34QEZWSb9iw8
dmV5myVd4PT9sPxWdFzdp3pZMoR3w3MImrcCG77uR0gkHKMtxLpRIw4h9AEPNbLRDVUDBYdG/FYm
RMvOLPo6gZPAYpBaqCZbgaQYVOhmgk2gtLZNpdOrUau4tMArOxUyRw+Em/46tuCwOFI0qt+zDrcM
VKr7fVlYOrXgOnlQl7z6ZaGc8buaVPnelBAbczL0Ys4E31cpyfob2RjAoTgrmH+cfoQgDKUI4TR+
o5FN9z0KXb+CJgh+tKmJJHtbxJG8r8xo+tvz055ndWn376/SqyOz+QGbVKwZCwTk9AJh3T4Dbh7Z
T8sAJe79QV6FhHUQHmAk1tA6wWuczjLpBMK13DMo8UrXtPIu00wr3EnSrhtjuOp0eIBtcyY/ePPr
g4LlzUVdiS7r6ZhjjXieucroWWg3FahC5vgWFmbDa7bex0UoPb8/xw0wlrLZOkl4SGTZvMKg0Z0O
aEggGIUksIeU+8ALkZ33ktZGkAqyffN3GvL6Z1HaBuA+tPjmGhyhmZ97vL86XetvIGFY8RoQTLdv
mIl9FoUGTuYxKFlUndE5R/HQuO2rvvr8/nzf3DgvhtrkX/Q4QwAzbJyimPTLREQPyJ1mF+8P8tZH
tOjx8s8R4LcZZBb6MIVSghI5tPvAL5ZqQWC6tuR9kLfy1wmk+9/3R6R1zHfahg1w9AbrCNjvFWhu
VPIZEPsAM1RDKzZccT8uGqlL7yeikmXeR9wPpaiMuyRUJjwVDbS6XTkeM5mfppoJ14vUNE5q1Kax
R3A+1qASyNlXAAHRV1pU92WgoWpeUR7X/aiNULGLUq0oXBtlNBpvJTKMPrK/+nPU93a0n7RS0Lou
2+YeJUckjApJGT8hRy3f9RgLxKja5E2PPK7EN0f8KUu9urUG06GxAKIUMXtgGxV0NNlBplD7DR59
+luAT762l7RFkFU0ydepMwrErOmDUYmcFv2zVs3llwaQAPNBKfuLkQr5JhjEVDh1hmC5g9YD/1sE
C+X+uRBZ5hZAgn8t3aRGiEt0UufAlDDRkEFDfboU8jB0Thc0SDor5VhNlAuRcLHzDG9wBKBzXglm
1YfXkqFis4bEV/0Ty6Qw9Mx6kQ808/uvEzDSxIeqh0ylWVll9EkaUcrJrSS1HlOUkdPBr0fkF11e
29aA8rglXch1aNOlLvpGgea/5I1QnxSq6aSOgvnltWfRUEVK3sir4CkONYrAMS+xRwWVbwjvmNNk
Oa2TsSmdQosQLteDfMx8JUptzZUDkZqeYfbo24ZZRC1ZqmXxo5vgeDYD7QE3QQI8QxQMCWhoBpZB
XoJKH44NxsTLCOHWtHUVEU9/Brjcnypadn+iEVcz1HVyOXMzCRl5zwLjvXxBKT8cd2ixBulFa+oI
5i2LjAPfNFE69ypFMmO36S0uthoHo89KW/DYVTKe+17VGuT1alqjF5chI7pgbte3yNdKIdJ0lAGR
qauOknX2Ub4uDhXwEt2qajev+nYTanQ8QPWwuectigAe8qYB/gtHYbzkKJJXaIN5ax2l87KjjF5U
GsjxVVS5y6PCHhZR828KpujuYT4fPmC/hxqfsgrzDQC+8EI96vUFR+0+ycjT5/mo6Dc0anbHBWx9
6lbBP9q2aP8tdVlREFIL5X4+qgMi0tSM665ENbAOyhZZ1qOaoEK7Ff8FBKZThy+H4qBtTPI3dZUh
5C2MIqGh8uZ1l9BsDnEjy4ODnpjeIHKElCEtueGHdtQ3pF8CCwsLA3QPgYkvn40glD/TGlK/G0eF
xOSoljj3S/NYHDUUKTOh6p7ieWJ6ah+j3dZXM8KWPCjjP50WzJeI7SPH2GZxdB/oq0ijpuAykB6l
G1viouWURjQ1nnyUd+TqSmgkhsBka/oo4bXV6tODtKpCLqs+pNGKLrowkwiKVxaksFcDS12lr5GU
1KUEdcmsEOLX2NvYHOYslHyQjlqUoKfQrLLQdrfcnI7PQuUwQruylzV0LOdC0//UR3VLBORQugwR
ykfo+KiAmZH1ao5QpzI+RE1afKvVqviGIJz2pT1qaMp1g56mWKU1raPK5nxU3LSP6pt5jsOT08Vp
0bnUYlDoLDuDW6vRov2YaOOjOaXqRWtEEkQ39DGdarns0yz+Oc3AbRBWzJLnCHW52cE4pCEAG0bz
Mx9QAw0BEytuZ5nds9JlpnJhGmIWa2BAvg6Zv+gJ/VXzSU36tN2hUjq13jzG+fSNuoI2ef+HvPPq
rSPZsvRfGczzZCG9AbobmOPpRVGu9JKQY9qI9PbXzxc85/YVk2yeFi76aaqAUlE8ZGSG2bHN2mv1
o+1k2ymJzfsxCfsRklsNeuMgsfTuR1JXOTz5E5hTSJ+TxoM9ddLai9BGD3EH/WoKFVIzUg4M6Kkv
UASAhWldakA4tlOUZ+iYxR2kyHo76pdQpej5yiXBqJGZy/SvpZ3BET7ZBSoUfa5BGugb+IGQqPb6
tPEaGwrREeEqhF4SE5y5pJnYhc209SC4b6JPtoNSw2puEIBYl31HE8406hqUaKmb6xcFNMPRuoQS
wzmgazvs/RTVMJhy06w7GLlrfTK1vgv3ZeHW4qLxehQNdAAhwQpoRch/hyjydp0eiuTKdEdtH8eN
/mjWquXKHvWsu84dMUBNmeJzrLsGpY2PWas18h2Ea1Oxh++o7dkvkct36cJLV2VPaWOT+9nwpfMc
X64mJ8mCtQHruHGQJQ1EHy3aBMXPNkuHYYP4WiJXwm3KK6ODUj1yE/ejXgXzF3uMwG5jQe15lVhh
8hm+ZHoeU8Qg9duspbljC/OrTL+HUBNXKwPaqkdqtgGlI73LyWZZxqSvEDvoYNH3Yu1brzWBIFIl
eNvkUD+Pm9mMk68gosbbWaDS856tPaClFJXGITUS7Udt2113YXVh8U0nm5yt6cWEYq91wwjbEbTB
bCEtmnMJFFJrDQxvMNi7AQiEswWmRr0VNHabbZ3JnT4nojU+aVYIJXuUZNgJDT/km5/ABQzrXW2u
JDyrUIHarf0hckPtS9XYPUGNNeIxaU1vodRCHgk6wTqLP0OfDSd3kUFBKABamJuq6I1HrerbX4M1
T3/TUTpw8JBZufJCKBZxUCYoC4LZhqIw1vTyaq7Jte0kii/RPveS/MJxGndCt0Ta7wg186+mF5u3
tSNNKHamomg/WnWa3EDBadWboJir24ZPhSvKV6W71c04+x7DThqvk1QKZw0d+EzDpp/2v0yYT2dY
BkP3Oi318muHlLwG9Y2Rtdt+amnRhGnTuWpl0LQXsH9W7d4uMyhEjFyaVOI7EJ1ru6fDneefnXpH
a4J9b8dyfAgloiR7r0zg2+9ne0DNYyBRhBvXBR55V/b1CpB8UXGTAvxdIQUh4w0syEa4dlGE+pa1
EtppKxVas+6ZlxuN7v1g5RV01dKMmxcoTKTjJaRoqNNY4pfVxyPkwJWt3eRWnGabmcS2M7j0fyZs
IW4boux+H7dFdpX7ZeXv9GBI/y44j+26R7MEvq667GY0HmztC0JGHEKnjZtv9TSNzronxnG2rlb6
l7KwkHOqNZ3+MwOA0TeJgIRu5Ug89TzvSgjT3KdFrTffxehFOnSDuZmsbV+EZHbHQPXskaWDyB/N
hoTLH3p7Kx0KHVZ3bbiqtS6+BV0js43eevb7HLJYEjFzsYbpjLcWWYp7bFcmV8lgljk9U31B/FOE
c9GCEkSpmMbPUlZbWKDGKx+xIGijNUqrW2+I0AXB8o/ZBgZJb1sJVHHXbpxUP20xdo++XuERycgV
NwHNCM4qqnuAyvmUuqh9tRCSr/skqKGyMecaXqaRFtVVGJLKWBkVFIVrmtkQK8LzxZwFlDfpAHYc
2WxRqEV4jF4v81xe72UsRh8s9G4EEsA1CPGfx4PeGAw1glTBxjZzZJr0tHvPocBvlFN1ppr6Mr5+
PpTKMvyWLda0tqqKtAo2jdTiQ5wZzYMWQdAp8Xb3+QTmeS6rDzZ+3Oe3o6WXQSAD+7RFwPQAzeBT
LPXbwJASw+zeZgEOcA3dbJZVW42u+TPpg1dnEmQiRU2ATP4ySTLrMvPzNA02NHuIz8Ly/Ab6Tsit
CaDPAu5fH4y4j2Deo415kTVCmo8GXZR3NnY6QpxYUO/ARXofTDj4b0/ey0CTyQv+OdIiKwKTfQyQ
lFUjtz0eYi8sDv6kSGgdDxBeVA5rOBLiD28P+jKipiVaFQJpByP5t2QecrohjMu8CzYTfTybyfSy
TaLfxuW1ESLp8/ZYL5NbjEU3ARlZuOV40+fbspZR0TaeCDZhZdq/hoAs6MZyWuinx1bfoDwlP8TS
yr/A/mzsx8IxP709/isTTA86VBY8hQ1To1rq33an1kwTHVVMsEQI8Mrw8+kGtbD8PsdPIPLq0pwT
AjPrvzbqYgNlYQsDysQG6oOggBq1cx/NSlEwNygnYS/Ka21CFuPtQV85iIAcUKSG7MOh32GRKKmy
eXbH2AzZtYl3ZesIsRhGlP+5nSHkQNyEBjIKRd7i1ZTWhD+bfbjJAwNxuhiTi0IK6OtkmF1lRFEl
E9k04cUT3J/JBb2snjpkw30ozdhJhs5F9Hw5M7iNx7xwws0UmOltk/sNYo6yrT64VnNtVsJYy7wq
L6Ym9h68Kgu+UW7Vdy64/MvaCOIrp6nOVe9fMbxKbhXCFDr7MU8Lw1smTlLLGr2IFHZvLHuRHUZo
+z6FtdGGa9sskJ6ULjpx0sS1eXvJnwpzzxNVtKJxs/BflcZf4sMRwnCUFou2oSsspkmP0WEMq4vy
CkWkYBW6k3WJszQfNDT7Dr7XDu+c2a82Y56ED4lbaCjmePMh6CLvvZgDh9JQEl7JundWDmI5+wKR
bqiBbXjJJNoLsH7QPjIPKAtkDYoTZfXx7Rd6JYNKhze0AnS46dDDLAks4Kydh7DVUd+YwgwwQg3T
Gco267K0nRuEANN1boTpLQmcGBo7midvm86N/xSNSLsVVFCqYAA/E7Wa57tscEOCSpO8sWUO3qcq
p60RDr3+WI77/5O8CM11iVb67zxElLkUyOS/5i56UOLn/+v/il918uPbKz95IjGy7L/ATdG8DH8R
+Kkn5Pg/1dYtRXMGdynOHIh2bOI/SIzMv+A0ooEQsLeD46DM4T/U1h1okaA6VX1hqukNm/IvEBlR
X6B5C3yATScSwER6JJ5vF65ZGFPTzD2gL5HNqJY1VcIflQZU4GGQpS7JT2o0LWanv9OTiITcPk5o
pAxQ9ync7Cb1U9kk+7AY6Rped/y/7621BntTg/aInaql6RkxBErbSYZ65jbt6xhFtN8W4N3RcvzO
3bIQQVc9LdD/sXJ0fMJNyL/P3yWbWpGBg0svp7AfQmrko8MDFBO61TcyyryGfNuEo3enkxBOH+tA
hsi3NYbdv9dlWnXNds4RTbDXodn77uU8DE71HXExvfUvYj2Pq109h9H4MfBFmk1nnv4JPPObOWRF
8WZ8cAz4f0oieXkF5nFZT92UX5J1jfj1M7Ie9qGRPfxXqxiKI5r8YtufETYeLA+P5MZN25i1aj1P
po9O0PDMNmF1dmOiucSniW1AfiHMwTdqZBrCXRXJIn0kweVlN0bBZ+86iXyfDTFvQC1krfX+wGjI
gUHqZk7dgNREFlvw+iPqo6uElWRWz9nNxeXPmyu+H8VYReUbEqnFm6fm1Fc2Ss6XmT/G7pcgnvGh
CTtGs/pOA4BGp7YEnniokIfjfcd4tgHIPr2WgQKffTi+NZ5Dz/OWOZprOzfPQl7o7R3G8WMLPV8k
WM9BllPtdOyXj+pmgD38AIKvuras6vvQxwVbPe1bDYF3IiOUwTaNCcOLfzou7SiErHdIEZZavEek
tdMenLRI+amORk4EE8AaS2On9X3olHt7LGQjN+00aqL86aVzF5mk0kqfI+S2U2P1l9MI53+95gTV
nLkhm4DD7e2AQkKw1kXaaM0liqqIUKBD48e9dzd5YDLk1kFEC4WWtBNDVu1kDGbV2Bk91ajgWiPD
VIvdhMzy4NyYdVb10zt4BuC9RmqiIdOzFgGp3R+205qyPmAxIJHe65qdIijU1A7R4hUy5w0EHWlI
UuOuHFxEmNdHOyJ5K6HdaN2g6/XOrWVfIf01xr7TXCPnmQT6fYRaueXtPSCv1Xf0E9U02Z3ExOSI
FvGiQQqk5WHIoOqy1wg0WEZ2SMxxmqp9M/ZTGu7oshsGk6NM+wLcFLLUeKUQnFWLLzCZinW6A+kk
iwtHmwZf3GS9M4hhC2MYGiMXUdQ5mn4r7SmWwzYJLchqvvuRnRVQ9guqFd/1bkLSYFs2A0vfDpn6
oq1Ej2C0JZI2zDu0jIracClmRfYYi3eZsEZk5qnT0yVjXqFLoXcRvUK0FSMCmxsxfi5VmLayd30Q
0br9s2pQsEz2QG2gIVwHY2doiJUPsKs91BSO0ukCvWWP3RBpgVPXn2bN6j16G8LC7fvrqJUTc2Ub
8MChrOgXbTRdOS3UpNrpHTKzNsxh1RnI/ZqPbdbPeXrdCqACKCkMeeXmd73dijhFICL2en8sV2wz
u0HWENB/Lr4QHuAn3wdmk/fGbQKdV1nc9H6rZaTb3aDX9X3tRIbRbckotwj24HJTugAwjHX2dyl5
bfY+6i81ezlG7z0xdrZmleV9Z7D5nEdkZ8tO3pPvTFh9i/QJR8DO9IyvfG2KawjcOsr1+FUipomG
7G43aNCUUrTJM6BSkz2kaBKQhr5BD05dauZAkoOE2sCTI28uEWWCPKs2Czv/KYQtq+ouoJWraMDO
ejOs4YhUzllIRigTcffLhoRUTreJ5RJz3pquANR2aXaNU8VfqghkcXbhFAPH/FfQ9WjnbulYkmO6
g7Z0TJKPYdPoiXiscnQfq5+owxlF8Y6SH/Qs12UWGHlFtksrRXKYHT1ncpw5qctyLUUqym5NAVcP
C4HqYBHW9W1HP1BTfxowmBRbUUkPJ/uyBjRKFaprLFCpEKbRC14LMMBlCQvfbe7OjiZ/dhGlMXGP
MFJQBTSYJkYTb4GNQ3fzt90ZPXIZyDknrbcVbsXgl23eoOwYraiTDLyqFVX08gNM0wTN7jcQi+rl
8EBKMzHGXVVYXYR4SEzLOqxsos9kk92MNXAKuZ1JRToYRm9gTVCYjdStpdGeX9LKrWl+/gnNso76
lgTcP6cb9GS4eRO3B7SwK522Nqa/izF2EDZFswahnBu2LTjfC9+hKmTeAfEdOBkhmV2OZFN6XagY
PKNk1A4ZUJTevNWM1u1RHfbmpnb3JN9tOW7QNXL6aUcWkxzTduTSF2hAOWgyWXeVDRtduvNTT0Qo
rCTe1Ddfu9YH8vMZavZ8Nt8NoGw8Y0Pm2hrNS68aU5ogkSTxistJ87KxfD/WvsfuFcgZckhDxRbT
X2doNfdQ/h0tWlKPQ1cAAwyyAOepLXDSaqzt0yGvUJHh53kiLBbyN7NyaGa8IP4oxKS+V/FCGpc9
wbX6TEYjntrqPirQYKHNASTs9vS7p75+sl81Fdhoaw+Aqett31HXhvqraTXLBICIPFS6Htu+4YEL
WQ180ijFGGQHuNzt/F0beKM9P0q/QoqtXM2yy+r0FrJCSL22mhcUPNNQ5pjLqsoRNLyD1Q/VLMRl
qGAme63OjCn8YPqzbmJTYsop4jqJkIu7QaqVnyrMXr0AWJSGw+aO9DGPN02GoB5ReQfa8odVhZUx
bXi1Ig22Q2m22kOAmhcn52Q0nMzh/ig0veKZOnQw3Ark6ZM9maE25C//8bzH+RlEz9XNYepge1mj
Tkqp4dbs7Qx541ST1IB2eh9Ro94WeTh08T0XCEqK63CsIPm413qIL6ProPMo3l74E7T35N3n0nGi
bdS0o23t+pHOb/vguklUQueYl6lZvQ+SVugm8uAIASHNDRENJk7CzEhFvSeLZpq70RFj+yjmUJru
VzCQQT3showh9K0o/NHrr1OIIwa5861kRt1r0pzBfLRaHv0HhX295vpsTaSx+TRYUbSu5iRZW9yN
6W5ubbN2V1VQmxdSJkP9kFjzNFxl4NEufYnX/ouDHnmXZCC0/MpyB8u66OYmNb1VhnhwBmRGZky0
dbSriWsNmFfZUh3Rtye/Pz3uxyaohbrL5yr1qt0MOT9LgjfksrjHcwBOWTbmNkiHzrHuhNZHfFDa
QAvZ/5NmsDPmpucXQ/MS9jCWJL1yogYAaDXZ+UF4ZrVLyskejVtfTFC+AZVF6C1fJfHg9M3OkENt
zdusM80QLbXJ1jhuhdWMfCRtIp0/qhEs7rBKkwDz00yzGi4KkSH+HqcS70OfSJhXu9GdIK/ZVRWt
OOQpeh2XpTRn9YsQlld/FE8uQlWwofHbEqFZ9vUY91WDelVhq58qykZ9T0Z1wyCnGcxyP+JlDBeg
wbBqentgehCWZoMjzs0U6Aixs3vnnBir/gTJlLIAOsmiGjSI4xVW3IJ6NsBgXrWkdHTo2AG1ZM4u
6IzC77dGQEE2/zZIq+UHi8qKmUKyEwCOGQ4Ep3vwvLme0EGSUWnTSlD0akBKI2qWT8P3KVEAlod+
dPX+42y02q4cZG7XD5F0I3+CEiRoEh3tt8YAO6DNFNa8T6kQQSAvpMCvhcZktqVaTvymyoX4whLK
PvRBiLDuhZuirIfmPTWIob6M7QAs2K5ox96xd6e9REdB0NTbju3dwJExAhQr94Fb1OX84PcoIVdc
Fr3djTuz6H2ZkSjSReipkNUo31Whp4xDXzI4tDESNPCe0Qh6kZcWPIgzVvU/56gmIGBH6S0sjQNq
XVJn8fLj3j4d3IncHn952kP1cXMgHaxi4eMGhllEba+Eir2XbesZ7EJx2Zaj2g8KYc5PA3/DEnZl
iaAhWltulH9HK1xtkRDZNLZ9XGSSO8Q7+tCtkzxFBsfZ0p8MaBPbaq1mIZTHRDU5ZJ+f5kw21YAa
m6ymYeipQVHABpcASIaPJNMQcWWdDKTphDXzQ6lUPTIuH5yJ2ziIBF/Fbqde/3gmpmia/W7tWiHc
qcCEWjVq4VBqDFYa6mF85ZmlMs6nTW6B72N3j6eghn3NenuJaNjrdZirLMF4dNvwXfSxXSdlVxnl
mu60IqU0dvy5o9EoqeHxQKVj11wWKLCqU1xT9CBSOO5cyoFUVzdRm6itflqB0uEFvsPkoymwRUNt
bh/TP8QCn8zCcSaH3lAvf1oayMPUidVzIbxglxLOkhM5/Vgd2mqNuBxQjFBR+gRtrNRzZUCo/mAj
T8ceQ1P9p8nrwpL9Fk1TM5Y437OZ5uviaDNO91n4FPQcgyhXq3OeBtXnYnLvYChVLu0gU3VOyARo
7PeTzT3NfhwMWtXsWN66fTBROo+M7VRgdr7n+qRcsMjwE2Vkj8+JapOy5ccFnJ8OBBKLyqJDxG4x
1sm2zfB4sqh2PaqjcPpLZE9UUJINuslqknBSS3xKKcFhgybwehKVetQpHNRtl49GW+NomGQtuKT8
2opQhrYaJ7s5bZDTwfATXb2aa88BEzeXvYp6SysidHZtRJN1ZO5J5uHyPMVopx3klWmHvC1tkvhX
LEisTq/CafAEjV+gBrqegR329caxpJqEk/3mrlBpLZpW4EGEsjp2YjHu3s4iLKk8FGk+ngDcvp5i
c6BX9XmeyrYTCsOw1ewnXAr83DmikWYbJIkaOnq6aY6LkbN5mc6GSxFTVBupOqeh6NQlgcCkMpRn
Hs16kd8gR0nDNc00qpljSbPZGlB71MiFXjigCtLHTDO9/n0KGa0msAVmZCMG20nYNuC5Zqli4tzs
pio1j6p/YSDLC8hckDuCcE0lb0y3PdcI8kSJ9zwFQ7WWJ6S5n+z2i0dsrCDLoJ3RLo4zRbEzZ/0S
wPrMER0MknTIOBImuR8KALaDOOSGBivpReiECIx36F5OwWweQltrO3fvE0oE1i1Ff0F5r0FUh7h4
tsrRQWb+aLiq491uPiVvaH/DE9AEPZjN2vPxLqcDoDxytlCLFY0GsPR4hLn5lCtALotDnmVS7dGj
1UoRz3iyrSoxeTIy7XFvnr46HYHkGCrlOcQCJJT0SCtRnXpyhnAnAw4caSoVNWROqA7qydC6Pm+d
r05PXx/9GG0elIHT3UglVdwk0fiKLZXi51faoPZS78/K+kJoBp3P2oPYlb88WW0HQUt+II8s9XM0
QLTK3kld3eTsXvVVV4XkRQzZCyL706E/sz3Vyfh97SG3BD4RQPIGjyHoWZVJ/K0iysw7kCeV8hA3
oi3DvUN9oy52TW6rOCWIzRQjf7opy2OYM+uAS7+foiN4Gli84vidU3xw9NXCnN5a2q2Ot6ydCNBH
Zyozy/oQ516VcSl06ST8Vff486eHldKuAljED6e0xHErUQxVxvKYST8luyx0KEb3LmK6eShkwDP6
Jk34NYuTNOX/QCFn/6u4/SZ+Nf+mfvePAkxREsXtfzz/sjl+Hf0qNt/ab8++QDQPPvb77lc9vf/V
UHv7j3870rKrT/53v3nSlvgwlb/+/X//KDrZqt8WJYX8vQajWmX+69LNOk7yX8uPn+o1rvsXffZU
3IlxKLefSjXI0fwFbzNEKWxlS2lR/Gephqbjv/gOOXvyDijF89HfajXuX9RnWHJI5W3KLLr1J7Wa
xeanPEsbgU/zkU1rhGktu1AsL7fw88b5yoidBrC7X7j5fQtZT/jRlKIwPsZRWnz/bWZeq6mo/pnf
ThxFFASN8NEdbiwTLs3Fnk1GJxJhlPuX3uouWr3/fH37cJ+t3h5EVZnfGmOBswim3i5dJ/Mvs9WX
rx+i1XW4Onf0Fvfai9dY1N4ntxTVHDBEs73/cvPhXbp5N6//Bix55lWWZ/zFQIuKemVT0nYmBrrC
i9h8iDe8DOXzM4WIhf6IuxxmqRIQmlSl0oJlyUIQpcXeQ8dRzjFoAaSITeyYJTaBfwi8B8o8lAVQ
GAZrF+KVAoMmqXqZ0btDV83mX1pJZ9GNZU//mOZ5d3cXrPe39Sr4F4dQFZrfroAKCYs+zHlzsfoa
rz+0q1twpGeml5P++4Zkx5uQGVDAB/oG0mipPVRGIcF84LX7wrOHLU2V+JqJZa2qSDvHA7nA+DwN
BWEdGTsI6i3PVo/y2+uUWmiCsQP/qTlh8SFyQEFCPX0YAMlfEo/ScZJV5yS2FoZE1a3QllQ4GKIf
zIk6LL+NmU12OmeuIw4AlJsdsFkXwERXb4BXyktBP/H+7V1hLedTDUiUpHYtqMQXzfmhllZmbZoM
KDqlf267W1vW7rqgKWfTlUO1AXkX7ts0DrZxW3lXoODLQ2Ogh54FUQXRXTt8K0u9LtfIYndrPAB/
kyfJmKy6BMSZNobpe428/KpxRHDjhZFL21BSHKK6RB5z7Ntt0vTeBU6FuNJSUH7c09bG6qpq5xCB
rCdPj7cuiS/+TyAr3Qtn9/YcLGqctgnpDzpGUGYrZl7K6s/nvGiFR9tmQCmpjPVdkOf5riiG/k9H
AdOEV0xFGH5NyqpLM0dPcpjpc7VDyQDYixP26HN19ZlRXiwnDhgldsWxQ6zwoktvrrXMdCZh79o2
qD+VvtQuaYIaHjr0rw9vT9srQ9Hda8NbzQ0KAm4xbWYWCi/OQns3RZ7cZIz8cRJtt/Vn+xyj+WtD
gQUlMIMqwTKWHMKk0/2C7gh7NxuRs/WqYd4YCcWp2IyDM/blxWagVsr9bai+Thj9loxTqUkjYJjE
7k7hb7ezX0Jtl2vn4ItL0wLITQVyuCQgJX2O+vMtFzZd0rRD0B280DAfZWnM8brO7eQxDwPM2tx4
5UPQ9EF+xkIvQGU2fBbQr+kAh5WbS37++bjg4skO2X24jyIYQFcuTD5fcicbMjINSfK5dbz67wRf
iwojfeTn7oelccO64YpRm4Zrx4Q5eLFjwIjTkGw3+cHI6JyjK4qw9DBCSwDjdp3p700KrcaZW385
07D6KPIJBaGBnACYz/M39sVYi1Zq7r6viuSA1Y2+QOwn1k3tWVcz9c8tHuyfyb1jTcggcGnwD4ZF
AYyeDwrXw0xnpF8chJwiwgenuKmKODnThrw8FU+jQJFEFILSJy/5fBT4/KKJA1gcKrrMrwwRIk+d
O+0ua8Zz6IrlqWAo6HTYPBwIbuCl8xD1jjGNPi/k1sG8GWDUXnnz3G//zKKoURTaHG8cyg7dX6xV
SpuDN8eyPAzSLHCSmjlPdlFgxzSUVNihP+OtYJW406nkQlBA6PoiYu38IqQDDIa3QbepCzhWfAUp
SbKW3ZDfvv1mL+fPQ/OLMISjp+SzFm82d1pbxI47HeCRqW+dMK/3OkStZ1zp10YJgOoS0IBLRm7y
+YbQSM1EnmimA33G2q4dkhp8pvz+x69CJzjXBRzjNsGOOuS/eShNy2YLSDMeysKYt7RwIGeZJnH3
+PYwL2wFs0U47gTKPSG2W8wYBbSxso18OGjsyTuPBMa1Sd/uTTmhbQqX6/Tj7fEWgY7aDFCNQWSl
sMdIBCwPk5OXUTcV48GVdnTv0la2NSw4HMk9VRBoDdmmLVtz66ehe9FaSXFm6V6eZQ/gMZ0B3AvE
j/rCYmTYS+ow/UA/YqJtwzLRkhXUeHRVUoD5+ParvrJNUCHi4kaGCH4IexkHTWTiZW8Mh0gmyKZN
eWCiYqfTS/72OK+9E1BNVFvghocqY7Edw7Kx0tQKpgOKXZLeJs1rDj4ARGNfMFhx8fZoy9QtcEl4
6Fk40rZPigaLHdMkXUvmNtcOfTRY/g4lqcp/p2tR8QlGBu12nqVo/qa/zv8whL7/XtaF5W+rmKZD
iteQ6Z2xzgs9HwXfBMzuQC4AHxesyEvGmGh0U8qJun6ImIceeOXYB3sNMst8Z86xagJuJ6fZJiZO
7wbzrhvI97p9ubZTs/T2WTi2cpc7HrAOoc1pTlGn1T4ZUTK9M+GlSjdvz9+LA8DjUrYm6gDqyBFY
TB/wUOBnFJkPKcjwnzIEw7GOKU2sYzjPrwYT1q1A+M1N5ynqfX0azljjFxe1Gh/gLDuGlg54wp7b
Fa/tKBUJMrYTIIKVKQN7bQw9/DpC1F/C3k6uJe9+ZtO82KIMSuYGvnU6V1DKXLw0wkJQCkhtOiRJ
2n/NKMF26yhrCjQyDdnMZ3zLV0eDiwnoN5SgQIifv2I5ZCN9+850kIhwQV/kNWhU0LS+NmNTP7P9
XptOH+VhPC2OHrSbz8fi2IOGoG3ikLca6C9CLsz0lHSHoIAKqqCpejt6Hjyfb++iJ9fmt4TR067H
shjc31CbGcvGnNiw4tmDu/FAY169qmagX3t64MN3VuIPNowF8pBP/a4sveyzHg3lnT26qKRb2dpS
DAf52Cc3BmELrVF51P4h//DT0+EG0urhAGvFS3s+K1riaTntcjq4TWhxY9lMH/Iu0igbt219BZPG
ucjltWWA8o7eYpwblbd4PmDopfA9DEI/OLmbw6Mhg5vKaoqPpU1SvKste18MrvZn9EvHt8QQktyE
hwl/4/mgem6RjI/N+VDlQ+6uJCQxW6c3qwczqeP3saXH8SotC8s7s/iv7G+SF0DilY9PknYB8kY8
l6CqTfQDleUSurUYxhAKr73/02VxP7+9016ZWUgtcXQUYy+ewuLC1sYgBHDmTfQk6hq7qM1zoGBu
dzvEjdzyHB0S913zp46cusfwGFWxgyrBUlEP2FsBxYU7H3TyouAvDbuq1vqQetH27dd7cUk/DYQ1
VhOpWLmfr6EfA/3LySgfRKp3GwKqDPFivTuzYq+NQvscKifEonjAC2dOB2pBsbcwlPRW0W8oVUm0
fz1HiDMDGWo5FnYBAkDSabpNkeip2eJ3t1G6eaCFGYDZqtb1EdgheN1NGdgRSvWRmj6DPPCHBuZh
fzPMbUITUG020RoIkRevWxhwQJOWTpYcoNdyzvVLvjYPeOge7W14WhyZ57MdBqEsE6E67WmTDjY0
SDsNdW3EGf/8CiCT+M+BFstKrAqKwmIgByRbBESv0vRVOVY5dMgVHBRvb6IX4T4mzua6drnOccKW
B7Kq2q4YMon10TQPag1L+wwcwbxoxlE8CKfx7pKanvYAHeRzhKSvuBM28nOqcQAnM1jeA0AJUKDw
sAWTCOQHgMatvq6rYHzPvYDYZd4G+jW0F9MltKbleuqB3Z15+VfWlPCOd0dNkThlGah4ZtFVgdvo
B1ekOcAavWkGCBKaMjjDSvjKQOxs4k9icQTUlnli4Inzk27LQafhYZPn8A819LucSbe9CIhU/KhY
wLhb4Y5xF85DY3VDG4yhdwgdDVhGIIaRPlBoRX5giGB9RuzD/vL29nnFntMDaJNYYx0poC2GNLMi
Lqs49w6FNnibOvKarTVN+iUhYHgm/nnl7eBdZ/vjKROTL+9JPCPfyFuDRhLRtl9FFsHpEYRavwkq
UcpVXXj1Oc7zZT1IXZNIo7NBXfKlcPcuzyJwtIlOVvsgzLmCJHyaTdgoKpG9q424upppsXofVVH3
aLegJ1funBj3RZ+jAv72NB/VaRbGkWiadCN+AvDKZbBLEt4RCA+7h77tAlCuI97IrjXa6l7TI9u9
NRASUIKHZZvukYRTDGCj6fxoKUHrOzNr3ZQTJHu4GhI/+5RGcVVsGm6Q4gK4NgQUbU5P17ZPrfYT
aFIIvZIkNJNN1NvAmgBUhQ+FaeSfDS0Rt3o8NtUXa85q6xBkxniHTNAAKUZjOe4GYgTh7uEkCQFj
56llrSdTs4erOKtafz3btT2sg37yUloLhPGzrvv2EQe0Kq5j04HUIh/M7FOlxQLNJUFzFOqhTfHe
6XrbA+ip6ZDwNPDCbAuztX/0gY+AZ6KHrVhVEkzSbpi04ItilB3Xjj1mNbymvebvRk7GQINUOoKE
yqzwjvpQX7xPLZ+OXs/qA7hBycE5OyutmnxlEwQaK1H5ZridpT1+NdpYawFDd/VNPzhWtgJbVH9N
Sxz0dU6u61sT0jV0MYlkmDZ14Eyf2r7sPpSwdaQrq5mND1aSar+m2rR/+E1r0/bSW8O9C5bYZDHT
ElrO0AymTZgR2eGGj451j5R5HW16GIvua3BU02qa2+BdS0uY6laKwh+xbEdv1adheUvjau8deKf+
Y9F1TnjndhG3h+OmerXNi1rc0qdU0g1IPmtc16Ba6i2ofvF10ClJ7K3Gzz+OA80Q27Aaup+23k/R
oeN3ZCtBp4GxdkLd+YFA3MD7VKWUV7FodYS/5pFGBmT0KIm4dmcmq7DjgXaNiHxwPZKo9F6fh6Jb
CVkZJvnksenWfg6bz4Um0gmSGFMfQN1ZPbhpcGHmAThsoe9HMyhCpDhEY22iaoAQeuwz60fhRE6A
mKcxgJvx6l5c+lqZfxtFN/7AhZwvJg9hv5WEXqdYOWZVWzuFiPqOXlvx3bZaYexgc8n1tRfqmgQV
5WtftEh3IShq8vq+xI3Ai+h0HoN9Fm19vR30laNZQ8MOgSdsM4ARtrcRl+Tj/+lRmRubtALXozXq
V9OLBAhsor3yjFfwyj0dcM/RHkwk6pOaee5+pFYZVFoICN0erDpe1eDgM4Qqx/hLHdGCsIqcWh5q
+LHwafs2PBf6v3KBQXJNEpl8m4GW/MKVFpYWIsVZmocWM3lbU7HYiDyPz5i5Vxx2ol71foSHlHEW
LzlOXWsVljAPZqP1xbTCP1BkO5Arz6v/x9l57sZtte36iAiwl7/kNEpykVss/yHsOCG52Hs5+n1R
7wdsD4cYQkkFYsRLXPUpd5F5QVNwxqn1K7Kmpvj3/g279brwPNMXQwl/eUWv51fvinAJFaDrpaLK
3Dw2pnOjyfMno7RBpDXmy/3xbj91sQFbGMRIU4DNWI0XlPAbFaDtlznIWpCoPbo5nlPBkHiUkhkW
p9QY83iKkOvZqzHcbqXFI5CRqSHSL1u/2TSdlLiS8E8vpxAKRtFa2i8UnmRoV/JgV5ANrLw7dngM
wr2KImcv99wow1G4pVW3JC3kZuvEpZ0iU59MkfloZ0XhpTdtBATyOC8qVwuJs48tKZ2ClFDcaBf6
AKV06vVay7j/5fYr8hL5/+Go/odQ+vi/d/RP8vFtGEMrj5oWaAFCYLbB9eonUlxpCBMkflU39KFB
pjuPU6MYD30d2z/vr/ztTmMszjI8H9kCALmExX9Ux8sQub4Crpuf4wSGzGecHG1F7d5FENxOho0D
8v3xbncaOQuQAaacyrVurY5u38e6HaezfUFzODmDCLIXanH2Djaico6bRHEnWWt2TvLGhC4FQpjc
fCNwjNWgmjyCzcDw/sLNnb7nIUcSbjKxLO8Qabr/fbdXE3hGLgz2hIkux7pxUoeRabVG41wKo1RP
kt4lD62Y9rrmG6sGK5FTQ7mWTvY6/lKCmWSh7ADl4AbJExJIn5to6CELygOnVIl2qggrr+ylNkwk
Tz+N3iBHhWr89TYR46wNI1kbtWEVsT64Hlx/1DO06nEcKu25qHLcPYc2aTJvQD4HMatIiT40Q219
jCW90Fx7GGktiqCWvgST1YQHpdGy9J1Q9dxwAxhH3bmBnvcs5LYP3ltQ51/aYEKCOSQUOt1fpI39
ABCAbI/WHZbC6252DIFXIL4TXEZZXYQRFWxojhrSVZY7hbDP3r79bOA/1C0Wf3NKedeTJzW2U84g
fy5l1dmTa+cQmI9UjesvepoV0pvTSOA4S0MSmDAemOu6eIU4k2RFSnBps4bwMuzNl87M6reJ7Cwb
glF0ngoY/yhKr+4Np2aENJ2CS2FKEcFIoonuqzyir74z0Mb7AO9XpbvKO7FciNeTlyB7XJl6GVxm
K7bmA+GySvRnN17ddJnh1vAKjsggorszzcjVvX2jLOUA0le2vbzgMf+8HZH2gf7UqMFFRnryCxFR
q35PhJZ/VaVaL7+8fTBKgyR55LAAxlbVyLCxoUCNvXSR6lZy+0o4wi2qSvZ7xYl3TsDGBcLGp75L
S5koYy2OjeMzIoDKJOEf62TIT7WQUUJ1OAGR/TVxPHZuxY1bn2YFuE8qaTR817eiIbft6EAAvNAa
jz6oyKAezNlMnxr8ct287CW/VjJzZ+csi3OdpIJToaTP8045B/Gr68Vr+6gdebulC8h7U3bDDA6J
l1RKYxw7sxnB4WWDCSscW/efkhrYZ7VpJv3NpW3M2cBUAJpRqS2tC/jwP83MMDvpQuEyUy4ReteK
14cGJoxa2k/yYXbQNPbsYKo/399OGy+RjW431IalmgR25vrzOYpR3zWZdEmr2XzMkC30QtLZne/b
GgWJdTqzS7j6PwXxP+KHRsKHp7YLVhZ1YMsd6MNp6Es76MDe/5ytHWu/Bmi0vmlQrD7H7B0dZkLE
51hUk4TTwuKK+996SM21DrM98O3WE8GxwD0M3CaYp9VwrROLtNRsB0RMox90rWhoP7UmAvZIad//
so3DQQ996b0CS2OrrHo8tgEOVe3S4NIlLfCwRbP6WY4yHSRj1mUgUvWSz0PS0Hn7JcB9igQJsS/W
QTeXAJ5veTvzjV3QthfKsjBMlNn8CtWMekhjvVG7cHkzmEveW/SY0ZRax7VGSlF9SSYh0Rh4vAcK
2teRrVF8bPYsJje2JU0WrlEUE5Yi5+rs08rHfzytnEspjPh9qubRQ2f2e56SG5tkCcH4sEXDBZXE
6yMWAg0YCiL5S5ik46PdiPYIJS/8xwlRKLi/Sda2Ka+TR8ACoYArzWanXI+lpmWtDKlwLsJpCl+n
vnIaJ1UsybcZIr2up4e0DXJYNR0ovabv3RIP4L+gKYfnAB3nnfrnxrOMDxQRALA4XuZ12pZS2Mjq
cXn/mzKhUWgXJSJpdf8QUkfzYiQ3j3FtEvHxoO153m5NOzZQHMrlvNy0imPgY7iFMTa9llo8DeYI
HMrOdVC5mJOMbzSYf535xdCTa4cL/CYZjzVIo7lmEC1KTulHyAhgrqSbw8ehnIw9X7aNa85BJHJp
cSH9xva9XuYBCebB7lnm2QJKreB4gwwDouIB4Atk5+Q9l4yNojKRKZ1BQMoqf65jYbi1A/S71rkg
qt/ObtaqWuZ1qMrNxwnjAelkFkEoHinzN8kZ+Yq+OCJUGVfUQ8cpPe/s8q27kFY3EqrsKh6V1YkS
g97owtaDSyOGTEezhq7bQ11kRfShRqx3dqNU2MExmKV+PCBukDz2mRj/MSez+x7hgtC6VZeaoYsu
tlB4F1CQP8ttZz1MlNWRqgmGKjje/5m3VmyJLl5L80tn8nrFcFoNR3mOgosj6vqf0tHiFzlJihfw
cul0yEVvqDt3we3ZIxWjU74kFaS066vA4pwbkZLZgAJmDFwQ1FFeICRW8oEwIG0RLYnr5AAoR/88
N42jvjkoxqCRFhlPh7zkuav3qjOaxMGo3Sau0mpELwtdRzOC5uPHatZaY2d6b2/yZbTFUResDTfO
arQI+G/XhrZ1QTfUPktRmvtdq+95/t1eKYzCUwFqjYoLG+96EZs0rM2kaBglwVlOmXv9kNV5dAKc
OO7s8c0PWnymnAWTCPrxeqhoKroIsLJ1SQOQNJhOZZdS7budoGLzg4glqB4uEi7rpwmkLVpbqIeg
pVujluMoaHj3suZbiKb8l/1APk1FctHTXSecqhYa8VgO1Pu5Lzw7f3UYjkb478WezfDmV9nAYXjS
eQPXOz+H+s+LJFuXORr/UkAMgcYemrOdlMPO+3Z7qheYFaLHBM60ZNdxe2wANURG1gLdVSCrjhfq
SUYEwRudXIXwpO1t843xQBKD6AQLCKZsXWAJIk3NgRjZl7ww5YdCDtBITOfmmGtN7ykmNNu33loE
04D8mEZkI8GQXu/CPMkjooeWO8QSMmZb9vxM8lY1T5geG38jEiXUnXRsY+0gQoDgBLW3UJVWRywc
2hrxgtK+RFI3uTEKQC5tfOswlVO5c0FuDcXCESEQbyJRsvo4qy1aQGSafZnz2X6IjLY50AcaD7me
9ztDbZxmSocc5CUOWuLA63lMnErDLpSv0npKtW3dJIexload07y1O/4Y5fUR/yPL0hTRlij22ReO
BghMR51o/E39l8nGNmjMTPP49t3BpqcsbnG/E/lcfxWCdspES5e1KnBs0PHqep5M7C7xXMCjThdI
4N4fcHPFqJo6i74pNaXVpSjZvUWhr7AvVh+ER6txupMJKo9W17hHKVlW5LosQCUYAuzSS6cU7KyG
6gzREBXkzGUtqx7Mb3FIdHZkks2JNw+afMH7ByQgdIWDIWr19/0v3QjkGR+MAqUQEHY0Xa7nti1m
VDBN5nawhF5eYiVM/nGqudMPSWxbqZepZlN8nNDhwY+kVq2KKEhrPmem2jyU1MloOQ8RtgL3f6yN
mIK7AJgnZBeAVevAK68n0dWjZlF8MqbSBTSgvBN1YP3suqoZkMBTnUVovu/+xUOAPvD90bdOEa0u
2C7U2aATrvZbtuCjK4eo16wxZxlTvJvgEkv+/VG2NhmbSwM8Bj+S3+B65qMQ1nws0Xuwkmp6X3e5
QDx2wld2LP++P9JGVL0wtHmpXmlLJA3XQ7UcqZkqj30B99B/wExWxUGVZofpjUixvug54hAu5iWD
L8tk3Ei00PJF93Dn3tiYV3iStr009sgqbkI1zMFg2UzOJXei5H2XlL3bT/mb8fkmH8tjQssK0V/S
wuuPrU09UQdkxS9BLhYtSkokQLEnu32jLTlJFQMhek5xmzr6TZQWZeECrgiDC0yDAuX1RsIZt07r
5FuaBmb8MIi0eqcprbxXwd+4f9VFlQnS+lLGXF9PmKlRUChS9meaKE8ts/0wWhFGUqineDn6UDsx
4ub+WUCH4PuYVZrP11NqFSoxYqJQKtG1/iWxg/Kd2UQ2jRIaCNEQjEcjJkaF8+qcm0Rkp0Fp9zbP
1kfTQ2D/oBGgq+sayqi389zEtLK62kheRlE0ztm0MoEQFCZY2pH/MCfH+wdn44gSgqOZQNedd3X9
8FD7GDSkuGgPtlbn1XMUu1rhlCdRT2/0JHndTIxF/Wa5homSr6dYMybEZ9C2vUSgGb6msYNxN5cz
BoTZ4rp1/7s2rlcAq/9/sOWg/vGAy/Iw5sZEFmN2kax7ElH4SzenjT+CIcuRfgqVjyA+bMstgAmP
l/ujb10DpBtLdx/CGj7h16OrNCB1Z5LsCxqOxftYT4Yn6ALqTsi8tXbkUMtFoy6VmeXX//zGhHii
7Cau18moj7oWh944mdg6VmWwM51bH0S5lD4yaFGeq9VNjlgcZn8pUVfQicpPghlfsBwxsrdPGzjM
JcVeurk3yIBWQLTL0TNHqzY6z0lWHOa4Kne2/AbvBnNQeoOExfKCvF9tRKrYYzmbmXkpqrSEcKc0
nyaUcVwOOIU9PTG9Mpiic6mO8aEpA9mV4Ls9gSCjc6l30kGWhsU8q6rfZyIs3GAWxs7KLvvjj5AJ
7jcJJHU2vBUAA99keMwChLe4Lf25w0K46XqUg+2yOyLimR0oUcdHMbbaTsF/tcbLoIRnGAJDeVla
VatXZRBYOVA9KfwhlHHMDjoMPRE221nj1aZ9HYUeGBaYr8n4uviu0XuimRrkfqSk2BPGZYkgmEqM
JUl7bNE10uT/xoItqpMF3TakknTx85H63G+qqMZFrw6qxgXrkX1MB1CWqNMW8VNo1j2ah6x28oSR
oC0d68nCkVPITr4XCm9NMTsPXiQtTvUmeRmzKMRuZuLj+zH/u1KHVrgxkPi3RSGv343aC+XThVh3
k7V3I9K/U5QVflI19XOIoacPx0I63D+tqyv2dRR+e5oZXLOweVbXTxWnaj06Ve4bvZNobo5FpYmW
dieUUxtGw4M+RRRTRS+Jc6GS4Owc4425JHzlpQSRD5hqHSKgj4dpYTPX/liZ2hcJEecHxenUnanc
2kOUGJG/oAdGXWz9anVzNNCVz2ofC2/5qyPVwYeylq2zVCuNVyY61oqAQ72+n9sT+GTHU5Ox+oIo
Z7IDIt84OA4P5/IHpbmbZk4M+FBto7D2rSzP38MSy/8KnKkiRwj7nWhoa2q57Kn+odXFX6uVFWU8
j4owKwRjcSztc1Il9tAeqPDmkqPdB+JqeSMp5mJVev18FaUWSMAdEl+2cmoTKTuNrxmcnjM6zpW8
lDibj6EaDG+kzpiAnhF1UhewhknTat2pxYfUlkWVCj9GFPOT1nbCNfSm27nEb2aRUcBMwm+lykkF
bRUEBE7d5raSCL8xLQR+0rl3cV/bO+u3G3QZxlD4h6ZR3Fxv0CwNY9Scg9gP+4ozjrRHj5xsnTlY
DCY4nH5Vo3aWHwY8BpAylvsYhfTMyKVjpUNLsF3dEULdSfzWEkevMwwoC7gotw+ExtUOQuOlwY+x
EX5eTtrIuyWXpTvpYTa51siGO6LmOvllXcxoutrC+VvTR8wZyc1l8RhEsfRUYu2WuHIN5NwdTa15
USaB/wB4yehLU5dJ7qGyE+/RfG4OGZMJbYtqBTAv4CerNdO7Po+AKiW+XunjozDz2B+RjX6u08zZ
eW43hwKTRwmGVvDN/SUhJofezZz4mp4kFxxTVXcsEusSz+nX+xf11kgL25JNvyR067wizIpS9GEr
OGgZTlla3fppMGpuF6bS8f5Qa9za68IDXYPkh7rjwpW/PtQIfCYhGLnEn/JJ/V3oedkeh0xzvkoj
QtOwetLsR8Ua/BBCTsQDeuWx7SrgAl+qKKpTr6o7Ha0mwp7unVH2xnObtoZ0tNLYKrxRtfNfCCTo
eNM2o/YNVWR8GNU062O0pLVp72s2J46yNK2XrcqVWpVVqIpB+NYABg9nUYGOI+qjPWbdO2HR1mWx
mKiByl3YO+vgCxA3/qAtV5Iew3GZuyl+KrQ6PN1fnq1ReLLhDC4wPPLr69WpUKN2UiywkWh27AOy
0HiyxpN5ePsoC1AcDI7DBb+Or6FnzH2G5bRvZJNxAFGpnWi9vhFxsOw0bnBySdBqjLUG+cWKUKMC
uLY/JGr4cbSpOYP7yd5+iTMKkTEyMTbE81WuMEkmetuIvPuDPNXHrA+SE10QbSfK2NholOghvy4t
CRreq2unlpxiElXCXYC6s3W0FoY52tw2fsRkeLbY2QY3kRtTBz0VfR0CYzRjV4cUX4zepNggfHXI
p0uHwHaGQ0g2wcxx5r9GJaLkLQvtp5yKPbDkssOuMptlaBrNxuu1d1NRwh7PTHiuhI+Mr3ZAOLiS
XLymZ+2CU0bxTonG4VveSs6/1Oas35Vs/L6/N7fGXwqSCK3Afac7cn0CzMBI8rx2Er9HdXE6EfXZ
9fsQWrftm2jThuBjq/q5QYeoQ9UZ46SDNttJcb7/UyzruZ4FSivOIqu2EOFXC4Btua4BMEhwpuqz
szY2XMQYZNmfWkXkn6NExOpDpTfyzsHc2GY0gxaPLSJJdtlqm1HuH6jtGCDvITFN6KXmleHGoIgy
Ly+M7u0PHEkkFw04PIZbZ3qwxxsrMvLcL0CBq4tkfP2psqvw96hN5l5ItzGjV4Op1+ua6EFlGHWQ
+VaXIBOH2fuBLhT2vOKrJOTvRWAUO4doVa1b7h8aXgt4lBiSD1ytYRe3QwWJHfsY6qG9ixn88KXJ
qaVBsoqxkGqkMBt3NBvWvYzXQRfqhGVjRwsUZzVo0chYBkHm9DH9mZ/pYiAeFY8T4gE9PCkzH04Y
LtERE3jOhw2+yCKs6iPxY40lQm7uPFpbk87DSDmI3qbi6CsALbsnHhvVJrAwBB8s990DjknlUxdG
AjclVT91UESnnVE3HrHloiSsNoBjED9dLzUd8SQ3pQJN6Dabn9sC4+VKluxf94/o1vICtaZpQTGY
Qv7qrGDlDGmwJZCZI1s65ZCvTq0jqs+1ldefEpiA/+FsckY4lpwXjvpqZdHabrQG2SRfxvDR7eex
OGIdDQDDzPZaT1vXwDJvQAOXrGH9PgMax7HIzhIfOz3sNqvxV4nVpTfBXt551zaXCv7HAhujRra+
AkQTS1IaQKyJOpE/yZY0PASGUexUWzeeM8pJSxQNWgxU5WqpHBlkujWQaMHbnPsPedCEozs6OLMf
Y3pONUSjEHscB8cX6yGPiujf+1tlLWmynEq0FLkJQOYTW62zhllvLKuZCeWTHOsVFFptNH2kEfSH
NNfJ8F1TYiv9K68KmEt2W/a4Q0jY1eJy7ljF1ykWpn6ATIpm/WwIPT/mgMXRFywdZQ9at7Eg/KQO
rXregOX2uj47MwBUhDY4O01DVpOkcfZIcWPn6GwNwj4GvoBk1W1dug/0WYMkGfqxbYxnEpsEQ52p
3KmHbBzQJbdkE8MVoFa6WvW8avO+pYntG3BePinBFH9ojDH+OZVwWSti9b1m2NaAXAULOgrZgpt6
hZXDKYmyPvSloqgObTyr53YMp3e2NL9oE9CR+7vqNbRcBQlLGRwYO63rpSJ7vVZlQDMaI4zIb7Oq
eMa/LNJddZgi4xCWYf5ZGYK+eGcHsln7CX3Ry9DNuOdCtp4eTJjqkJk7uLB4FBIP/RQi07JLK0Q0
4UWIQLorT0kYeC2+xrrXjbC7sZTQovBoOhh4HLTe1qjDhC10GezEFMkr6jARvCepHZxSOSvQvxRS
/VAFtta69QjX+5AJVBq/QqoorFOtjEX89juSgjgBBe/f0s9fzQjq/rodGiL0i0mfjoMNPAgEjHYI
2mbaGWprsUHxE4tzrJcC1fXkp/zSQHlVutijgzlZruZf2rZIf+hlLHsx1gr/ZXdRy4RuDWuDh321
nYMK0k0WwlsYlM46hIX2PlR08k3Ahg/zLO0hdrbOKDQUav1cXgvm6vr75iyRsbvToEnI8uKcZ4Qo
Uc/5zs288dKAqQVqT+8YFNL6upHpr4SVY0oXRW3ln0ZfKY9NVjefBmiPn+8fl60P+nOoZUH/aIYN
XLxQEh3p0oDI9LB3yc5WEefn/zAK2F2KAqB4AU5cj2KaM05Q+NT5YVqjsUBd/CxCsQdz33jQgDEg
i2cSe5B4rm7pNI7GlC5l6AeWRrs7UaRjUs8oXXa9+pCZdXQO7VQ+hCl33v3v29r2CAQDM8cCZxG6
vf6+Tm7VcsC4xu/GKUYCNUzOCFoorpPwuQPKyt798ZZdvbrjKF2Ch+b5JBld73qkxkryUCvyM32S
nnVch08IdscoBoOfbEyRXowBZ7T/MOjSyqQrxL/WNaq2bIJUGHbkDwoCD8kwY2BVRziGtKqFxZfR
XhxqqjuDbhwFlP7Ae6tLsRYs1PXMWo1ZBZLUhD47VXlfJmZLsmt137Ba0k73v29zKNBSiCnxzHPE
r4cCk2z2dsr7m8exferMABcgKQvf21X/+z+MRI63dGwB8q5xfyJ3MiMry9CHU1N1nhKnekmDrche
MpDfw/H+aGuQxhJnGfRsCSuoxKBGsOoYTGMYlW0SRX7Tdt2TbkvJyYLRCdfVDs3PzWDH5dHI5jnz
dLQSfsCCrZ4qvLR2taqWxGa9bSlj0PzisNBaXF3WYVlZFSY6ETjVCvNSpUrOwNq606CWoPV7RyIH
rHqmAuM2zzbghDVBV+9Mx8ZZXW4H3igMZEjC1Otltg0jH4xRw8I36Tp3FNbvTFMb1zETg8KK+Ubt
ttfJ12j6UdkF5Uxl73q4tBh0NSgWtuRS3zsUuPRcmrCNfmECWu0pg27c5uwm+lxUkSlYr5saYzGD
YShK6RJnw+BpSlM/TIks+/c31NZBIUqlfQjS/VYhDlMrszNSVbqMJRLzB6MvjQuOzA7ijm2svdwf
bHO5yINAoQN+uQkfo0E2i0IdpEvU95Xh5W3BygUKXRBRKIuiGVixt4+IVtCi3LGUfNY15VK3Rt6W
mte3mm39ydazDhN1EQbvU8mc2oORZtYb6fivu4TCCC185pV4ZnX34CZFooZioi9iwTHMdMcrSOX/
w7NBWEZcQeXhto4dlDMmECaheJ1LnemHJvyYM36UxsnutfZxQQVDrdMiY+f539gwS6sZnYFFZusm
KnQGiktRLrMtDaE8RFERHxNtsNwA2MDO4q1RKstMwiJdCGg0QUnVlv30R0Ajhc08OaKP/T6CSXtW
s6CtDlmeBrPXDWotfQsGozJxhlYxH85NQ6q8IG+QC8FqSKpdNCztzzLSGjIODFpxSbqs/5pmjTBP
wggMeSdw2JqZP3/a1Y1YS5NI0X2O/QLgyEGf+gjUbKu6AMbfSN/838SAScR8Daz5TWUmbQT9O3rU
1H/m/ouMUahXYHjqalJTfUClQT8gQd3trPwS769u/FdRVps0H4Teulmd911dFTUxg5U74rkdlMk1
UXDxuoUeb5updACuqb+wPPKhR4Dq+c1HGVQOQL2l1rg8g9eboS8isx2Q7fJNNdfyQ4iboOXaRpup
Z7zJ0xgRD6vby4E2wlDSA6BIBLpkJesKZ5ZNspJ3XeQ7kho/Kl3RnKBRJ+4spQqbiBKrAsD1JQCY
uSN/sbWbCM6Ikui5UCRffe4YliJR0Yb2pTIwPxSWXNLwQ4VKFbW1s7Ab1zIXsomiI0xPkEKrmMKa
zGacs6UXglQGIX2lKefMTNSzWVK5DOVq3jkpW7MKqpasaNGKQIv6einRUBYaSGXhR2Ef/jXgjgzg
qhLH2lAm6yFuOqdwuTKdE9m7lO0M/vq7r/YxWHwCbXI+IL3rUpXRKQFd7YqZ7SLRHdRegvaM2Lcc
PWiNhaU0NlQoDw99GB20lpSXLkgkq26t2fkHhCeGr2EtFUhwhWqTfxh5mA2vDJXgwdK6NnkOgrh9
xoSwfqcG/G9eWdrlfKpto8h3TsRGhGARIFAgQSHltvw+1lGli4rqSFWK8QMQeiV0u6ixT/cP3tYw
6A4u+QkNo5sqkxBjEkt9GvlYCE9Pdoc+T65b0c4oG/sdJDfShmxBmXBydXuaiD115mBmfmno/XzQ
wtLJXAdlM93VKQv/uP9N6sYWtGWUthCpXayS1k2w3lo4xEuzJED4LTwFDS47Lggt9XOc6QN+sFGJ
eBzbtFXPkzohvJkQX/Rui2xz+iNTDTGf+I44PWAy2P3WAnuePX1U6/Ri4dXReWOGXLLbOXbQnIs5
HJ+HvJOHD7qM6fDn1jTDxNNzq689VPtD6aFiMXmx+i591MMufwYkjA3O/Y/emGIIQwZ7BUX7W4YN
FvdZZ+FTTLScZ7MXVP1w1rDELP1O8M+dAOVVu311zmAAAP5ZNK55v1c32JzmbQ92lSmOe8X2OtGm
itdlco24mAFlHOX0NvvRAg0un2Q9y+VzGeKZ4JohkqheJMrGdqW+Vjrq85oSucOclW+kdS8PKbEF
SE8aDvSy1nlwLivZPPZT6ufCZv3lsjtJ49S4RprqO7fs1uwvzi6kv0zLTXej1YsoStM69Q1UUE5d
Wrd/Bxnk+U6d83/fvtAQ7LBIWLqr9Dmu79dw6W6XQZ/6clvYpynRzEMrxbZnJvmX+yNtHSPeJwBy
lGehdK+KJUOQdMncZKlPNeZHmsX20TEn20Xca37WnaH3CmEkh0EpxU4qsXEpIZFM2ZveIyC4dTAS
tAaO5wazWRRteURx1Xo3Af56e/+WaGdpEpgL1W7dZ0sbPcWovGF7hHF6mROpPEbjbL2TOsXcQVks
99v6tFAAIm4DGLAIh12vWYx8ZYYnHh9kh9FDlA25V5tkZHE3KTxAUuSlpVx8vb98G3vSAQHBDgGO
cIt3DlrkDgzI+H481Q1gqCZ4FMrwwy6seOfzNjYKFj8Lp4oYAxzp6jJoY9xJuY0TfxilfvYdtajT
h4jLtPQQnpvrd7MoxvF9D9TU/AzrWg32riPzdoKXbgyXMg/MLeyhnepMDpGd84Wsx38HEjV7mFKR
+KKYGNS6jWVmX4xoplKL7LQwP0lT6SyiurWNGZuhxx/UFobauccd4hGMF7SJcghD3UW7PWuP99dl
YzOQ9NCY5EVEDWZdVIotve9EQjetJCQ7Z+pouoWczAi8abOXZsT3AU4ZOxHn5hIB0iSbpL5El+F6
B9plMciB1Sd+h1Pni+IU6depyAfycj06i6ZNnjLml+dNNnaKEFtVLSIMTjHPMRnzemiqR1MOTyHx
VWuKIKllpR27SoF2qpeiOo71h62m6aGbizL3+j5RNG8sbU1x276SPt2f+60zAQVggY4THN7ojLa5
Ru5sGamPZHCFUiBJyfc41Cv1BES6HXdWeuMecwwMgvh/qaRBY7medLLsLMKrNvWB/lnQHBpEd9Vg
T8ll65uId6lGgEgkl1hdLiHxCoXDjlFSxXoGRKthuDXlx5B3ceeDto4ZwSgFbZzMlpLo9QeNyM9X
Umumvm4EybnBbD72tDGy/hqTIdLoF3T517cumIIUBk186ju0lddPwYxu0VA7iGmqaa1QCNUxbDs4
WtkabjFDdLw/2kZRgkiY7ieF5cWEZc0DynXKgFLAPWL3dlV4XSGakP6gkXyDMkcmo2eNXXltGNfl
s1MMUegGgQN8fKoNaTqbPMQw0auwD47IFwpsGyt9yI9VrrY4rRpapb95QZC1N+kYEnXAvV9ndwiM
QbQYQHAaoI/gcY/Gg5GUkH5sNfnQOu28M55xc88CLKc7uWg2gmtfc43B05XUXQrhB7XQPMKO2hP2
DB1UQ555Zy1uSxJL6WspkFKMguax/PofBaKwrUyzV9rU51KZmkPU9UNwMaOeZHnknvpSkLa/BGlT
FefZquPOm6BrjK5WWyJ05bwqUTxos8h8BJU+PqRj6PwGxFR3bu2MMjyGcBjCgwzmYTj0YuA13vn5
l/r09aNP0RUi1sLF4ivWa2PNgVZaFQCq2FLqjwHltl9DQFzn6pM6m14dGPo/JI5IAM2Zww2EMqH4
nCVJNj2ZeSpGN4JPE+8EPbcnGAYm+xtgDIU3ZIGuJ5X57BSnWZ5qpSi/KLFkupioO8c+65WvZTf+
dX8SNoZbKveL6Sfv8m3gg4fSkPZx6lcB+Qiq7OH7TswAmhyToo4+iz3WzO3jytElKl7EjjawMkLn
ipcSA+xP3MafhghM9igjIDLNun0Osqm72LolduKf23seTLNF/kxPkcO4Tm9hAxRw2JLeL7F1xDIT
J+M6V62dh3Q5YrdbipYpSS1RDvy5dfXZzOJA7pPU8Zuw1jBUhsUSvs8nyzg6aC9GbjZA3fOGaLRe
lHZAYi4yxsY6DE3VT25mS/1veOO5utDSzO8tYrkfyiCNsvdG1Yyo3ilZXz3BKmkbb8jHqaDNXEch
kB41bM7BFFgDLsPt2H9sBkjnLhKrOblwEqTt49zJWe1pheX8RLxb+q5XRvYx45VFOslQg+92GEYz
7oyEVQdgh9K/aGvWqBnNffFeycL25zSNafbkzOP4t6H0vYAaYfS5pyXwOjw+JUpdobRwkgGMNd+W
Ixy5UGAr41S1RjR5s2NNycdcr9Ivcp4l3y2hFt+xjxH1OVLT5hsCszKOdvE8z25aDwOS+l2QJP+k
UhUVfkdtSHJtJ40GtzTKtP08BHmbpe6gpYl+HgaT1omDzkj5M4w1aoTTVBmfJLmwf2H1UxnHmDh8
OKtxZSKUpCRt/ZRItEqfMuhS4aEzxjR57DJpkh8BjWvarz51YsnFa3KY/+ZGS1rPqFIVuLoy54EX
O1P6Dt0GiRevrkvlY5oHFX4lUhD2sEVGR/6NML2Tw7+tBu2d0Ap6s24PJEvlarakPK19u0kApv5W
7agzPXBY+Ui8qxm/6Szk5iMJ/HROprlq0AeknHYZqTj1l9Tu099RoHbfaRgTqWTAGb52cqnIlxEL
hd4FZTnkB9FO6ujmbWmFmKq0TulRDhsqDwBR+K+dl5ruwXcUs9vlWfqjmMKhcs0sHGhaVDjPiTJQ
UhBhWfRXZQRlBcWsTl/aOtZTT7UbYvKJx84B4wZw74gRc1a5oHkU1MTmFKhOWucOmKtJy34HYe1E
nqIA9gCOH07hAZwarrGUe8dvsFyV94Qx7QsgojY/RmWT1Mc+DYfarVW77/A5CILUs522QM7ImJt/
OePGoQde8Tw1Th678dSaT1Le2UDtLBqPWNknikcmknj4Epid1ztR/Cw1tQUpqcHP2LX0qntMhI3j
Cn/X38IqSR+FgX2FlGflr0kzM+esJpNSHhpZtlPPGQLrOW4LU7hSrvajx/ZPhMvzIGtuPRvWP0qv
Bd9nNQwfCjHG4xFWTVpiWJtq6aGVeWeeoqpSIZckpf4QUa8ucAoamscuxoHATawweFZmOf7u8ISm
3jTE4eciCcQX2ajmH5Ek8Hkz4kiZPKEG4d96PESSG6t9GuNglRWhK03tuHg3WIiclEo7ftPUSvvo
lKnWobsTJt9GNN2/OqHeDd5cTeb7LgNZeohie/i70KVJdbv+/3F0Zt1xIksQ/kWcw768At0tydos
a7NeOB7LgmKrKigo4NffT/dlHmbm2N00lZUZERkhwS8nAlQbNrgWgrf0rNq68JJBuGUj133JM3ms
Dv9+yU5tukxVsR6yfegOt/b4ZiLRbbnMMtJlsM9i/8vaHkd5zkTUlBL+r79yjA5vcdlyHo6qycpB
O6PKpVzsniM7DI/CrKz/lhJyb8iHeEyLoZ/tk4N5ylzuxvoPYR30/CMayRtXRzoU22GjphiyZXwX
3dR/dcphKzwjr5hfl9hnw1s4jo96101SRKTLvTV1j4Go3mpM/ckU4ICsEzmGBQZQ+r8u8qXNK4rZ
UM4a+PBsmjh+jd3Wfs1x2r8G49JtJxOvhLNlc9w8RsqJ6wt6chaB9lEvddn0U0R+CYhlUNLwE+Sh
cbCYc1s7/iWcu4EYbwmJlK/1PN2Rh0G2xFIN9qXyfcCvMaRvzmXSBn+FK+rmtE96n89dt6dAO7Av
v4NjbJsyBSojwZzF/JfZaaqlGEQcvYHvTebUOjXxE+xlHl8OPO/3GtuWHnh9Ovub3Ow4kabpDFdT
yFBdWN15bQ6X53RlzDuT5Z6jxkd23Np3BBZowNbZrFuOibH5qOtK7wSySPdPDDz71qO10Hkz+91H
H+2xPtVhT3kgez6o8kTwdxWtwO6fLzRGEW7gQn2RCBRP5UQ2yHBaVzL+MJtx+wcMecefGHObrTBb
05iC/jx4ZZMbDNIVS6peKuPG+P2F6/jn+BaYcBw9ckSOGheSs5+ooAw9UkHKTvsGX7Kk2V4VWzq0
ptHmRKeaThzTFQIuljKZpsPLj8nXG/efty2XeDyO5JSSI4QGJ3GQL6BTrfw8DNV+jT1XVF1mqb43
/pJQ8FD8DcS/iLrOd4pR+d5A0qzjvwIPkCOAiAmB3iJl8EkWbXbH9hHrhsnOjkuuB7mMpQr7/Wew
reo26po5yTEWQdzEFdk97P60v4SyO15kr3lX603EX2lFH3eSOEhoakeHHUnbLS435XfOSbjpKsgz
tWAZ6e7uyJNph7C/DfQaXot6af4QZG223LYNOUzYteiXOQya7tyuLLmswPzyRqjm0NA/IRYVavb+
6K4m0XNV/AmL48+CMr+49WmcEvulVtzhc8liD2jyMFMG3Vlmdyw5VHW5L3ty8fxx1kVQRfFYqKgx
/6Kx6qP8UCT7ndvdJAOnrM6+WOKe9nykmjj5IbktiwEZYIPjgdB9Dgc9fC0iXg96i4YQl0j24Z57
yApM4dVT3eeeHbOHpm7mm9Xdo60gK3aY8jDQ7TtRmc0/qXy7llUypDuothP/rANXcv4jJxxhnPqI
BmOuVgRKXKyd5nfOw2WcH47UX2ayg1LvqXJYhzvP1P7rJd6qrNyGiuZYcRP5YIX7kiKnFkkKO2i5
deO4mt78UGIANGx19zztR9afRokANl+Fkz4o/AbWMtkq3klJuvN81bGt9i8YnfGxc0aCJqIhHGxR
p6nqCttmGJnt3XfVgsXYf261FPFV67fijjQRw4qJmL71HNG0Pnb+GO8XDAcP70yVcB/TxZk2mgJv
P8llUNk9I3z7M9vR4Z6mUCdDiUsJUrfd+ZZLcN9gBQVh0quTK9ze5Kp2uXbqIMbquSe3Rtw6Tq0k
vmeyV4Vl2YL7ETsLjijV/t94mPYRG0Kmfw/nb1UsAGf+1WHG7TPzlvoyx2OUcV7M9izjXf5o9sA8
u+7ANejOI/zDqGfCVaVPhS002imbD6HL5e90ndtfpQm6g3iy8e8+bTlh7jEFN1U7pIZvAPSZVxNF
uSCVmUiu0GlWmde+jO+Y5cSWJ7jIqzJsg8U9HZ30/WJrNHVxCrYoKhHpICPqcWfwOSJZ+oAIqMVn
o2qw5nPsXo28fo1zO2NKMeRKzyv/UazZg+zh7bhnEjKjKptZe1kN6Dn8WU/j1U519U/50SLYzKeJ
RU45tFHezz7vSrUv3efCZ6vy3m+8X8Og6hcnWrL3ZHa55Ouemr60W+RebNNU03k6zLBg1uV7Ewi1
cmQxzVvs8MKPDhRKPMr3NXOJ6O0hB67CfWpIM91E8DyQOhQwf3iEKJNbiKYxWyZvPLvaCRF0R2g0
SlgNsmBcLL0fwvRIGHDxIqrRIkWNypmw+ilXu98QOAFVY3KJ7uq7200IfXTiqPtv8cdjuhrDxnka
Ble0+YxQ/cX7FogU0XSsTAgx8vEcdYR/RSQCTm/7JDqRcyctvzKhtFt0Jl0/Zterb5uEY1d0U9Dr
K+Zkry1YqeAmcRh2OtrDISQICAOqvEsb74bgLc9eBmR3c96ndnneojniU7sRYUvBHrsfnWrbGxsT
+1eMiZJENmq1vWlEeyZvvDm2ecaq+FY0mBqbHP19pYqqs11z8hYa8SIbmWxKXlUPz2XUt3+bLlyx
nM1E0ubcMo575zkIQX4wHGCs7ZNrxii1+sOTFkLOuRx7/y9r5xEtSDYOpzrRajjZduQlC4XZbY7h
h36skTTKHOeB6r9g8czroYZpKzeaj5Hn9D0JTMM2TOW6dwbgPCVkLK8gLVHfaC1+ze2RPcDccP8f
8T7Z80ybFH6bidd/jQ6qP9Ce3lBEqXbXIq5CxV/ri/1ewiN9TmFEh9248dPgsJybj7gW3dfKhYDd
x2j709ss5DF57EEXoVSzLXc6r/9II53eCGQnKMfSj7w7h4drXJBhYl5tS/pdpIfd5B3dy5+hX/l6
/ryvoMvsAdxX8DH27Du9+MuItn31qideYk56XtFwUFPHNLFqm7dNSBGutogPbK2HaUvPjDHMQExV
YO5QNEQEuo6q/xukcvob1hm3Rh9a4tR0M+MXZFonfA8XZrMi3BL7zkBLIaNgoZNMKc+3XT2Eotg9
sTYY2qMs4fkMWIqYo98/oi3WpKmuB7Nl5B/BB4uidD6OWM1GyFvWT+wvrfJdVMJ+RsuAlKMdGJ1y
xCnOAx17xPi66L66rHrwMCZezMbP3EdanAJFAHc5oLM03Irb/nsQXQW8nkyug6Vx2t5U2SipNlO3
/+fYWvyQPrFfP0cPKZB0hviVFMS6Oyu7ZywjSJUFP1JXC1Wm5KBd0moyHdbytULA4u2rugwr9gz5
Nu1BTZ9dyRHZib8wOQ+hz7EeNjL3qvgbMMb/WRdiSqZ/ZICnXW73QzADgv31hANXzsfhEGybx0iD
upIaXd1vOhBfcWzCtoxmp39afVeMBHhG8occsoTGXceuLtgr8G8DFjYA2maDes7SPf5K93iZitna
zS2QhGCPZ51u+fz2e1qpp4ck/wPrmquxzbSX01pNL3W6p1uRtDhQ5M40OX96Lo3/qi2WH11QH1lu
+2yh9pOux0Qc03V54eYRsrQoJyvw/J/fiAGNRD4525Scuff3X60rxR9kMvpnQojDB2m6HiFcq6dN
keHhVudzvCtujGFcZNEcQ0L5H5ADY6atQ4bjrgmxUZzMfSD4e3MxVuvnprqhZ+o+bIWPAMGEOe74
e1S4erOPPf/tqRdO5lxinDh/V8OQPRGk1mZl5SC84iToiZs5BMDP/78i9O0gtl0TdXc05FAvAXKw
9MB42tpRvHT0vpdsSLMPe8RYJzfZ2EbUO0M0nVJV9g/PH03qV4Oq/pRNWMmf8UVI2yJIGwoq0ajD
G12jd2vH9FjyUEXeXKrEm+ezdHX6Z6va/SO0vrmJvBYxjq7j/ZNyzbuSmoi/MBuWkSqJYrDOPSCA
T4Lk04clOTRhunEr/qM/ysKc9LvxhqUM8x39uqA4AA/Q1XWjDnCkWbuHvbSZbYHs3ZbbIz6mJGOg
DYZLy2S+XU1qbRyW4iPHOzVzP9+hW9kJZDQp6bwcWCCo0an59Vu9TH0++2PPdRbsNv3hKOu+LM20
PLDyTTN0hENzS9PMuLY3fU1ISTSvQ76vPoCdOJyAvhClX583Sq7zaYj8+qc7mP5q9H35ZI95dkov
G8csr7x0k6WtmkTlR7raEYOINBVF0+ycjoWVCuCy1d9Padj0/x2rl324jpnaotGZByGrj2zJ13T3
61ylgOTFsqjgOXBX+dGSr9pyHFNrAZ9n5V4zNy6WjtVOoqjN5HpFA7BM8CIWl79qciR4L1bd3LtO
1hMD3WMVdGYxEbaDPcjoqW1ibyx7fzmQLwJw7XnoxRietMkmP2NSYua8xqiVuz5L59eu3aonuwVV
VUIy+P9mvs19l/nsEyZen/7chNn4jEP7vY3sJx8Vkqwh71qGsnyuALXzcMrqP2R9LnUxSK24Yeom
1SfF1P7PD2zalEZJybViVqKGIxWwFioRFt9XwcCdqgFo5rP3vWF3Yw69PpDwOTToAcmlVPG0UKBJ
6ATYSKbAlA5o63g6Ikm8/Abj7eXucPg3cpFxyAeu4ne8XNhmS/t1+OmEXnOH1/MWg+ht8i3Zlzks
3Fhsz7b1a55Xvcc3ziSd5Ab5cepBLC31VnDJJ/FNFUzblyKLoCsV+rkvFe7AMjUxlhm0UkbhnEy/
fKrILlO+m86/pTPblwt+yD6NogDjwSdUbQ8TbezHmMXY0yaQ8S/Z0S4NA/m3eyjdf/qhxqx/XgdN
01Jtii04FkmYxbpDro9ZJomHkHhJeqdwIAeVlarE/QUh6EzX43foVZ5VfnzfR1Vwk3Bw/Txd6+Vj
q6PhPzo4/ysYdriARoSrU1gVYOSjqqRr6NgOb7pUo3B/sEOqJoTVldzK1NbqjwiwAIRCy+oZEwfy
jE/mqKfXFazNp3mvO3WiFwBaTJZDzJgtNvqrd7U7wwFVw9+V1F4v78FsidUmV4aTd2zDI8FwzRcK
HWZsXy/r8+HN28MeNvY370fwFJNg9l8Dykku54w6NPeww/8Y8Iu4q2tZ+5j3rfWfnY4xLaZ2hwfM
Eoax/Oh8+Vbbdfx9dJ77vhJK+mvCK+jdGeYpvlj0gw/s6yd/hKgrdVLz3rWlBoEby8Pxtgu6NFSF
NJn+vwMV+O8ZE6P3ftyGrcDqiMGVTtX/HHZw/hInKWIE3YVDsqRBh3Ge63XPcUiw7anzK0QlIfe/
m2eNmbN8H/psKiJ327ZLNoGw0LZI8wpx7f9sk0z+wrpS/vC0SLorM7huU3Z4g4SF5TLZctMQFgm/
6x1zvtuwfq4c/Z3Fkfjtm80ah7K5WTc4STlF/0Yn2YFToXzeD7GQ3tH0QoVA252rTnA+9kbFdsOZ
0k3Mq1f7jaao1UFyIRlnTXPeSyTPfDusBvbFvaUQUd5EJSuYV+WtX0gJqSou8UBeAbkknTPP65vt
4zV/3lWyMS8YppzrQJH5mu8SHjFXGQnLOa3H+qHZGhhz1l5IgEQtGk95Dysw5lqJcCkXQ4XJBwTY
Aspk4cUKar//NwMwgGd7LmLMaQ5wrUZb6BWhWQLG52ZiHZc1EUqjdnpG4kPhqpJHAIV7KUFPCfwm
3uxx6XTF87BDLLlzZZYVdaunG+tj78ZHbNe2HJI6uOv1kMVF33Tua7VN8RdWreOvsV7pMUzH+7mg
9J3ACSMZUp5mJyuDvh/ffGOJLNtEIl7WJViDFzvZ8EkjJVMkKihI7zc46/nfon2HGj+nSyAZmrnr
okssWnXX+dnCPKOH6dYT6DmuMOBbh9O+yupjoXZc0xluw7lVaCiKPjbyMxRVe5xk1adTTmoG0HPn
DBmjs1yXF5yeG1BWanZzWROz3GXGsAsuknr9arT9ntgYEH9Ge6ced+ElI04HU2Bp/tvhzirPf+zW
zRUnzYKWyFM571/tEAc/ZJPsz5HyureBtzQqj0Tbx30Lpj+y1fHrCNEOgiZixs3xO0euR24tb5N5
TIkFbnvLWKl9mud18FogoXWNmCUopELfK9DVybvqJd7UHSBMtEdEw0fuLslv10HiDzFgwUR2LqzA
mNDltDudu4swuDs1k1cxc3mBuFG6B312xzoZcyfdPLecqK8vLcF2jynIKe0GUpx/FhOgt6WbnfeJ
z+IR0p5VO7zQ7LGeyLT+mZgghF5hRA4KFAftjQHTUmUzq28ckCpDNrLfS7awfKtPbcXHgdXY4htW
I8bw7DYsCH32HtvKxD5Pi8F1rlrpZDIaShy5mOgpDsjQsMfNsTyu7qMtdLdiJbX+12j1pq98Mtf3
C7EoLZNtN7jqyrcMcafIH7b11Adj/TY66GSBLyYgnf6wTVy4Movastmbw/xw47qtTltwJFk5jnFq
cjGrxJbyOz+WtsSMT2xs7C3E/K6RYieWB9Flk/0FECHnos16N/1s3D6CFUybyb2ZFw9f3YTbsylm
FdCemZTwSA4TbfoFYui48ueFwUHHSg+lHga9g5+yunEKvNFlABS1ixtXtiPwOMve27zHIMlWpJvc
cW/+XqWA/+N3hPdJhcHgnmJSYV7XZDFZaYPEsMEcQ2XhZG/t8cDPp3F+j2HcSrOm6geX9vC+TjYg
w6XXfztusOZqRZnbnUn0HtpzrHX2MKzz0JUcFiCE1k90w5gRd0TWemyL5mKJaBAFALs6f1+P3nVt
hUzuWgaFv1UfHl+9XoPf0hAAUra9N475hjuLLEiJoRghMfa+ojGks8mBw0x88RLlm8c9EsvxDuix
zXcHEHh8Cmljmrzqbf2PLb56v3hQd8OP4UiBZcgWSYZXiQepf/Y0VhgloGCor5EWt/V5TaZG3oe7
qra8tkcyXlvg9IlJNNyTgnNBEwwaLfabIQhn752yxUSTKbYQRC7stMR5L7iD7ze3F9Gjk2F8EuRO
tm/mxPJo/0xXVcXX7jbI6UH63wKxLo12vxxceXxKART4Z/le3rwYXjTDkXch7hrheqeAkteeBEEv
QbGapq+ouiMZ1jqtF2ZT3h+oVM9i4iaqcDX8n7IKb3Cjis0PIjl8+WL9Jt3+tr2zEEcJczUT2Bwv
PC88rLd7vFcXSpt026lgZg2Cu2TbsAxn2h26gvWIFiDd2gbnUNLt3fivjCOVXYDyh7ro0xl+pInq
bD3BTWSvzZ45aAH14f8N9nDenrAfn5eTtF2XwaqOZr6z4YpvweBJ4V+s2rW9w2DW8S5OKyD1nInS
e6bO6a8tcCb3TC4Rtg0GLvTcH579VHULDtJV+2ZpXjLva+UPX2+B4HR3DgAxzUvSUIMu+zEyPPJ8
vAfpsn1WEPsF2wXvuAeFh72IufWdUVwtalVjiV3PcuuNlN5PLpbUFjBPo/foVDoNiiZVmfMY0sAp
zBqOZb3PKptCUXL+7U9PLpO9A6tOwncPQ5DkNG9zCNMid9/etHtqzR1nwDMFU6bCp9NwIMpQsiWf
r+scuX89eO6pTAXQ/HVg+15dA+viLoD+nkvEsI8wU7e4LK6myKimjGJBuIu/ICfK2VzZ/eceeGjO
yWHBQ7tzgdILvcttvBuTmbugZ46dSzuNCNQ3vGuGvFcHlRuhhPvD9dYW0EkE0174KswMoxEGqTcZ
wNvnoXY4ZrTpszkxuFbBudYVToA19WK9HTPNewTFfWylofWRv9rv5QnuKoEtzrZsmDDLuAs7PuZS
EWKNJiDeikqa9cPvjpUcKxajj5wXzsQkbiatOc+kyzBFZG5fn/xxHU0xhe3SlbMPNXSqcJjzy8aE
en/r0sF3ISvDJX6OZuUlNxncKkMivoZF4Ix88Lodzcukt4oNF4m4vVhZMt2K2ajtKEW/rjE9+27M
djNXk9jL7QhFe2KrxudrxQf7NI0z4Qye2TF64g/ngpR8udfZ2NkrD7Nk2FvA638ySc33mCDV+xUk
X/MWVt/XUdPb1L11m43wYZVZOovI0m/C2Dm0eU1cD+qmrQ33Ytc4R1yiADlgv00SqL0ARtXBTeaY
8FfIeIv6rjUY3OWAld3I2FAtx6vcXVLQcXJPK+iFEeZXZktVnd3VDdULRMTMD7O2Q/0DIAMVwCyM
AWOG34pP/dYgRER3NkNl1723vgLDN/X52IiwgryLYl2qlMVhcmJSs92PS+LcRcgr0mvghFjljnKF
9yMC+3hZ1ioCLCU5hwT4aXaoYFM2As2FXbjfmgTlYdHvQQYQ6w8KhM4bquZskjomLVwwTd6Qlokn
8NgJ7wlklhHD34l8BUDCET7np2g/mtCTRyntIapiiA81E/0mQ1G2I/qd32oY6HwD6Kk2T4J+7K8m
KWb3IevYoTwPZNC4dy5+d1TwFcgAThOehK6H1QAii2ghMPXpKxubCy/joctlmlntadoekNdD+evc
BySRzj+J5O7cN/IomwYyeIWtPam2Yu4NUV5Hv1Qs3LVcVgyGP1tTpRqygDra05+D3wDOurzo2mUI
u4QTkOX94XutKB2Er8HJRDYzV2Mdzss5Qx/Y/CJ5ZKKdYCtuPG8OTuKKaFR5Ze1sngf8qH8Q85dO
pS/MAauIzqMMGi8ab5OgleqaW25AabgJIBJhZojCSQTrdsbVY3gH76riQui0avK0ipav4TCxwCCg
X8JrVU+YMq2sgnwq5c0PFvLrnd12MqHBTVyIAGP24AxU7PjXAkioeU7rjAQGO4eJLn3VOhVeQrTE
GybIkF6oC4LzOGId+Ix3DZL1RAbjv3aZt+NmpAjak2NFigqEknc9VgraxnLc/Cf0F1K6xdABf/+T
PUGPFzZOu6GY4LGT0h+TeD3rEJqetbLNWbTMk6PtRJy77rqquxpb8RW7YiCaWzSvYj3HrdQfZkIb
BUa1CJDFzB2xz8Das6Ii1nVdzP7Bgn6/HtMb08SwPkxR1tyyVTzVl2ba1+AsAYlBCdYO3nbODm9E
ZjMGVan8rovzyZoUdU88AQrO2g2TPGIrbcg3J7B3As4+uwhLMSm8GcqwiIbN3698PTHNLc4slvPY
aXUxiK3qIuiDo7n1Ic0GsprYGL5KMchChbuP3V6SX7qoQvq7d5SmjuRSwDFwY3PNiwBeO1ycYo+S
+m5TOsBIfbQpyF7WNfcGCSdKomaJ+GLCO06x8Exw2bNx+t2OU32/srWMFkbwuT0MgYfzwRz12jQ6
vt/53GORVenC9F0L+Wa33v+DCUL3FEa9+qgrb0B5sR7h8fitvEnvvGAFdEW7NGNiA+itCsApeeQW
B9kP0UWqyQOT9jMQiJOJvJ7j7LgcmzP+8wQH+9xvlRnP4ySi6MJhNOnJb5K1P+McgUjKyH1XF9+J
u+0SoyiYi1nUSXRmIWiunteFYbmcwvD7QhiN+8Yf5k23hobV+2OVyaKLlI7nl7KxR3NWaTxn5731
DvW0VKt4CduQoysIkydvJJtBMLYw+IDuQcfVYhv2y+wAhqetttHHVLNCkmsGPLhimhaOPIXpdQZz
a4qqmfSXDUN3KAXc0D2IYIesJjbJI9YAE+KGNFrbM+z6xknyGxIN3EAK9EZycUfMAusYZHxwx5dG
btlLu8fqC9Vw2N+FuysQLw9sPvir7IcikQ0YW+QKxU6b5pP9MpGWzRXSLUkPsIJcPy/JN2lBp738
jK3e//PQ4gyYTabMrKkj9ScEXStug9Fw4VdxPIc/gt3M87tFL5mcq86fw8vUUF9ufAeI91Ifc7CU
eg5WNDO+HVhBrRhsWiCl7XoRifmFNS+vqOPE6mNgl+0/i/L6p5Ph5FyMNSYznEjCiK7aDbuAstHr
Nr+qo3LDb3VWsF6RNuqMl0qt69Nh1oF5elKYwhgY+qz00x3uqHZ6A1zXCLIClGK8Rcxh9/kKIdNi
S2fV7iMrRqBlstETvqLMu4QZMg7+k2u6QU7tCWT0VPPq/SWjeqrzwN8OHxRz3fQ1oj8eAo2Eyudx
3Idz0BiPvGzitH8zXyAZAETbh9dFGssNvqzcSUsqYbVzdkMk/sjKn5vTAgjb3nWyFa+N7fqu1DLz
3FOXLJN8T3Q1xvxoASxK0MGbXbmeCS3OQoP7n6kswh3E+NGBpMqu/83GOXBT0GIxVyiFiEwgNKci
usmulITE76IHl37YfvZ6AWNZAui5wrozG8T96DQShdcUi3MTtnjLZnju4c4XKPVqfZyuz5OdJntF
TeqCE//s4U0Y4UauZY/3edaDseyjiuPda9pqvODwi/cZsr3QnCpeVGBflPYvbV+7yZ2OqxqtQm28
+rQ1BgzdzZz4ZncWBVjUJLqHw5m+O1RMMaMiSiIEIzWL54CrtVuhSIKAGa/HPsPVbR3TeivRvjUN
MhMFjLWq2hx5pVLQQU8mzus+DkxSPK7frpPOQF6KNTKYfejfclsbaCK0li4iCCq0k281v3J5LH0y
XQnI9T8k/ACfJWDHK31c3dFoiEY/r6vI1uut2bx/8dzE1WkC//7ZHjMiI67Khs0KlcTf9OSwnFjL
jlkp2ZqwhE+MnjVymvjESkP1Dy9CtDnfJjqPR+wP7SWrBje5oXyuXUm7HfhcEUozEUeHi4aIeb45
17SN6SXih/9yeV6a/tYk4tIjVO7/zBNO+TktB5x0LpLRv4IWqG/YjHeWa3bdsu5bB3OoIh425nsf
CFI/yRg0PffHFJBvblNv+0HdbG0RZSo9pd+7Y7mBUfCuIoxbhwuDUcO2X00W6A3K5W5DlBnNLKYn
IG1n3vCxu/MQmA6cQFCOEwv71Q0RatNdY/j5z0e8uL8gz9YnIk6yD3/0Yb2bmdvRBZ92eXkQKrpf
YsqcLjcQm00JEeQF5y7bIDdA4XsUYRtA+KLF9JTY0LVlxcNmpXMZVZobhHMW4fJs/ROoewfp5wkf
/TgYvfjRkWkysS7nmRoiH1zrPSEcx7kVAY1AmWlo4CIko9YWfuM7x080GyBvRldZXNreje56NGDN
0y7xNmpzcwzzUqBKEXe92bzxITjsBMk37012CRwhvp30Z+/JZQ8Tcz5H+NtPncma5WFXmX+bJEbn
xwYGLB9oSUjWgzmu6IdHV7oXqFfakTA22n8EmZLm5DBJK6pr2r7J2XZhHlR+ND0f4L+0U10NNkwT
vjlvntbOerv3HuzcwXJJdA/81a9n0gSi8MWR/RGUyLo2oONYBOn3lGLZ3UC01JQzja3IO9sah8ek
sseWAQ34GmLUvULQnP0OUH+3Z7OEvDdZ1m9IGYNg/7us2c4d2Gmo5xolzXeMuam/HDVl6xPScYjX
EFp1egybdEdFClhkH49gWT8Q1HYTklaUe7leyfu5hAYx1Kk2GZF3wbHPcyG3ZH08ltZfaWQr+dvQ
CNXsn0jn964cmsU+8tlqyoJhtc8peyDmbwwojJQ8tIblGHmo7ddBcIj7aACMkEz4SxjqK2FXLqga
RdxPP9nDEBwkyt5Gr3f/6GxKXolMM8v3nKd/DzUZ47/8qkU87h+Efd1aV9X943YE34hVKlJ98ZHd
ovENuK0K5UP2/jwEyNLtNGmd3XoqgV8Izdr9itgzje8ds/jthQ6o8k9+B5FyXSNic8C5nGpiso1r
sd22EXjUyRLS/jfjql2LuVGKUj1LdzwP3NvsyHveDPaP/9tDiyZx+B9n57XjtpKt4Rc6BMgqkkXe
SqJSR7dT2zeEwzZzZjE9/fm4D3Bgy0ILMzOYm+mZTYmqsNa//rBxk1pDvyjphJ9nAKRqh9dXGW6o
NIp+b9dLPmygxba4YzqM/WFOrm4G9F0DVUu9CH57ijFsT+0l7LeKiDGgsEpouY1471hX6WasqC5c
r96aHLhrCYtucFfNzL4B9uFQnkO2oL+dEzDMbdYUXkX9UjflFhtkPqHn12b7a5lSKeKVH63noCVR
XmwtYPEvSTbm4wYNqBSBVrGyH7q24ne0O8ybH/C1gEJd+6LuPuRgtMt+JqNkXY0+oBzKjDTfLm5X
5nsbqsoMFZPuJsXJA04U9zWX4OA6r1YN0LSl0rWKQ2Z0dXs3DlnywWrrotsOXTobOz3B0mUiK+Es
2+DXTwsJHMbec2Qhg7KOovo8Wk0a39lePVCpygGOJq+G+rNMxvmxxDQBi68mr3BXJSYupensyo7S
25/P6EHS/BXFM9FnS6xfGhlDH5qauv42Oir/xSzS+0A6DZC4FiH0+0UsD6QNZk85yufnsaz6NpiY
VMDw1LN4ySmEmXkz7n6xBy4hZppYIFEbjSTxhbmA/mzqbtiPZSf9e2BKS+20F3df2Q0NVykQAKNx
ayTVoaIK/VJ4w4BYYm6hw80ENv6KJl9EQZp02bSFGNfVRz9u5K/CgN4auDmkChpJTyRY5zZp7TKP
zqbvGgnA56njjlhn2m63t5cmM5+smXN+yxhDtCeZ6HA5ZFDWv8CSQgQh5sL7YKnebZ9qSHo9kJWy
RnAWL6yetDdzSHfegI3dMHnOtzjJUnUA6mBaVkVdcpZq9hE14GCfH7nUe6inKjID5ai2COC0Qp7r
0GDeLVSWM0w7DAbPBTG276q+q0hqrCA0iSbkS83JGFLIVKZ99lTBKSvbqvsyFIYw9ypOOd/p2zlk
+ZA0SVmSu803iwvl4xS7XbuNsceRgenE0jsWCQV+gBrKrqlySgdvqDCqFLqXGmZZ6o7Fjyn39Od5
Nhp9NpQ5nrI+GuwXr1+82WawnCw/TfJNITGUglHAiJfYlxZ2vnO3cHDtIJinJarcuvH3i3bov8Bu
p7jYW8ZkJUgYRv0cG0b5E8cP+uHZNNuvVZKn1R6qFnzldBiA9quyrhzq89L8nDCxiD+gwxk/0qGg
qZu82d/NC/cmrAlpoq5puYdnSvXvud2OpM5XmoOMqD7oWab0oD8XtJiPKZzLj5gKMG6zm7j5oeCq
9Rsv8+s7JavKDrxQA+YQmZjcAX2wfnC8nbqtFwvn62RF6ac58RK16RiYxJt2huaB9jpZho2dxwk8
rHV4eO+RPTMFVthRV6regimO6BoqxygNAYLSzbh/9ThpfLCXImJuAU/ih9KonU9qGBd01Obitnsl
IIpvQ3OSzUFSpoXrXN9PtgODjKAxYqovHOyrHwkbMT73JbI1wEQh8p0xSg5YbVQ2cBVfKL0vCkYa
MPkbuCUwCiHQl4KGIMg7z+iC2o+mR5yTRvf7wpvEZ4WK0byrlV2gkkq1GPZx4msZuKOcs2OuJrvh
fTmcEfmS9yh+hpjYO9oa/Os3E4VkR+YJsxBA+rr6ivcWoi9+CpnsmI2uhKPa9L+bNcyrDczxPHlc
zC5vAsP14HZRkdg2L5f4VZjqzRDqfYtYpjt6BqA7o9wF1mzbW2DMHdzXbkeiSOXDuJmh+CaU3wj3
ImLEAhy9BdSWuH/M1Fg/KNV30U7FfaTuXTlb3+WEdzGT1WG0DwBL03zoEn+sv2Wd6sQ2GeDIn1e2
WL0jFgMMBIjPG3auEaHyorTwvGNnjWn6sDRW9YPmeH7hPMuSA0qa5MHoXF0fxilKnDtI4v4H7KmS
H2WvZ0zOYDnb0ILLlvivqkxiWkosvDeFGriaYVWVCV0JtNMtYgPkSIxvI0CmijZxj2MacX5NIrma
IeI5y2FMh95+RlhlJftQ9Ok9NsxLH3SUutljR4exL7XEd8s3mpbTMjHaX4T42OkZ4uHw6tth8mjT
aUw76Ij9P5FrqtdaIrt69PyxrY5La/bvVD7J7IsJArF8XKJhLIj+nKOeNYqKZFeqZvApETLVndJI
cbdw+FkfJwvX221u55xyFPscu9yAGl9RuqYON1qrtA/GqG1jh1ahfAHATn5VxmD8qKHx0ddppolQ
B3XxzShKKkRlkV1wZGbkJoET5xnlUzrFgUjSdeTlrVGWBdXsfQuiUO4aE5ou2naZ2UFmKcMBtV/U
93KKGd5ZA0ohqpcmW3ZTico0yFUCn3DAhk0eXQMGySHVi/iiNIyqnQUxOz+Yrgq/uyMftdWhxvGI
edwTqhGoVnqCFrO64cDl6Yty7k8O2Pc+c+epgfHAWioQxJXt5zgdDMGYZ3UgbKUzTocG7LPhUCi8
b2iI5TvoFeI7p/rgrlyqLNoDNjbxeys2dQ23nzu6fxdnY8UEB5ZpGKTFNI9cP06SHS0RCepsd6a5
hOZeVjsDePy1amJbH+RMq8VMK6qKh1gQooK2L6z0sxk7dbcbmnm4z4ashG8KOZLWSTIJfEB4UZnQ
YpOF4X8ha5Il7T7R09GwgLc3IKzWUdS5a8LzmlD3INro0h2GQOWdk5aN/UTmRNzuXWOFYbrBT575
QOVXeMa8n83CnIx6bbZiIIVSRPV7GU4MPfQy9NB8sbRHFTNWc3dOVeUXgW/CUMvQ28HFx6zcO3DG
mcPRiCGwQo7wO05HwPIPENRn6menEdFD1Oqyfxz9ZdHoINUCe8FEDsHookfz0mmk9oeiDUP1wocq
wW+R7oTbMTTlR0KZnWRbWwntropjP4SMV3IY+zGUwdnUyM4H6AP3oTActS8RPdxlGYv+nTJxTjrS
p0PQp8eCROc2lhG+5tmkwUPLavzlQERYTrRd7XQwGPPKM3R5Ck23zOQeqnvOQkqT7EFX1gg7FY78
B9RTsL9Yp1X+QvHp/4DymKEbVpFutki6BB0rBqHxB7eJo2/wjNS8r7HydOgkyOZDsWUrsW+Kf9tO
nPIk+w7M/YcY63bcwKdNH8CI2uRM0kMxbKci635NRBynB8AgeP8NpoEsoKbk104o3Je96eh6OVds
5WiX20nynERFikJDsZU/cTuXaAFgBkQPMWxp7wyxPJE7nSFHhSzJGHcXzn1zV+QyDbcgeN7nBtOp
7IB2kEpGF1lan1RrZfHZEklFuibBEAh0GDHhnhmBB26ikLn3ts3trv48Vhm7TIgUU0vs0ohBcEqz
7wPQbi9/gqiL2747zahTZlFHT0THVdy6Qz4FDAHsMCjSEYi7NqT3sYzgN/FN5zF8YJNBsVibufdm
ZFv6mC8elUuoPI4I10Go5CL29Xad1XH1+7Ku3Hs9KWQHChiAw9ca1cOYuctrQkIz/ztAeX9byJCp
m5+RlI0EaZifC57DW0GpkLCBazqRTKiShHXoA04gSd4Yg0KiCwxKywahqCJwvY1uYVpt3UjY2QE6
TubtReIV9mEyGJbiyVW2B9NLoNc23SyTo+2Gib0fkliu/DEnfer7MazguGVu/bQUbVK+Y/9W7im0
jHE6IaQALs5t/RQrlLTbqo4HCKO8RGpx7KuEWVv6AYegyTv7dVs+RjOC9pM/4zoC/SVb6CGS2YP9
Eqa/FpSu7YnxJu0TkJSfmM+F4Xj1Bou1zGa1pUu+K/rYqXYtY9TvXcEoP1CdUbXbRoEhUWIt0bsO
XcD0reklM7KEii0LQsgh7qEemHYd66FVVI7EI/wiVR3sKVXkM+1MV6TlYdD2MD73VpW5iPvy+ZMa
8fHnEW7hIViQ7Z1XTZF5MHt4rxu9RIwnsHzgYC8j9IrgUA03T5FBhdlMmWvxQcOUuQfgXA5d2TTc
n36sonYbiSlOtl47N1ZQYGl9mnyOzy1sS2xOnUW4LffX1HYfuyFaXOZUpCtVFE2U1m2k549dFnrv
IkY8FqUDlP6dafdhurUgJsF3rmJkzyX2zag6cqcbN06omm+MQhjb+6Uv6WHtGKohLycBs6AuzI6Q
ya0sEFItQDWuthOmYIiKA+xzIrW3WsD/0wyVBtCqhH5KCZaZHWAg9Lpdo8bE2KZZx90W4vxon6YF
QvnRmQrvJzMHxFjAQWkUyKmZZLBUxfyRXcw4ETHmvPGsubIOssSLFkOFwf7QwD+s7it/nPtz1DjD
Jzb4mtA36Cgo/Kr6KXs5/4Kum6Aga4wZTphH8exqGJ9cGh76pzoFbzf9qmfijajOPxhTt7TbKQrD
JWilpH9iuT9XcKR+MUT3d3AAVy0SyHT7uszDkvLhXGrhkXYDackQNU8MqRrKwwnOy4nKffSoy9vW
21ThwqknfSwetkhvyiogxMOB/9JwGu2mGFt40s+7+fPgO/172Vjdl6lQ85E06io5N+DUdwqntFXE
OiK+yQlSgcer8P8H0wrT+wYO3KuIW6+ktKysGho2BzdLXjVTgKdVCKJJ3Io6eqPhZbtZxkiD/BHn
jdiD7HCoIfph6WA0HowELyqfCQprvmB3G78kc2Z8sXTJYKdQ3Cb3eGPlMgCoHJwtxHfvXqUTQhIS
d2yIUCahfjJTECSKUIzHdQjKaA/SPbg6DLuHzp7q7ybxx2OgJxsjAgwV0Iwrr4rcw0R+hw8iCOXo
pZ9dnwaPu2dDs+R/6uDiJehmQu1iMxQ6HxzYzCkjGjF9UMXSfHbtjNgpaVXxt55Tbwpy8OfvjQHj
awPJOJoOuNKb31gSOIfSppj0RWqcnjCYsFfHvMWxyRFpsyzofN11z+S8tJCq5WL9cJulpBthDlfu
KoWb9i5aVP0+wf1HBk2to+cEC6mfXObK3Rk6nwWNtCVh1pZ5/r1kUjdBQW8Ufc0y2rDsZMZIqx0q
6ESLpJhfajSrcGO9zDkqQXO2jeHdAx4JPJg3bos/xVZYMRMNe4p8PCoS7Ix6BjT6kEXVEHLNj+6r
Z1oj+hZZOE+RiuiFrNSXr0OohDjoSk3v0iSP8jsX4sovVw3Ja2fU7OWCvfUvRLroHY53hdpijRR/
UlWVDscmWdBrqEj5R8OXYnxEH0bO1+BPGj6lSOR89lxYpxSPA2hIlZFhusn6yf0yjxM0gUn7fXjI
GEvfWYj2kn1NeopJadStsDGCSPuwGMt8r5t+1CeBBM/fuRlNK4rD0Vd3TEm7gk3Y8CkMXQFEo9NM
M2ageErsHKtP68cyCrG4YPWaHzNOi/IAZYusJ0Nmc/eSuTp9zrp5+WGhdjhNFqrKdU4+I0ccqiba
w8pzFsRJHoC1H7q+2No1VcCpdBvbhIpi4DlnJ3EWHRy8GRjKO3YV7Sab+vIAIh9bX6duGj9U9mB0
e0SN7sPSR0V7cLGE+JJoOgvg1bp4gdBZjpvR4cWxDHAq2HJj4rYxhu7yUuXamTcACTPs3dbAhy2y
XNgs2phpeej25+gYgVEGwpyY8KdJYdkULkPzsxceTUIPtaDf9KM72XQ7S/iu0IU09hIBwQ8zz6V7
skch/9FL7RRAK675HJJyD+W+8vTrGiENWQThP6WCXfrOeYFoSdQ7riFPJd5VUJkZJunzXA/Oskds
Xj57AODcGjiQfhsR0AOae073zXeL2Dhp4LX3DfqEdIMkOnnsYRGnzIBq+9kCCmeVzZJZgJirJHxA
f5ig88xa/6mz8nw6oMskhFesExkYNM17w+oBpsxS+HHg9HnD9jHaXj/5YzRFwTzmRIl1OL9XR44n
Ki6/sAj0ZTnmRAdNXpaznhReIkkJdySOmI5xEvWePNTCduDv/IsQFasyFGyDa2o7o+++c6ppYMUV
sJgonGImMXi4aKiBFjOr71kb+08p1xvuMFwkX13kXe05icNIBMakwB8AJEYZKDxGkh3SW/UiwsWC
8i7ruCCuolXPfdxwyneaIs8oGtSxWOLA2wO4YCC3YZ4Qyd2ShTX4mqjV3mQuBcepjKWz1cxewB9N
s3qhSKOQGyvTQurWcUwdFkfOT7nFGboZZsZoo5Mmawndgjcvg5uCjFVJvE0meMCbISRM6U7WZt6t
chRKye/0NErhCOKIJ94zd4njmCSGoaef39n4cX0Oq6bDfCGW8PCXhBNkj2tX355NOpiXaFQZMnyn
TqAIIagaNlUKHf0B2AEgLKo6+1PoZeFzHy3hg8mkJryzK3dRWzw3jDHw/dEqNstsufNdHdn4p029
WfwifbD+YsQ6/DRDHl1OGY5cvxh+JASalVAgNqCKA67gTQw2ZoV+cY89NIeutIf4O35GsTpgKkdY
4jzns0v7gy3CyVB18xTGjQUC79J4BU7LqI+fIS7RMTluKI/KgESPHt9dYDO2TcsMovKsnV0WzTYj
bNA5MhZjVAE7Jg139qI8yGswncneyHJdvqB50M9zqod3sqg6jmkI7R1s/Hj63Nprf4J+ZDjjxQBt
zMsKNd5xxoXme1YjQgp3luUAZc1xrCAKAUsQgsJf29CYrsb7Zj/ehd4EV9IxHNwyGd4VW9eLLDPa
ZEQs/dMwYV8payiNN4D2wxdteTDA6VPal7ivoezjhnNXwZJygnBmBIdvU4QeLZRR8jNqtDXtoIxj
/bJ6ZojNAuUj3DvgLj2GAdL/7IQi/oRVe/U+mxI2TmKX/XF2K9NkDBPbdwh0IrFJWTRY/1PvpIGT
SVwl5sT0D5Wfynumsn1JGjcw91Opczg5ANXOh973hm5Ta9myEaD/hMAJETemTfnYPS5h0vibCLMq
Z9tZ5arijqhrAiOy0le3S5tl3zBo0c981Oml5XLCmN9ofBBU15F9sCA3gE/J3eXyuhwmnIW9dJ+w
fGL6k+de/aPzB9VurMj1uCpyjXIDEgecEbvtYQJGazjCNpVhkRxac4LpgykO0R2gQbJ7FIuffADq
d51HFmKOZ6hwdRhYjcOdBvjP6DzSsK0BLZ0mCsxsxBGG/+vQBNgf41uQqgUrPPSMmPzzbtFcAR8B
vGLtoNJdO4x9uu+wtI1psOLhUYjBXE0EvPhhWaThvY9Ce/5QrJsReCKly60r3/1gwgDB3sCps7uo
9XKJw47fvQ4MPadDgcb+seBCIE6tJBY2YuxUcTXo8WuPNfQ/OCbY97ZR2FgbKS/0tpENifqMks3E
wbmuphPuRM65bYlc3CBsgRWxUFmxXunzna8WgOhnC4YmZROcIwBN5JvqvStyWQdDO7g43XAhbztE
RieMKIbmwN/ibNONE+KbXLi1uZMoi4q9Z+v5a65GkO1liP1oJ+iAi6+Asl6AxHeFdGRL3Ux7Z8gj
hEJ9HuQAjmR4jUNdohz/G9MzkSPCt+L1fsAdGr1EPsoPOLGZ76dO5D8M1smXrpiqh9iO5lU2EnKC
OuFc/kCob64KZQu4zMfE7p+4MAizY/7iTpuZ++vOZ6XPd7ld5M9GlmbOdoEXnG4cBdXgFWeMCLUb
OcSo07BnBrdf6BS5Zxg27/qpHl+mNF36l4pxHbopv+0/FWCSUEPJgX2FYTF6B+hjsoEFVHJSEgqp
nE3T0HgeR7Myuq8Mxs1yK8akqe/BNapzRX21HFpoMSKIzchA0gCFC5OeYorfUYeIr1YUUn2WC7QR
ONs9HLjFTJseOx2SHzYNc6UKWFnW6WFZ/BlFWZlTPNeu6bPm4tKmTOYAnPYFLRynQNVZ9ZNf2tkj
Ypo2vR/r3IEKZBaQrrJIlrCFUzsKHLDkmhJyWOegDS6M73BBQ7ruWIlXnmDJuHILLyv8hgNXlD7X
2mnTPVEYogxa4Y+QMj3RPBLg3DQbKzH51AhthDgLD/o3LG0vP+RWkcdnANKKuo14ogFWVjebr71X
Gz/pxkve7lipd7Nb2FAv57R1N9hG6uR9A/VrL6Np1kEuJjr+RQwdBFgZVntYdemzhdMRVlFVVS+P
SdNIYmeR2hAAB/s2Kh7/B2aga/RJP55cb4jP2HPW6mEQSehvFjVP1u5/RChbG1JscVrCgaQsqyjr
Essdu8yDEVfgaQ8L3az4Ry2QEqq0no91O5cqyDU31qz54RBOZOMNd88rRqIuBQ72mri70qOsf//N
3JPh58ygp9YnDKPNreVUEl4I/F1Bn3nLHHpNnLgw4sQkBIzVxYqSf194XqarWyiKHn3S2CTsQkyP
gsQV3uOMOcwWhEh9NcKFfsKnDmSmDfesohpHCJjKG+6b14wilSQ6nrGQIpbpIhvDYEkDl5n61Kml
32v8MLHJTobD26abVzwwXYU5nCfkmuog17///m4jYNyZNuSkw/Y9P2D0WcIwX2eLxgn8gCaqyRFk
v/1Q6+pbxgDfgs9MeNBlpkmJBHIMAR1P4zBYz9AYvIMtLGNrM5DZU3XhXAS/Jig6d9nVY9ZsCDf1
t/VY3Qrlvba0sO36/w+yepL+9vVxW2pV6/KSh6LAfQ+aledZyR1y0eFGROvVnxO6BoFQq7H7Xw6v
7uTmym71yWV+fJCedB5dbONueFZffYqyFW9LSohtFz/nAD9FWzBET4J0VtAp2zlWY+sEb/9+VxfN
b09ZDcR/e2uyj1xYWJM+1YiiTyRURIHHdOgzTlzlOW0hUlLzDTf2w5WfisgfkxBTy1TkCl98NQLk
fYBGW58UfoiBU8/9o87GEPM2ZH9vf78rbxEuKKwaF7oSbvUXBugasyX4IKk+EVQn0M/2rreHKsnw
/D99jmA1mJL0Gwsr2svDJi45ziGxsPrSTj5Wi4AqukzRjTXxt68uT6GMlLZCI/mX4yxmjfDCHVZe
iN3i3qsa8TH0J2M6L0kqTuCAobgRzf63gTx5VERKcnYpDOQv17og6kThR9SdKBH0p9ihzTDSPAum
0o2wVF69/jO3wv0tFOKG8e2/+QF/HuBYQFv/Fw5F3qpaf9vf1ibWQRIhWLKc+sFwrVMG0RfrJdvw
aYDrUlSnQcE7PLWaeuzIVMBtaFMs56w16oR9ZvoNfVWIppgZPb4tTq7mYoskInSOJXJaSAQFPqBM
Wj0/OhfKYQpfQ+/e5Ejyi4A4KBiyBZ4nMAXzxf6g2kXWN47Pv5cnX5GLwYYxY5Ndc5E+aPl5lSSJ
mE+xl7kfMIqCx7DE5o1Qob/32/qUdb1wQhOOdLHf2szIbGYaM6MqbAZiY+y3xhCL01gv3eE/3gc8
wfU938ZCEVumP38zE6nq4kWKR5GXHWQ2yOxKHbyxq699IUIuSJCTru0CtP/5FAyk/Lb1bUIGIRNt
587B+mChqUOzcCtt8MoGANk0wVbpehRTuT8fBbe5RLfoTaeIBqna5MWIP5QeV0sjDAxFfI/Navxt
9DW0W5Ebc3zjYFn/+RebwOPxlq2QrDIXuDjAQFPTQtvNdAIuMYAQC+a11QhND8ThrmnMdOfK6lYI
+ZX364EAOiSVccyQ3Pznl67DOklV386n1EiI9HDHPFCtHgOJ7c1//lPyqDUnwSbBgyDJPx8VuSkm
8hlrM7WnV1tMGnUXs15X2sWNJ119k7896WLR9I2BhYwu5lNPEfoCd8t9LP1qRhojhlODywkzWc/d
v70frj7UZ5ooCdIxqTj+/Hro4WigPQQdHeSN7+yY6EdR07x4pbAeCkuLbzOT1+9vP/Taz2dz59m8
VNszL/3Cka1FDHWy8RShcTk3BRorw0bxAETd3nip1x7lucKGi+dbAkfCP78f3tO0qGM9nUYbU/DR
bhAfJcM/ehr9GzfRxZsksMcTnCtwDHiLJmTWP58UDiQGucj10NYLjdEAhC1rF5gllgQT7KcbB/O/
J+9v++6vx10cZHFZY1EcRS4D28H6Fva2/Int+VDsddWO7rZo7eyY1nEFpza367Mn1WAHfoiI78YB
cPGG//0gzFAkwXY+6++yssCcC+GSO7hMu9L+1Y9xiHBEEz1lThkHb6+bi9vo30dRPwO5+q5DDXbx
iok1j7FHnhXNviHhhJrLLsLL6saSuShi/n2Kz9FC/q3FrX75Q7ppv2oXW++IdZU6xZ0ndhL8aM9Y
H0tlMNUbL/DKwpEsAMVtpLhpL2OKKNjqvmb2ciTgV9+FIDtBuxTGI29g2k54wuy7uatuvMorvxp+
0txMJjWhKS4vdpH5YeSBWBxlD2yFgeDqoWY4bEEnudGOXHmfkvWxJs2QhGSLy5UaQ0XKMKI+jknt
b10Lke9Q4+8SYwW/NaKq3729Sq5+td+et/79t7Isx5KVYXWqjpGbJLD1hHhUFTo/f2rS43/xKO5c
Sc3Cu7xc+zXDDp0AcR4L5ukb8rrQ1jbG+LFywxtf6tpLpJvDTtJSlisv+wRfSlBSBm6nscITELfF
Jmg7j4CDEf+6VDni8PY3W8GHi+MFQIB0RI+yjMdegBNDUhhyofs6gSiq/NSHA8Kv0rKqbVZJ0row
+88DjlsIHgw9xV2fDemN+vrKbgck8FgQWGVwtqz75rffsUdnb6Eoik4aY2a6MPJsTGZWN3b7Rf20
7naOLvoickCE6V3eRaCfSQ6CFTFq6et7BlTDg4sL7AO9unsfhX3l73hDfQQN2b/VLllXH04yGZW1
WDuY9Vf//SuqJcIPlkBz2EF+s53mVMogaQtio3U31ozAmwogYoIHgGvT0MXhGUVZgdGEgWE0+K9G
sjnhubB3CSBaNg1MK32A5QDNAWIQ5OfFAtrZoqxq7Ne3V8i1z06nJ3h3638u4RyNRa2sgTGPEYku
Mc6xBiJSHcfPOUZ7Z0TYDkOdDqY+/P//4vDiErABHlCR/FXzhmr1deppqswCwZgPy5QMFQdDUhx1
byzCa/uAsE62HClhFJwXV45i05lFuSSnUscZ4/dZDAhgVrn5V0Zk4ivB19aXybB9RHqx7d1nVpX7
N9Jjrx1oRA0JcEISAf+CsHB8RRKbEAiMoC9BddCGwayiHwjTlhunzJWryLZwRyBsA0THvsxRYiIW
mfacEDaPq7q7iROcRLeJNtplGyOqwMnb9fsxSJpR34JDrxxwNsGR/wYsCnrqiwMHv0kW29AZR0lL
qx+KwUP3DkkE7/qKv710dqybGzfTlRdLE+hynDqOZ/0FHkAxE5ibZcaRRISPzNbLj2ZefCx6b7jx
C157r7xNCkBc9f9u0iCGasMSVXjEQXmKNybM83jJ5XBuRuJYN8MCszkAD8Z36e1Neu0bQkNYvVHR
7fwFLzGe7HXPmPlYMUTzduRElLA6XCuVaGHb5Ubg0JUjwUbaju6Ua4Nj4aLYVtrIuUrm8NhO6OUO
fg/llzyKweuPZHK21QHDJvcflDzRewxKu/k/P8ptxwaLRG1qYXl2sYSQIeAl6nnhkVLL+Gj5uNnt
ItXNiL4oM6Z77dkQY2wvrdpTs4yD8entl33lrLCxSydBGwCMPXTx9X3PrSyGjvEJjwk1/NRMYuJz
xfobdosYR7WtPZViFaUyzC115KBZtvwOisPbH+Pab87bt3nVjL/My01cNU0D5aRgE09ddIcMKSXx
Bfcr/FmKGxvIuvosm/OfgpmVfTkvqeAVZouhjGPboOp48GsZmXt8/WJkVDPT7kqh5SOvw8DZeh+7
ZtF99hHsTFtT4A+0b4aiTQ+KwfvZmQxD342GMeMWW1a3ok6vftC1PVMMdf7uUpxirE2/jYyjh3TK
QT2eRV+NYWhtzM5blPRv/wTXDjMWoeBM8dbe+uLWKJCAZiHy5GNcujRGeDXgo+vFizxFuF7jHYq5
yv7tR16plrgRQf0FvSfj0ItqiRqnn0RkJid7too9RnbVfhldEbz9FLF+8ou6kEKF0cKKh7DYL9Y4
VFW8oDyHiqXt4+InghdmGJ1jzThJY/s3we4TkX+ee1yADtpEaXRiko5hQshsOz1FQubp5wZ10up8
JFs4HOWgH+MxQfjYy6F2tvOSKrIxElfPZ5EiL3tJwiV1/0EgsBoAFDWRYFCzo+rG4XU5KVorwX83
jeeuXnF/bd/RtqZMmlZyMvxc+icLXs60MUAwxKaZZz960KkJH0GEPoRXvXS84cKxuzWj08gfMfIk
COHtt33tN8UBi71MgiZt2rqofysPXfhr5iix8bFUWJ8I8arhnPe3QrOvbA3qGrBKU/jEdV72uw32
eUPreskJiDk9m5TDz1m/1AeVlNaX/+ILOQxWTAZT/OtiX6CzbhPYNMmJ0KjpMKVEZVheJ2+8tiu3
7frPZpvjsEuFeLFGcdnNzJI+9tRrdJuGgv0DMaNTx6p2MfTG2ukhsuL68N98N14iAxb63cteMF8G
CWmWDYgdVYSie7aNdFc1Xn7jHV65ZJ0VVHYYJgoivde//7YocKpDXoB6/ZQhc7N3fMdSnBMlJDqA
rAyx0Q29pH40SMH5iH86GUFvf88rZxuAqxAOObGeb14eNBGMiAkl9nrQtLRlYIvbpmjgobZmyNyi
j4//xfO4V+kBmTUCevz5fce4Q3drQ/gpHLg/SwUxzcbGdpfM8fzZnFJ9Y/Vc+X6wHNYpOKC6416e
cD0ojV8vTXRCvFMHeUxqyZgmq09NMh1NpDs3zp0r289dL1DwUJpQ5V1sciXHKPfCOjrNA+LCpSdC
jVwzsZ/JrruRtnz9UdyANmTlv4eNHN3pCH85OqH/w7G9ccVdgwDlVI9Je3r7V7v6KGTALFXg0L86
CawArLwSdIfDCCFnSbv8Lmwi72wUerzxra5sd5fhEfiux+v7CydY8CUdB53Fp2XGl+xuQOFPYgsN
odzVzYIV+xynafjqFP0Sf377W/475L64Dl04qb6/9qLUvheL0yJ4WDiJFZ2Y42bNAcE8U8cJNe3P
Lu7FXTZReO71Qk7VbpQm9Obeh2azxyI2zmECobjdGjCDPw+ddDAM1Frda5f/InDhrT5GpmPHn97+
yNd+GEY1zJwVFx4I4J/bKZtcXHbmwT+OjUPIloz8IyhQfqbzMbZvP+oaRg264hDJDM7oANz++SzD
XsViUAKPueWIR/KabArhagwGEVVbWL9xMBbdFGBBifQZPt226RN9oxq+cly6HrZCa1fLjXB5XHUQ
z9rUbH2sAOrhVwWx+dxNE8REb7G3M6GCL55T/BOmzXBjbVy5vCkowCdcaOCM5y5uoQUZVpJMln/8
X9LOa0duJcuiX0SA3rymJctIJVcyL4SkKzHovf36Wax5mEomkURp0LfVDVxAkRGMOHafvePOb1wf
gcUni67D1hmrnOHyBpJy8M5AaNpX9Ssa3K02yJrjEm7H2a6oJd0/jODYxEllTvE7fKLR14ZJ068G
VCWMgEUiI9cUeZ6fpEnE5tlqJke83UlQtJMVbVZX5/wX7wIAds28O3errqr4EWLt6a/pBNOZziDD
26NffLt91Va+skURbW5AUA8CxHR500QPO7lpFrbbV/RdHPOvpYTvRWU+otHxFYXun3nGgMPtNVfs
DuAQ7A2dD8O5ynZreBezKh4cdwq0/HvtpygE2g1MN4NFmXYq/mPCQd+wdSuvl6dLYsHDZbPLIAOe
A9j/g9xxUyf6TqWpgY2bSdqiAqJ9e3fzF1rcK0JBzJoOKoxWweL6mpVhwoSqO26LLEK4lxoVloKa
YZcBwCWvDaIGiG8h2VPKX9BL1jCWppX0dPtHrG2X2pvh8Elpny2NFcTdUheWFBSUQlJTaJFk811t
Gb6yh8QCIfR/WA0/YhD769eNHwP2yg5aQZ9GRZvM4L/guTIELCxaV/7Lxl4tNRuPV0EcgnhdMKSd
74bwEsMZJH0HYNqfRiXu/+ElUtBRQchooAeXMK20J8GIYJp0W8ikvBnm9wDCWpzskfl3G2bj8z8c
IjE3dxNYk7L0iIWmUUxLSt9lgJGRNUYZ5fao1k36B1UT1fmHN0huRMZGY+S6dxZms6JGYzouc8SQ
AzYDLG8Q9xpGfFAhkaTAEjE5tjMCIyyOb98oYbhjA5vmdJcbdTS4vsQo8fztqDvKHMi7LE9RKcj1
8h+WooJHW5mxd57j4i1KDAzD1J74LkLlTCDRZ93XeiC7SmtvVYDXXhxM1VRIZggXhubyYjazjj26
e5Yb533ylKJIx9uDNL2bCkSNbp/gmokhcKItOLdbryLt3nIyZHRpDBZ6az0xqzgBDdXlDzokqRBM
NH39SJpVg8Wt++89rZmt/HrNa8DibCgKunYEcQuvEeigavsUyqYcnJXsMX2RtaeJsskf6Kr9v6Uo
uvoQ9In2lWghCTYs7NpRO5QaAKay96typUMPj7aDYwENG9P3TWoOp8JmEInijrERi6wuBQzCIBgx
bNByl1/Vgr4iRKTUdnOonU9VpE2HsgvjO7lWtwCbK+mTResc8nWDP69KXxr05RqlQJhdHHt6KJDL
3Td2k6CnwORhF1dbF3blEnF4tKB0xTKvmyMBHBltOMEkEzUFuk2+ZkxfIG9ggiVEROT7aMR4rypT
jd8kEfndqNbhn9vXeCXQA5SAS8bKUn9evk5IXADeAc2GxcOw9lXdoB+bWlvYh5VPODcq53eCdyWg
vPyEmj00aGXCPdUOtnXqS13swegMZ2Z2zY13+RKaLnw/YTuoSvhPVeM6mkJfBtlbx3E7eA061+hh
4ciYcjCUXyVDa85XpUggJU3aNqn+BFJjPEyDHr5jGFsrnie9oEWkd4XVv+u1nsmIvinH5FmCXruC
BgtSOdB9eZACLxLpp7yg7wLxbjW9M7t65jfuq3h66NB2/0QDGFY0Rgqn9jxBjPCfE8F9guZOrQJm
60d4vRXIZPbMwYvQQy8jmKf+NLRtKtXSxR3kE7vKSZxvitWPwwcjG9DuUbVQV9wsrJNPylQH5q5W
nLA7qDUCVrXO+PIOlGXR7KM0U2UGusLmJwx1KujfoOUq2WUtPpqxPQ4wycQwmCZNV3b0GfQCZtPM
qZhsbaNG3kkybbKjkhbGtLMLW38Xwb8bf4W3XpOPt2/gypuzsaMvr4ALuHzeI/qMUTu/OapaKFj1
kH5IGmIlKcxkXoc47tsDJdabgU6gxpjyXtjNkBDUN5if52bI1gfIbtO7poC+qpOdjbe1duuxgXB2
m5TSyfIvbz3AWsZLJhF4wmDA/WS1GXzeShzYNTQdsONs3PyVkB7PR3xNQQYw3DLoHUvADuTOktsC
DDrhHoPPxjjUuygW5iHSIWajctxvLLq6R/5WsIxUf64a6bBOlLUiG3Qhu772+Hj+O9XJzfctQoLH
2xdlzViacxuSChf/LNOkedh/7OuKvgSAlY6OkBpQtDAq+NUrCe555JrGXN+HCRx5atdawz4Slla6
t3/F2obBHc0tV8VQrvy+L6R0NAeqhYXogy+mlWZ7farsZ5j4tuD1L1HY0pRxS6mdz0DtKxfP9Kul
NdCfuhWB4PipRVH0B/1Qq9gVSaiLU4Iu0HgCgp8l91MoRQ9BQwNth0SF+S22NPtdmhRO42lMmWYH
axpQmIArburcLJf06EMYmA70p4NhIcOJhO4X5JVie9/XjSzvjAbNqX1Gb+Qn2I3omVA1k04M7ip3
SIJCT9TbWXaPUHIYv/1KgWdBQgkqRZQdlvd4oCYnKaYquY6cfoljzTkXo4n0Jkx4G99yxfkBvwd5
TG+Zz3kF0uki1fHRd3bbuElmlmhsb84k/e0bs1ZJotSswzXGWlT6FhYnLwrdqVKdzxjqA4QfWnWA
J5BBd0fhiKMMWTzoa6LjYMbf+k6Ex6BV/tz+DStGlp9AFcmZ63xkUpemSGkpZGaOxDNlUM+V9Biq
qZwB8CNAIeWkxFmwARpYeSaYPQr8OHvA6kvbV08mvKn1KLmxrnU7xFSTve5IIYxd+N7be1v9isTA
mL2XOtnieJkE0SKj1STXQBfMDU0xur1TGRtAx7VVSKxnQJelXheFwqxURdH7klsH+rivqwk+nQYO
3dt7Wb0rM0jOhOuTLuUST5nbsNAPIwV8GUpLzymDwEUISH/fmVS+DWdAoYq0w9zpnWOixWtMAk6I
0vxw+2esuBJHwZ7z3YAiAFa/vC6D08OhL4WU9SEMd0doFWZitQimLGuiejPAJge70sZ3XFt0xioB
P9BxJ8vWf0lnCunJni63CMxjIEv+nabU2SPzxKXbBVn5UYVqZKPCsOJUIKXmgmIIDJ7mIjKt6jI0
hyEHCCbC4lkRSJ8EDRLpDC+Gh0Gq0vshsuF0GfCcSobE7e2DXnuXZOE6gHJTva7ayOHMRWaUvEua
nI/IkmUHxSn++DaVRtL+YeOIry8xdQ3AHVBwWvp1+ytSIIVQES9yxWSpny34axBoz8aNt3+VmZKV
ImdBo4bKAv/Mv+JVfWhUS2SL6Wq4TlHbH6quKt63jlof2qS13sE/Z+0npC6CHfilNycaLM3UIFkp
9cUZr3S5dNo6fmSoVuvCqt/KMKmJ8kftTxP8CxmcB29+rZgCShrMAmi0a2lLXC4XjLY+jdDSohLR
QoqTGmhM7jj4vHkn7A5mS6WgELqfsiIedyWJh8pMPKQrO0KpKNrAs6wcOwky833z6yFQmq/6q2OP
ogZipCjr2HvmICwKcB/Fek7ja1S29jdbLlv9FNSaBQOeMEgmbl/lleXncUMcDOER3nRhhltYRbqe
Dj/8wpW2zyFYJ0aD+3qHkFL3AL8yOrtJYt2pbfr17SurBPPzGBsV7aW1clC1oMhS9TgAv9rHdpHc
yxlTPaiBZv1ZgcgNbaISFdIp8r3bSytXLwouObCNBNy0iAhXFjfAtxmNZVKEGzBZ3V1coTJ1GDNf
PUD/NMGcX0OIE7Xad2dsO7pGYX2KZM1HQxEVCHqY1a4uDPG79TNnw7BdWVN+2OwO+QPkEKpMl7cB
SSO0BiMVoZJeMp/tzHR2WTFZZ2YQps+VI7QvrZ70X24fx5U5o/iGtA4FBVakAre4AwXgmsCo1dYt
kkKWj9qQJG5tifB97+RSdYKTD2bf20uufADb1GHMpmMDdYm1vPV9zAMMis6FlglKHzUcjzJl8OM/
rAJ2SJ6r+fiLOdx59baaGjpitB06t6pa41dhxMV7ygvaP6xCjoYXAi8w90guVyn1xIZ/k6JF1dvG
ue6G/EQDcqtTsHZiNOwtGZTsCk1APRp6MXZ95+oN3GQQE4hDb4nkfPvErhFJ3AVgOSDr8AXE8osj
K0oqFaafskxvwdSq5kF1QHJPeYpg/QtRp0KlC+7DzHg3QeT4VKZtbh+YFLMEvP+JveX6rq4m0xvg
SJDjJaChozCbr1dfMLcaUVgKBMJCgoF0h5IQ4hJNIiNBZDo5MgMDcdd/t8/g6qTnNSmvoeRpgXm5
qkcXuehqAGCuRHj61OpN/S4t/H7j1qzujNlTJmHw6ziky51BXGgwyKtPhDAB0uu607pRG5Yfad+q
ZyUUiNbc3taVpacfzlOjr0aQRtS0eOUBvE4ZX310J2ikjw5wtge4PaNPA7IBu0EJrLOq5KUbNGHw
1g7ivDK9BP6Dj6GWfLlVBND8FhSI7EoQkJx0+FU+6CO9BBNpwi3DMv9dF8n3vBb+jK83g2KXyaGt
wR7fQA7mAm3WjxU6CQ9NZYpPfYWQ+saJXof9LKYY2ExcNzmvsbDWAx1CRAbUye0TqfyqIbh1Tzxq
h6hqVJ2DdEgdQgdVG83vHrLadzYkfu+jiIrgRgxxfWPnBu3cNQV9q9CyuTxgKKqKLoDGyFVLNXti
WAOJDilCeOb2DVpbZh42dFSVP5lcuVymS5vciCyuLBfMj3ZBOdb23lGY8t8ISrYWWniHWFFTqUS1
zoWuWr+PKqiakLF4M+qK5tar7bzgTl/ZFp1NamY0Ti4UD/UODrLpQ6FHv3116g6log4bm7py7fNy
GjUwZn5UGr7zpl8tB6kMVUVLnlwUN5AJT43aC3Ud+r0IBpIM+jAPxfLu8A+f7NWii5NEYUwxJqRZ
XNsYlDMiwSnsrb26cf+uH50yE0nM/8We0TS/3Bok0IFuoi7i+uowPgl1LI8Nk+FuwKjDxlLXV4OA
3cEV8ObwDEtnix6zaKCt0txMisVBFyB49LbeGn273tC8yvykqTgbZPWXG5orlmAOS81tIN/cq2PS
73ttgIC0pfp++wtd+wEAK1wMJgiAjl6lspGuJn4cypo7TpOMjmYsH8cJdq0mTUPYQWv56+31rq8h
E9XA55V5ZoKJJvVyaw23OzFboVMQSLpzn8rlD3hH4eMMigAGysQJSrgfW3mjELN2onOfwAKYA2po
WQbOGRG2RBroLkBOgbxW0u0ThWZ5Lmnyxp1fO1FqMTOcgmMFgnW5Q2jAo1LOIt0tk7j0RNPGX4LS
nB6mSB3/QKdFTH37SOdHdOlzwJoRNOEN8DyM018uaECAGRaC6U/oWaufSRhb5d0UGQwkaEWaq4S3
tWSckwqiV5VKv5fpav779k9YOd65n0uURDhBpLvwRDD/1kkRZpY7QQK+ax2r2OuxrxyRYhzOt5da
eYFUt0H8s+WVxu44CrpUQWq6U66JM0Nx5mHibI63V1n5iIzG8CgAqFJLX8K2GQE10g4zSrRSWrTm
jPTUF0Z7YHAUPrtkkLbCo8W26MTi2GzLJMYE+UMB5PIjWqAAMjpMiUdlxX4w4BqEyFFs5XcrqzAC
jWcBQQLAeHlVkqrVnLFOEuZ14uydEoTVYcrtrSHPxRuf96LKSLnMDRe6WFd70cs4LoB+erqCdG7S
xgriDMkvC0HHYqePaPru4BfO3vYMXlYFEENSRw2ZPu4iom2bRmHKokq83gizzxFNrLvOR6Bm12dR
7uzyGBa+nY+YABAZI9CeYqSeon/5DUxFczfnGYYl9FLS9HHAqSYe3IL2R0Mj4Bp82FXLADI1M5yq
R0lCQ9oco/QbmkPFl9u3du3gyXVo55FMk2/O//6Vjy8SWr9dXuUebWZlX4299t234OAhPkMxQFKz
R4bDsHpvXlVjpB76gBd+i+XMBpqBQ+2MZe5NDJt9CBpZPZfmUD/X8mA/RkX8JwSD8e32misXmftF
x96iyXVdvVEg2m6mqss8Jy+192UulQidy4l7e5WFZZ2vFPADHLBKrQbE/aJO01GWGKCPyDzFduwf
qIJF8bEv+7hwiWyq4JCqQZbvuiiIzF2cO0Z1LGYZ9g+3f8XCuL78Cn4BUF7IWK5btH1jQ2VjJDmy
0n79zde732MGm7UE1/Tn2yutneoL6JAIEUO+9JJCQZ+jCdPcK32/gSg7ME6TNsQbFnx1P9i4F1dB
aXnhr+DZE5WOkJFXR6SetCArWNd91K1q6Y1wp5ejs7D+PEfYzdTlg6gNA1ExUaaeZQ3qc68lTIS2
Em/30ZSGOQJW885EtFBExYFCpJG+9WnAm0a+a0AMT5nRWI74lqOeZ51i9l5Ud81TECXaaWyn/Avi
F+WD7QcIvIXyhi++MgLzmoQ6VBHAs1BdvDQC4QjnsjILSHQIJ6aHCnt/n4DpOISD3OXHQpcTVM/Q
29Q3XsvCZ3I751DS5C1QiKKUvFgYtbAsjiNEhlGsF+8cyILRceqS/3KKNH+0qEBq6Y3XdV5Qn5uk
2DrGABcLVlAT9UKtSw+FoRpWTYViehzWGyw3V4/iZRUGcZgB5EksKyU0k3JJGprSS/OBDrYzKPYH
JzLVjc1cvYp5Gfzmyxjx9WdTIJfWgc1XXtWLKUDfqJ7OJt2H/iC0oPt7++RWFgM6roC7ofQKbG1x
cvD/j1YZisZzRCPdNyJqT2Lw03ejXIQbwz5XNpQsViVb5yrOWNxl3cfpDQPKdb/2iqIum/+ySEDv
oLZj8i4rZl3JLqyM7g4ZZP8poeELF6gCGdrt7a58QsA0PD9KeRQxl4hgs8onZl6D2jN80T7ITYsg
EIrMz7dXWTvUeUCM2h0JIuDjy4dnh1PeYFBaT6SqOPlT+hN8SXoEJtVt7Gflpc1vm3gR40aFcOHn
BxkqYmUAW2ZGk3wGHhdEsHzr3azK0bXnxlEaa8OSrWyO6oFtMgGrkNwsoyvYa5pBq4zGkytpeIIv
KzuRczv3aqkHp9vnuKxrzYaEVhYRHE8alNCyvaqXjkApyED0OdfK9E7Phah2qYSA8Q7dWf2uZrD+
TxaP/c8iZvpgJlP5rAbIzt3+HStb5sIAG+InwGy3DGPRfhwoaM3KLqgefga0gpCDHcLXMKYIkN5e
a+WLsum5BUa3YHZYl3fHslKy4jBsvRD9q3uJXOOLX7Ypkui1aav7us/KraH56yUpMWmYTrJxgM/L
7aFllGVJGNVeUqEzMRjmEXWK+iAX6OlmzP8dbu/w+g2ynOkQmdNMJjS1L3c49RSmRGNXnlBE6zWG
nZ8l9rqxyvU3YxWIAWfuJWZxrhIclBd1v/crL2yc6V0BP/o5CRzkJxXoAG5vaLkUXwr6GoIKPA/h
4RIEK5W6L5xWQmKEAuFdnWs1Wn5MSNOBfyul28tSPHYNDCKIrqW5hqIena0qkb1BFpkLrds3pNX7
Wbd6C6G9/ErLleZL8yqDUEbNieMml+GdLfpT3/rmQZf0aePolj5hXoWWHyRcc9JL/H65SheN4NMJ
aj2FaCSbtRee58aWB6uhdewaJTrmJN+PQ2bUx0EZt7gUVzb5UgudSW64kcuGY6zAFTFnqJ6KLM1d
JtmtG85yrLfvx/J9scm5Fg5YFF4Eiq6LJ51pkamHWBYvi5kaqlIZGK889QeoddC9zIxyw9Gu7ep/
YxQmlQkj1MtDbSeJaMiXZA/pBJm28RRH36rKsreq4yv3HqtIHMTQBG596Qk69JBGKTNVgM0tQwu+
TwHZgzerB+OnVEa24etWtgUwhAN8QdhfOQMjh2ZjRKEVYlEDmWZysAc+ruXd/ljafDqvimhkPTTB
GKhjdJPZjKsimtqYEThYdMp48bXzHOaMjHpCz+vPZSGhkmXLgpKMnwTilOn1+Mzku6ribsFH7lD4
61R43UJFnBq7tcJT4MgVMx6yUu8rSPd8mIcFpCzMsRAE5ygefMirrJEOPpoTTxNqRpDbJlQPTmYf
h873wZHH+oco1A6FShRXVWQDeiHdDb4ct/vGmDIgOEkso66JJt4Wr8baB6YSRb9gbmVdTWkMASRb
U5yonpDtyJtQZN9FEuknDAJbH3fljVBJ59gZBAej+xIJvDI3UVRFkMeNkycPovtqhWigItjdH1q9
Lf4MY/fj9leefcziI5PHU5UlFGXYfZkw2FXfZpPMchWMlfIeKrK/vtXZX4JCz/eKGNT3ahynXpHq
2uH2yi/B39XSAJwIDRHcvBpaTZMgqssSQSpw64FxX2R6+A3FGOdjJ9mGRw3OhjBEtMH7qZXKb2ra
lieUT83PpZ+rX/umS4EOTMPx9q9a+dKUUqGNoOGsYa4WdjgdFEqAsT6RBtSGG1RNfTeiSPkFjbEt
nN76UnBF0CJkRmbpwhwIDKAfMvnSjaw9JnmFnhF1usecMsaG4V1din2B6iJdc5YJG3XbMjKRrPCE
KFF3Ft3QHBJJiI+OFDcbU40rF3hmsgRwDO0xqP35t7y6wCUjyE5U24xx5fkUPwfEdl8G5FYeW1AZ
6W9VHaU3RooYKo3pH2QFQMrwP4sVQZKHAdDbyVP6wvoIiMc4oAsmH5Angqk6CcqNm7ssJ8zrAfiA
XISMHqjUIqupO6mwSmZYvFgE6mFQ4RfpCrSmELBJ0dILfsskgG+MvF/W5E5iiIl4rqZxHCGsNA0M
DHBm5R+D1kbxHpFEZqmT8P+51Ox+Xn3AhspTHnT26E2qHYXHrBn7D2k886dIiayOG1dz9TAZL4Ko
ai7RLmMCMACmLRDK8Zy6V+77pEjOAKqSv7O8qBtMRfEsE5xs3NG190BjByJnQmL5qug/y5YVfQuf
s4Es87uhAbXTFFV4nlO6jRhkzcAy0mGzGAgysMCXpxmBcM4xaoOHz4LGPQDQgZC7gqB8rJJUEP20
dR6A7Lbeyor/cmVerbwIXBvTGCOJuugcuNrQs1joQ0FIc5KHzHH1QWn/60SN6kpl5tlGgWjJaTnH
DlChzjVgMH3Adha7Lo2iQ6Ik5qt2VZXjyeEORfNtpJ2e1XrEcASAmuGQkRb1exMRRm/UYVnZZabv
3BWRZCs7GbbKebxND8ROUce02anj4Nu7yijrYddDppa/b/suT45v9wBUgQh+6GXrV5F4KlJfGdNY
9srETk69I1mHYkoSokd5i795zVQSUFBaxttf6xbInW4mej8xnlWV4ynIRe06gNUOcjBOD0Lk4/n2
1tbeGpPetJ8I8oGXLuJvBBO1INCQrOoc31FPeqvBsdijDPTUablqe6kvKRWTVXXz8fbCL4z6S18P
YgyBVlw9kfJiZTPAz8lNjFK3NKjFgZK6/rNy5DDyGqu0qzPkrJZ9ylDqDo+M/onpNJYIBKNENxjf
eqeQs/cmJBLqIZJDBJ/9XO/tQzGGbbC3p7iOT7WSAmfKyy76ks4sLIcu84v2JBeiCu5QKZ2+QO4h
o+I0GiYie+h76T+aIHaKPdONze+pmab8ENqIKB3QFy4/jz24mt1klwO6pW1nZfeyLLRiq0O3cgOo
1tJ5dPAmRNkLVzJEWW1Ks3XgveTt3iiURLpn0Kz/oRVylJzqFgTa6fbHWFuTzvTcnNYhRV9WOQq5
JLJsJCrwuVz0h7LIRq4dluGIJCCsCrXoKHr8y5pzER6YGyXdRSeyoh2kDhVrjrrl8xEUJB8bbMPJ
kIbhEyODGxdu9lGL+4YkDa5S1oihQXJfWl1A6lrn+8iyBemkk5HRgYORvE/p/N3e2MqTAiQO0gaY
AfRUy8TZEbGGNHc6eLpRl+JBTmS6/aJOZek4Dkju7gIxTQ9RPUY/by+84sKYdoBZhnmouSk//7BX
Xnrqo9qUDdQPVEHWsxdmODpH09e1DmYdQ90Ai6zdGe7oDEEFxXfF96WnQzGWSE17ZTO1dwhp1khA
hpI6HCCO0dSjqSVbdnjFcdLCgIyPoeq5yLO4MnYugkYT5YRmU+Vkj02cy9XOhKsGUbj0pylJj1Zm
acM+sxt/w2fPt2N5exCUmMN/BgGuZhPH0crkmvTUw6aU4B3YW9ogYVbZeuQlsa67ZqqmB7Ca0rQr
urLaOO21bzvz6FsmETS1u8XtpQScEpwrWIUm+2APferVsfILVrB0wyEsqTtnP00s6bzUfui2LKOT
WDGKPgM26JWESep7eM4oqjIuyZxjq0Z0RHbOlBaPmtX2yGsKJftR1mXmImNlP0OJrKHTxiTFL15B
ad6FKPs0XqLb1JFuX/aV54y7AhsIqpN+7xJjhopPYznpMHm6QN1ebZv2qNXqFmGnPlvbxXdn/ASK
uZnIHUjlImqRgNvij0OKcHj95Ox3aVvc1yXCO4zCD90eFTxGMqJQie4tPZ+GHc3u6Tt13HzaN0OM
+C8So9lZtkJkUS2rUv6rZYjh9wI1tGZXT2BT97pP9/ycFODZsBNGlh7hDEIQN3KcyPplSrXt70Pq
+uo9+WEyunZd9sEBbFXc76owtfydXzQjHymMi2QHuWyXPHTjGP0adFF80MMg+KsWZtoc/F4JZGTX
Lbndw4jbK/sUqtM7uFkt2vSSOWZuVfTqnSbDHvT99vdagtbnewXYF/zczDRxTciQGFMazlk9aXQb
qr+JCor+Twuu+asaEuY8yXqtk/OGndnfl+0wob3IhxF7CmnjXwsZzXTDAa08KSr6PCXqcwSly26C
rRS2mZSK7mm5DEg9MJQvZPn6U5Phf25vfsVWkhPS74KtmwmEJTcjDLNZnxeG7oUStuXQ+k2p30VN
o/9VKtphX+gyiLfnM1RRKEHCRcOKS1sZTKEaGoOuMdmYwjVL1OCEp15tg+HbyLzuVrNtxelB6gOa
hzLkChhT1CO9xUnRvFTLTU+Dl/5cAeDZZaqafkXfsj+lcrEB+VhxB/NAB3UigFqgMud//8rfkTla
XZMJnaa2hUAf/NHMifd22j9VpUPwDIuwVwRTfO9MDD+6tz/piv2BFha8BNpGL4Sbl4v36VTnepCY
yPYlCNYGYXqOw2F8u5XDj8MjRqN0RmTOv+LVFvtQNad4zEwvbo1+F6hWcoiEEm04t5WXAIQPmgEq
mXTwl0XxqDEcXyce84YcXSZHKSPmXxvpqOU0Dm8f21XbEjNACggGU0FGhdNb7Aih0jEJJaTXq87S
DrKZGg+63YTHUDIm1xqh+A30tPmmt512EJIdHSat0zZOdeU5zoATvhx123kU/vJUTURag06PLM9A
l/lrEhnNR6tU/FNu98bXsXaCrb7w2q6BSM7If7q1ONX5F736jnadmEWFlssc7GafmfFAT3iCpqJy
jOJAK0kCh8bYYNwP4pQGYb/3y8k63D761V3DR4PRm/Gay+cSj/I4iES2PD119FOsqawSmcMBfWL4
2jQr2sr452Nc+M6ZD5r2MEEiln8BDENsJTGZKrE8RKEjezc0TnwsmfY6NDYyJRbsTvswtsOP4B6S
g2TL9d6xKPePRgT1PRXfQ9+p9jk07fL59kms/TDKngxSMtEJb94iUFbyniK3LBm8XVv/aBHh7oy2
Czb2v2ISOen/W2VhnsCt4/Hk0PTkWAmOeL0fttOoX4de/9nB0HNX94228ZBfmv7LIwc1DiSPhisk
hIub3VoSEbuNky2qtJV2hSW11SnPhuJJs5KZCA38HULGSV6P77Na1Ig5F37cPqpRm2kPsdx035sm
H13G/f3ue5hIuvSkq5kOK3eiRfWuA6hVISYnpGBf9X380Td7828dq525pzwKeXMmJcMzLRzJOg9B
UBueKIzagpVX6c8ibpTwoCHEgyR7GTX9Ia8ixT8wTmn4H21/AJYEhQNlxQCt0uBQ9yZSyzVTyVsd
3NUHCTCS8BZKOvrS6uWDtIYA0tugNqmE5aNziiJit3NVWrJwldhH9J2xREfawdFhuYrZjureVwOM
k2EJ39wIuVfM79zZmUmpYeZXrMU7ccJWyRsxmt5Eo+EYmYF9LCO12uO5t2D3Ky6TpSiMM2MGXdiV
DTBidJjRK/O6IBT/xUY/7Oy0qI9pUI2PKIMPLtxN4x0dfWMjK157czOogeoZRoHe6+WBxynskMzx
mF49ddMxM9Rurw/hVqts7ShpgZIkEmSBtl3cfzOZxjhkng+ezSH5NQVKimWLtK+xEF9u25C1lbBs
zIQzLDEHkJf7acYmQe4hxTM7PhrqcZj/RJNQewwb0BS3l1ozJJSKXyQkiGnkhfOQMvgqCohavHSw
tLvAkMrPZpqqDyE594M69MYPy6w2YqvV7ZFcUZ7hcWACL7eHFIMWRyEHaWlBax0lgrB0HxpdcYS/
MdrIDdYXIy2AWZugVV08Rr1yytQIOsMLM222DDnRuKRErtEW+uH2WV4vRdYK3B4/PPOxa4trOIYh
5KUdRtlRk+m+rEYZSmhj+lRMYquUe33j5wRZYz6cei6hxmIpQ89jjKpqeEafy3sfKrh9mtT26faG
XqZrL00+cx7gE5mJAHd2VbtzOuELtY2YTIPtwjkPNC3UD0ab9+I+HdIs2eWy097P9+q/TJJUF+Lj
DgZqKqSfa3SnPzs6sMJ9lUal0s20mHTNtXGwJDjUojI9+HWjVIfIb+znwTKDbKcINfs7If76qSsQ
MD35ualToBx8/7eZIPaONIIIviClnacPNiPXNqRJlB53kOFJyt7ufPM3ww6Gdg6rMf5tGYMd72wh
GX8q0Wm/q2nK3kepbv9qnBYmVzLYDua1Ti3knVNa9Vk4RWt9RoybClc8TWX3sR6SKLuHeX78MGVG
H5/8rpj+s7W4Sl0/D53xMPYggvbyWKqfe3PUgCCVgHz3ALsy5URJrmZILcl6bRcUWfQ7iX3RHfMx
asYDtlR/RB3HhL8zhcX/TvWl9KekIDC1ay0bpoHE1Not6vcV70TfHRfOkAIJHCWOy9cXNrI8NvAz
eUTBU80XZOLrl1wKvCGFttAWuyaO1HgnTCexzwZVzYgCuN2FlKcLp9oIl5ZMDKTuPMo5h2SciALY
Mpfsmq7PM2A5xEvik13q9TGiQe8mGtX46hHhxebYVr6OwjJtK/ivnINAyOOQVKiWSfSTDyMV5c+3
770yn8Hi3s/QNShlSSRovi4M8JTmZTXAJe/pydjG0c60pewhzCIw8tXkBF+tCfyKO2ShLu/qLgyj
ferIk3SHcnGT3KVFOkQnPURPasPRKbM5Xv6wmW4a2nlwfFRHLz8erS8wptCleTOZduc5sFpHx2Ts
S+dxdOT25yQ5UJZ0dWzne79t5WZf0sRSUQGupfRZTZuBIexwUrUDohxJsbfjpvlJa358X4RK99/t
Y1wxUowYADcEUU3osUyFDGssa0mtNBrlqfwJsip52I+aOW4V0pzrQ6H4DqoY2C+rmQsf1rWW0diC
+Vm5z5zvSRfIBzAtxXuNODXdweQYpftW7ZPyONSJFezKCF33DVDAtR/FtYD4Z6CS0iE4wcsPI9lq
acZJiUHm/3zik9q7Uk7VDjJi+PiPpTTCSA8kciMPWDtivAAdHYDxMKEtlg2LFLvVTBS+pk49RUYa
3ZE1qBuPdMWxqdCAUsZiMIMe9uKAfegWJBR7dY8OQAnPWV47v1unCD4wgilHpzffGrIM4kiK0Qzx
L+0TIX03ZFWieXmRGt4IXeiHqYmCjZr3ysGROVrUd+m7AnRYbKmEBi+KrV7ziCmDO192uh1jTuUG
8cH8tyyeK6gNkHoMhJhQZS6aCtnUWL7GvJKXhb7v/HV61YwPzBTo5m6seYCPGf3qjTVXbuJM3IHG
HJHBdS88m0zIWvNy8JRSq3/08oxMqZnOsroc+o7Iih/GvIw3Ppo272SxU53IZ6aWWKPgrmGXEeGg
dV4X91X1mKolODmrEvRNgDJVTxyPpHq2gAksNseA/rZpdcaR+S5RwKXH92a8U5TlIUzTSDkEQ10F
7wcG87/04TRPtALSeLSSMoPrPhaF8lkExDs7gPhquFNiDO5PTeQi/l6QWv2EVkLJ3RiDUQPiUkPI
a5M4Rv+B0Dr4mNhditBgvi1dv3b23Ckwmf/D2Xn1xo2ka/gXEWAOtyS7W5Qs2ZIc56Zge8bMOfPX
n4e+OLDYRBPemV3sYAdwdRUrfOEN1H4gA2/6q1bkQM2tuy5IEm1+FVKbuTHRRA2UpVPPE7Xr2p+U
eny5fWR2ttnalgOpT28OuZv1/P5RAYqKWksz3BoDBbOHD5DGFs8obbzfsDJ95rLqDp6h9VbZfmwK
lPQhyW6pIa7L8Md41L96omdA5PEUGc9jobQ/i9KOvDEyphMmXctPQDY1+lltcbDPdo4tiSV3EPpX
6+ldn4I/RjYqta1EQ/+z11vL1Wu1uxihccRw3ntmGYFTtN4OiOBswusaefWxrkwcvOM+Le87Q8jt
nZkoamBWoxmyYct0dT61JQlF4ipaHoyWPfHaK4J+4dBrovu3CasyP3PRDfIHoTYqmJ8Sm15VnqMj
/fudbcdtCTsEwi9GbNu2WjaOWoLOHw087IxoDZvVhznLBIFAp6W9GzciC0q0nB3/9r7bG5crGiwB
cGdUbDbXW5Vo8WAvYg6k0qrusr5D16UpJ28YUuU9z2SLdVgTf7496M5m/10Yp+y3p5c7DJPJ18Fd
XbOXys8TOfVre7BPU19+FuVgH9Rzd3aciQcybwWARjrSmyPdFKmsD008B23baym3qIPxrF5lR9CM
nR4WWHgKNYQyDn9tOTeLUdMKrJwxQGIFif0x1OLvBeUlZN+oawvsUxo9UKR6HoBppPGrLEW6ehn0
2ng30Zycv99e5p1vi2UlXRebVwQO4+aMT6KQdDuTYWiOBHgIXcfWc8U+vnRoQj2kUtyqJyWLyr+v
sqyRIsdiJXGzIpu7bElTOaYfAZtwSMRJCBG5WRq2dwNhwen2FHfiRosLjHeLog7tls32nZ2ZRDWu
WoyUIsUzQlNx60Z2PDmJu/OkVeKiCLk7x5ylc2SXy8fbw+9lYmwqWkncpRQotmCOZAHXHqtVFyza
uAgf/cPcdot2yj/EUoWrw2w5SgJKid1+0uJMp8SaKOEXOTLVI9r8ToSHRdcawcIVBImwuVcnUux0
zmDtTGk/+yb4HLRKpalv/BY6+1F/fecIc4PDXuBcoV2/fSZJdoFtdS28rrEErddF/R1pVu86ZSH8
tpeLg9L13uzwcsFWnOGY3+YMR3WPI6iTdEEHT7706kaz68tUzOG3wY5a9e90NNeMloYs6dnqsoDg
yWY0mvlV25tNB5Os7zxMeB0Ps8oy6BNFOlvT3N1PwIuf64wC4u0dZVznrdRa1rCZaa4N2s1nBNqS
iDKDPAS7L+WoDoTqvmL0ObqS8Jzpf0EbeVoye3x1ksiB9q3b85dssaXRB7+HkV+Bly0qrgvuBn4j
KlnjlROj7Hdj1+KitNRT7M7O2Ci+vVAOOrVjViReG66mTjZe2LKLpFlsYPIllF+5o4EtH0Q4Wy5u
ktarglVU5i5tPj2JXjF+paihRGdjomUQ4GykfCxDkevu0BQ9II+2f3VGq5HPSEyZiSc6Q9L4eHNn
nwZrdAaPskIKkFdpR9+AkRiYaiTGX2Vk9iKAsNdZnonVRuE3TRcKTzFjZHFdI+9b1QvryDQOttl1
WMRRBsdJrQw93KtnGCkpSH6yMgcxAt76q0icxPm1zG0fXdLUBEkS5Q08k4T7FilJDdWkg++//wOI
iyhbyMoVvK8Oow5rE4n32NS75GVpwdVgiNPWjyHR3IWGUfIEsKN9P8Mm/Xp7712f6VWfj34H8QeX
2u/L7o/ILG5ptC2ptgQh9RxPttLYl/XJckcDz915JCy6Pd71mSbgIAhkqUl3cBp6GwlmqRXV6PjB
MdDb4hTnqXEyGvm/buhH7/ZI1y/h25HWQ/fHzCZVLWKjgkY29cbsL3q3YMgw1GdDF+lZ1ouCDTzX
l9uDXocdDMoptlGr3xG+6JIZLnrE9HBkJLCONft+mNIjx0T6w/z4t6E84zi/C9bcWlcXf5HPY0f9
ZG2ZJ8X4GQkGO/7HqctU+46dL/gGWY/U8QLTzFLdLm7yGVddkZR+k4nQOOmt6tQYDMNhCVANzRK3
Mudu8SU8+NJLWeaL4WpKV9VuFmFC4S19VSUPiYMMBH24tOrdPgdX63PR9HXQVno2fCC2WFSPTtXw
b6ULWLFRXHcq7CCxSK6RKUrh1ulkodEWtdytSqt0hqdkokgvobbMAwyaWes/SJFFFAqgO5o+AgeS
PiFDWCHPnIV9+GAMyOC7jhjDX8K0UsvXK6vFoKaPaTvqZtS6y4ifHSaSRZxcKPpXT7Sz4+y0VpeW
s5rF5nudRgkqlFpX/CwJEs86HmHPNsD3Dw0//kEdHSXyEXeUTVc0Y9P6C15Uui/1SVK/g8xsUHVO
8viz0il26kWqaCam16lPY6csyVe02MPYpSzeUWYXxAI8j3lT/WMnvd386LKSougwZE70YISIoTwt
spR87lBnEn5dt2N5NiLdueDEoXU/HW2IX7M+z9OLabbTeGeH01J+kEuOzM+CmkDDfKUq9NTIbEFx
dYv6OjWtPnK/90l2qqaqLz8kNbQ0T54MO/6utpRH71u74WnBKyrTPCVv1NB1jGJw7kpdFnHA4V0a
b5nUCAZ51dlnM22U+X6oKRh6RQT97j1GJuYIJhoDA9+2wl58M6vEvO86Va98KuPU9tGeTb5KRtMO
1MOVdPqYLZXq+DbMF+29iBO9OsF4yFPPmsvY/jyGgAffLTUIws+mJtXl9zBNJcVVraa70xqVrejU
Mi7LeqKK8J3UCRSgp6knulroV+sPzRLryV2Ylw35VAuK3MW7QVJ8gnAzdg3aAu15nhRevcxuaADI
iaFVXxAMtcYvrSG1aEXXqvo9rLWofShxC2NbtpFeexP3L+YutdRP3mSt4ZzTaeV7/JO4JtFMs+Rz
ZJVyeS7NfniecgC+Ph+iaPyOWnzccrQUhDu7RmArmHQL/pllnqPfUhnqP0Mao8jYLAnFEz3r5udU
F3rm2qHs/HCWVGj8ozk9lnk6IzYIfbH3UtAVP4RoTGpDaZ5UD4XtTP86rRXzRo0Vn51C1aQ9VJFl
SIHVQVNwsySO4vOCcOdqU2vhZEMGkbUwIiU189rB7hRPy2ztR2MAgjjR9qG9j2iOI3u4CLa5H6qN
HPvFJMU54o49Li42IUvhxigFfi6nsn8wjUijI26L7Fk2OtM42Qk49Xs4PcN8XzkKWszWYomAOzgd
35NJxI8JYk/lJRvNrvHyueBgWdFMZ3GK5jx8JyvdqN1lmTy+4rAV/YT43o2unk2N6i0GUnj+OA5h
5c6VlBi+MJs+9URbZcbFkaPlcW7s+oFVY9FpX9PHquk/YfBqy4VyWhKnqX2QKGb/eZK7xvoXqkdv
nuy2RzKZd0E05BQqb+9sFKmXtOBBoHDxZP2LNaip/JxUefg8xV3xQclU5ZMBRSa8YNQaB+PU5oqP
Y16tgVmsm+bCH6EFg03m5ZaNQb9mAO55ELzu9GNWwRyCxzW/RuJ+89rZaWXESRbbgUAHtiaai2wU
W1X9u17P5muKeNg/lWFkj02lNY9xHNrnNlTN0bWwLfwnHIpJnMYutC2aSbpykJPuxBjIjiIuAOEf
O4xtn18yY9WeUA8KTCFqj21fnSfHmR4KuZkf5KEw/v7lR9GSg0f1G3y0uv6eP17+LuwKuatYi4S8
8LmxpmhyecWyO8Fejla/eOfjXIr+81+//WBHFRJSg1riVU9+KdtFApmHjwSCFD5J6vBO0LQ73x7l
OvtdHUWAnbPlAIhsWwc9wOTOEYoVSDjPZy5JoZg8RPG1pwJX189NHRUPulEN72pInC9Ls9Q/b/+A
nQjOYRAKHsjUkbRsVtdU5UTtGlZ3Uc3Ox4x4dKsQeOwkjUdCIusftYlyGGrFptAzv0YcyNBR5alX
mSvFMVfIiFVzVSuunLUOInzzkUHc7tQoXlA8RHzgSrZMTdq2IDy3AkWNvuuhiRxk5pgvmVjku9uL
uBMnopBGFwO74bUeu6YEf2xR+uNqynUC8C6MSI6yUXkyhnF+uT3KdQj8W0cTiRLaLZAjNpeCmE21
HpTJDoxWkh+SJJTOOlq2LGJX3dERKL1RZffcHvR6EaGKr/j4lRSx0jLeTs1c7BxRdQp6ah4ZblEv
9YnM2wCQPiin/2UoerbsEHp427PQJVUt5LGhzDXH0bkMJ82NdGO+5Ik4cim+/mCUnMAp0RPlbF+h
bvW2iiMCOzuoI8D1Kxj9kai3PrjGrzc8o9AKQJoGpB5Vlrdrt2Qga5JRtwJuciGfQGyGmauFhvVg
l1KOw0MdK0dSa3vfazVzoFpKNZpX5O2YctJyGrLECfBnWmMqToHi8RBLntnV40GufX17gVk2FZQ6
adRTmd1cHm2L17k2pkbQT/nEm6yLMMJePEvAvY5gmf1p0uznCZOY3p1R9hI+Hb/pyLB4a/VFrWeV
71qr7us+pd32ds65ZZUIedlmMNZ2KHlOL4wn+rSG7tGbcD5CRkh+QQdE1k4BNl65K2Gj8dpmLPAA
LMApurQTrOo8JK1UXkwxjIo/VGGSnge7x1+5qovG9kPHrJoPmPuoPQnFHBavoQR94xHFYKRZ4Baa
zQk0idbdzSjijB7wBDsYlgYP1SpJtZ8gWXr14Pa+3sfUOVDa4spBZv3qLa7LYZnRwLKCri6Su6jR
wocF2WD/9sG8/syojkCto64CYfFqfR1cEitH4iItq7F86ecm/VYPTlm5mtopmtv2VnRf5BHS4GpT
l5fYzusvt3/BbwmGt28HivmcJNrR1MKvIBdyGyeNQNEv0EarUH1wJ2bxOqZV0z/YBSVSD1y1k3sZ
KdLHoYRtckE8JCd7qay4+xbJTj36nTSVxR1ktlycZCza64c6GS3tNEuj2Z6V3K6PKNHXn4dvQuOZ
OuTaB96ej2yxpIpNowddqSynOFFybwqVI3eGnSO/7mYEn6h7cew318wo9abTxI4RFLg+el1Kk8BF
hZikr87UI82i9SxtPoSGPh+3JmXjlVPw9qwlVah3oQwrQiIn9npnmr8Oy2glrg3A9YNOkFp7PQLr
72KtO5S02FlPVNQtGjMy1RKW9O3gmjyEWmoCsq8tynbhbKZeNxtHj8MOcRlgJ3JpcGURewDa/nYY
9FBaq6l7O3CoWT7CxWN6c5W3z60qoUdHXjJLFNbkTq3J0jkUUF9SsoK0kLQRkr8cKi6IsuU7BC5Q
bVReQ05JmSili7hCl7uNvRQxve9Gzk52mjT3VQeu28sBsz3W9NJBIad9880ciDhCKHh2PyC5rNby
CSKe89NWOpS2CqvWnpycLJ/0T5VKD+2eSjtpS+Gk7lSNzl/fNQht0I3FTIswEZ7/21XJh1zwfyZ2
YPdtdsLcTLvTgOG4t0/63mZmK6+XOVVaeONvRykdWZjhRHYRw8n3ps5KMUIqnPdJPR+9Xnu7CToT
gmLyb22PTfFyUDNeUZUgQFFb2acGbvgRwXrwP0zoj1E2E6Kgl6DHnLJsaryA2qnycziJ4WOC1cHB
UDsBIlEokhorBpvIY/OFxBhnVRpGdtDLyvgEak7kLnd3A/wszt45Nc16aPLWQYS4E+VAX+I4rvj2
VW/57RcTS6fK2GWZ8DS75Gxgq3mWRy3yaChMpyaqlQ+3F3Tvs9HWwWKDbAJ8wGaWudxMgz6OVpCy
lk9LO80e4DP7ILTZW8u1BcfNSujGPn47KycDMRQPiLFRgXS+lV2L4Q4gSk+bFvW+akcpiIGzHmlI
7+z+1Xd55dkRlF49GDYlPsTJdTPIpnE6x5WEi+AcJq7qRH8p7U7QtErZ0IgjyYV7ts0muN3B6RWy
g9JUVJBzpob6U9Kk6YkuT/YInTI/AOftdFoBySH/C2ifl4Om79slncKaRUT1PKD6Gz6irWX9C1BS
+0J9yvk4gX/0i9VKFG0Hx0/V3Hyuk1JM59u75zqWAfxjE8RQbwc0sX2/CGZL1ODK8L40Ka37uZWM
Dwsq6WiUoE/wOSKgcjzqLWnkOWoREqQrBf7Ot3/EzpFZlW9Wi08eMagMb1cCCwZo1CCwg06Rsddz
ZHxxQYFK869iEVypkRmVB7f3ul837zYlGxXNLwAFSH5t9rNuIB4aTY4U2M4SBxP4jQ/lGIISiefm
Lo4wfCucaHEHMorL7cnunFc47SsqE+6LdvXZxzA3KmeheGlYnfVhNIvBdQonOzivvy+37QQtQiBO
7KpBtX20E1ik4eLUUiCMSVbuTAk1qkHJZctNRzAGLlhu+T9ZstIPCZzozqVqHL+X9WT5riqLsXzM
ozQRrklwGJE1Gcv0VCIBnuP06iArWym1qXiONHSqK4dSrJzR2beE1yhY0nlFHzoUOvNEW04DTNZ3
LcRKtEr6TBlhN2VSxyed7dEb5nhM3w0ZfQZ3ALRu3FVhqHyExuCMdwroanob4aC9tGMrvqDRE790
TZGpfhobZXuilRJ1lxkS7POC9hUY8XFUeB/J3YGpz7U+u2MqWsXF0Wp6NVO4+16K/N7kT3OvvHcm
ybSRG8uzl6GIctMXvVl8HIjWYk+2KyKNTkgm7Y8YWKnXTHkDHLPurNbPB6fKvU7qS9PtQiXsiE+k
+IVnZgDaj9xK70b9VNPLKafi2SixX/KVCfE2pHyySf1QJMgNARnXitVR257vC5LRX7nRqb/6EIB3
NbPGpzHs838QpEwdd6Kc3XoyjesfEI21j00e5z9oaYpvfRM2P+0sVuf7pE+WTxCrlMK3mWqD7EZv
v4NHC4srsaTsjPkpOZ+gPqS7iIVBnc+gKeqfcskyo4O3d+fmXqNvAFg0nlcK+NsjPfd2qyl9L8E1
j7/Mk4o7YdIo9knXi/jgAdwbCg1pBDKIw4mSNhFFXTojP4NABVvi6RnplfJDkWP4GodWePrrs7tC
GlWKP5ADrt5aGnyJUG0iio6OyV3ad/PTnAza30cQ9kqFwOZnRRxtw3qzrPqiHC070AdF+soHrDHw
cuQYmopmkzKVeFT6fz8xcCggf0BVyQQvm8+VtGFCg48EfUZyQ7KG4TFTIa7eHmXvSxFhsm6UB9eq
1ttR7GhU6hi8eDC2yuKnQz75ej/+BE6WHmy/nUt2xS9BlPxNyNXWZ++PCqRuSplpRszHSqBVaVKc
+WYljvrh+/P5/1H0zXwkWKBFVgBEo9iZeSnKFxcaR7HXQYC9u710exPivaLsvwrdoHHwdkJ9Udvp
EDnUsZTeOLWUu/5tJSv58dej8P7yLhkrM+2qftKXlp1JTeQEYTvkJ60v57NSlsXfnyIIhDKPEpg6
QsrNsiVoP+QiDR0cAWJbIUMbhXOXJ83YHSzazvchY6LItMqVrlIUbxetkxeR5+3qfV31/cd0TAAK
qBrKaXTR6/AgiNkbDO9eVH1xmQF7uvlCqhgov3QkNpAxhA/FHhQutpuu0JXk4ILYCV4coMCaQyuG
CHIbq4ZmQeSi0ovJKH9IXqsU9MdFaieaO5dS1QEIGOwfRVTNPKLm8nx7k+xEa6gj8+lIcVa3js1E
Iw31qnyh7j6PU+5Ks2RXgKwrHYptNX9E0yQ8+Ix70+U0w8GlJcTfmwFxhtSUBHBGgBpE+hPcb0LA
hhOzT7sve5IyMJgwMuSndmjQxrs92b2vCk2CBikiU1T8t2OjTBb3a3YFvHe578zBINQxGusR+Ieu
HtyPO4ccehfO82tFDz2tzWAtF4hYrNIClYdreaM5+ZOdq9nBKNdTQpKCrgkNjLVGul3OQesXa25b
gacUsuEgG1q3b6Py/WQden/scNZ+U+lAkjrgQq8cwACYKnSpIxEUNYUenywdh9i1bISP1aLZn0gp
mtHDCt4c/bbL28krcwFtX6/0IlRdXSc+PFlTax7BbK/31PrDKBLDxYCztlUAkVEXMtsiXuOTJQzP
1D3TH4iL6ueyFUqFxF7b6Z46h03sZmVtpKfb22p3+BVIRWeCy3Z7hia7xGxDVkQQ972RexHtvgFp
I9CfrhS25cMwytoXcJFZfOpGVM0OLpB1I71NDugRgN5AdBFpjitR8LKJxgKfDYEoOKwfXXIcv5Cr
4VQIR3vJw/SoVbeT6/KgkFdja72S1LfpVtPUNZ3VUgSyVsXeoHfQSZE6MC9zrxVer3TyyVASHEAq
e/yQRG137vWxerm96Hsbn4QLBAkFU3z41uP3R1CAy8LQtk4jBdE0at7sTDBns644qYVlHJyx65O8
PqCUTLkzVh775uWx0tYMy7GUAnXCnkJPyKctNT/yeN7bRfSo0UhbTeOvevLW0vVVUdjrqibzWVay
+gLwKzlNKTJSPbYpfpaOmh9bCDjeXsq9DUR/l9IaWGJi1c1SRj3EPLHoIkDz1/RqU9Mfw74uPFuW
ivcSHYij13VHKRsnWZpa3BhgEK+6vane6hjydU6wAA9Z87Y8Vf9BHSysX4xhMfNzkffFF6vrtE/t
UOiZZ5mpZXmFsOPSjVCW/jVA3XvWypbqzu3F2LvlwEMCql5FLUByr9/pj41lpPaSyU0FJCMz0vw8
jGn6KpuJilArynxfxllWqjPc8eIfWXJC3UUWv3jWYktt/LG3ksWrpUpJD7bgdWUHCCrhCKfOWOtM
mx/VpqsUSmNZQRLLL3OfvyuRIL/ETmvcz6GSnQgP/u1tdfHDrM6+3l6R62oh68Bf5DCoRVwJuJuF
GmlmTrUwVMzHvkj9NGo8gEjZU1ZGwN5Q2ry7PeLO2QYdhI0tz6ZNN0R7+wnCcEglra6dwBERAHBH
Hk5Rpsj/Vsr89+gGKrsElTxnKBrzgrwdqq9m+F50ToPYylVPk5reh/LVHXy+3QnBNFk7jYhubQOP
NNYIUinBBMD0whOw/pwMA6rh6zJqJBt/v3oGNHf+GDqFhOVvp4QAlaqLiRQ6NAEVgj0tfPRwDNdU
xVEOuG67zdMDGJsLi3ePBua2XC2XsNZtqXeC3DD6+K4boJC5YsIWw8Vwaio92YxBoquDHb7KTSod
Hdadm4vxCbPICfifLcCH2odNiMU9ItvS4tsQA06L1tV+aQ2ZB2ntSNt7XbrtfPmK5upsR5F3G23B
P1WVeU3m+9YYH0mGdBT146Oe596sKLZA0iIg54HbvDfzINEHIDEJQpxk43sjVMrXPNa4huXKEv0J
paG/x7pzC9s0c5Ek2EFWjGlnt2pIFmeN2n+q3DbvqnwRj1TisiNq595ZQFtWZjTmdnUWZinvnZE9
GkyVPCLtitZxQ03SkxE2PqjO7gxFdxDFbtr7qyboutB/XOXyAgJGm00tiCw1ik7LSOeDkpkh/aqi
Ns1Pt8/d3stBaRaa1XpxIa2xGS6tlWVckC0KQHbWv8ZcQwkM3LGcuklGjnyZl7KcXrRmXFDaDxvU
YQYH9rSfpmpDFbaFzXqa5ErODt73nV2L8yx5LAeFY7K941A/qdM8hMKf6VLzZZHDL5NRSC+3Z78z
iLOmdaRvKFNddcrkSGhKJdD6Uyo19BQqhYE0g+6/Pcr10VgLWqBxVntb/rN9B0Wt9PoKXOztsnqW
zN6Z8euKTcAvS/I9nkP94DK9vuEYcNVPpZBioH2xOYtpwr9qFcT24PGJ587U8/MUO9VrCTTIXeZo
+ArXqPCcxGgPiv67U10ffGp4QLO313iriE5L5MEC5D7NF1BjFc0kzfRUCLd0IrW/V0VAuR2DV2Se
eAlpU789LHPqmHT4a2C5Ypgu5SSUu2YYrb9+2gEzrcUoFTFiYsDte6uiskmNyAogL8PzkrXwXdEs
Pxx1KP9+/VAspVC07no67ptnULf6IVVHEJkoZqtPau8Ai+5aNGcbSTkvcmwcVCmvwyQ6jRBpEM2j
Y4za7tv1a6whiUyYV0AIED5PzLg5TShNeIMkpnsp0WcP1Z7h4Dxc33CkYeT9Jq8Rz/C24wcww1GX
tqKn2jimH5dYg7ChqtOq/v7p9tG7PuCgFjHkXTtsDnnKpgoL2Kdn/EncTWYcPQ/t2AR2pYxHllo7
M2IYnljk1ljELSt41joELuH23ZW2LlWepCilDyVx6n1ZTY9aALuDUfcCQrue8K0+MvLI+Fjnubib
ZTO7tH2FF5NZi7tIqY+Q3r/7nm9iBzQraesTk1AsN67oawpGZ3ZuNtG9NNvgMiPkOayT3KcIITWz
3v2c82qc/BLVddOVmwwtot7oiu/F4iTFKbSMAvX+aaq/FEaZ/zcWFJ3O/dLPJZWGrPwRMW58Vuux
Fp5u9FbmJUsN3nnSbMl6r4V8M9UNQ7xq3WxJdAuho7jPvLIokdfNVaTR/KVPQ+HzmM5ftFrU/41z
moAnBNjVIx8FoIObfUbXeGW0etz1FlaJ6cxmK3qrG7xqFPV7Q1ooceVLiDN9u2j5l6UYUchammL4
tSRhcweuyFD8qHCUHhhln0H4kJf0ZVpsaDB/uWHXBV8NdOjMUmnc5kwwEPNC4H50L6Y29Gn1FEGh
AnC4PcrVFgJkywnkDJJxARbdXDNyJCFR0E1S0IIJ+6TLleZni9I/RYI3/fZQVyfw91C/1SIY6Qqu
bEfIQBgG6AyraeOTNjTqw1LkRyCC3VF4B6gnUda/QiMuWd+b6HtQTBsz54KEpHQq4K8dzOXqdUOu
BfmSVeQTosVV1btanCYZbEMENBfVk7C6zFMkNf4qnD6515spPvI12PlOVLkRzV2Bbzzom4eHVlhr
LvgT3w/pqlfbytZFgMVzo2g4yoquAZ1MTofQsYorEsZvd16pzGoNLFMKlkjUn8gstc5fi2nvlC5Z
BpfixjD4cdZnI1THZeSoRGZ3j11g+JKoyfSiFpP8OhlaF+FGN0m9W5ZqYp84uMUPWs/NUetr55Nz
K6Gzst63fI7N2iiLmUwdVLbAyovkWW76+B/IlfKBbJC29wkYgm4HbVDgOZsXUglTKatNB2KVLcU0
4aNwdHiTNVKMuYErd5cOk724rYjRZ51xvJLuQpr23Z2qdPb3PHa06FkrQmlA7X0wvuICBGMqQipK
u0uLtJld+o+ddRplLs+HAcWe1DMio4meFTGlBmIxuZmgIat2xkWKY6n1YB2k34tJH2avHQzwishi
FtxwyAtqJ8Pq6/ocaejTUeqWwVqAM1p+UQWu4b4JoR65Q+99BUJNlf+SFyEz/TaAkIxEMXAuoI6b
6BGXbT3fa6KGUHr7Ftn7CiusGvUgXHOubpGhVUej6AsR1LpU/OwNLXqslGzSXRPx+r/GfHESAJit
TytCnM42JVIGRD4oz4sgS4YU2uGiuoaa5e9A0g2n2/O6itTXoaDCUKmiZnjV9UZFvReaoDsxx5Pu
jSa6D3ma2adZXoZ3LYWti1Rgo1NPpvnf7ZGvinOMvArQcblQwL2qDw8RSpWSPTpB7QBRdKs5Ne7i
nLIAwo21J9noMapmBrwuN5YTKPzyIPLc2zigJUjcEYXiytlsnFFZZJ7T1gmMQkT3Y2QuHmoA+fn2
LPfWFwSDTNEW6QEYcm+3J2KZy2AIyQl0q0HiDtXG4ZIZUfZt5fLdSdL4vRmt1gOU99cVA9aXjtP6
HNHlIDZ8O7JUAt7CZVsExrhol6rR5MsEygl0cVX8bcWA+J2zzMmgl0btZV3qPyoGrT6g8LfuV2E3
6btClYuHou6tc1MNR5nlzldjq4IIWZWMr8t081qiQ3MlvEdOvP1ca+HK+MyHA/m+na8GG23NS2gv
kyts1s4sYXNMOgJ02mCnv0J1GC/FAMP2VDWj88+i5Br3mlFElzytxMGO2ZvhStT5DdddO0VvF9NK
Jdvu6ILdV2VvXODfayOKDTCu/Ns7c53D28gaCDK1ABJ0elLUqt+O43RLWtA2CO8X2H0ncOZ3Sz6c
nLib7vAzOfLU3lnRlaoGTZRSB7t5s6KzNse6GoXxfaRV9SnLLOdc9bOJoY6ZfNJqtQ5UO2++dnCE
DjbnVYa58pBgqHD8uOZo+r2d55SWDiKUTXyfmWD8JmUwLl2WpR9hzGoP2dL8gh8vDhLM3zf0ZnEB
cyLAhUMFjantDT7nJjBDK8vuoSZU4kRtWUJCyC7D1rVGu59OXVvmybmLk1K7E5PSDvc5iDZga0MU
fsnw8p3cGZW4nzD5VcMd9LioTpT9l5dMdXrDzdqy7VxtYJu6rS6FF0WaTM1tnMawucYM+f0UaUp2
3wxmV923USM6t7Q6DNNj1C//tfMZLoHkxMFQ9Y3qVqUTP4GtDb+aeO5+FaE8/opDGYuusAbr5Uad
o/4Eb5F9K3AqCE8mYkDRk2Hgxdulhv5Cg3Z5stiwkPUX2Zw9hJbrj7f36+535NyT365CPtv9WjuF
0o8ZmgXUyOl75YvSKW6uOqPhtnlYmZdxxrjNm+AEawdHcuepIqlmYDxTqVH8Zof8cb+h1xKjY55H
94nVZ90lG9IQHGMb6sZLmbbNIxt+/CGBl35PWNyr79B2pa91e/rXdVL28e89tcbjXE6b9ypWtKwf
tTi+n5O0S58zg2cbPCMde4gkXEtuj6Lq4kk4J/+AoT59mPAqkn04vm3kKbU1vC6DlkgHGcl1W5uf
hbohuHuk/6DIbK4rcxpF2HZclWXRtsOJgdrKG+oKZstEE1JxnVyJjYuiDFXntXNtZK7Rmnrh2pmu
HGSVe98JSDGCUhqdnCukit4DmKAcEN6rsPD8tc15SqpZPGUZGCuRm3izSkXhxxOEw5Sm8c/bn2id
6vbQA1ik74fe43UCI+ahHBsnD+8LvaldW5qNd4Kg+uAc7ESiqIvjYgJKjU257avPNhkgRCtGCck0
gT2hicIo57Fejq7O/aHW5imtXdDam+CFNLS1hJPyRKSqc+r6SX/WEmX00bCoD+LQ/aEotjMtOLjb
nlgV9kQxSRjeJ/nY4Wol635eLIvbD/1RV3h3y5LO4raF/eUKNnr7IjRjFhUl1odBVqTmA7ozxUkS
mvFRk4r2aYpLFMLkIvNkFELP3aTA9NJE9vn2Xtk9ziD+VwrlygjcZrs1rmJxpBDI9MpsfaPNGRMD
1031vpWzBCUT7GLzy5Tq0ar7zfX2iJlGufhlqI3fSl2RHFc1C+3IjHrvkmUHr64U2CxdwVPlNF8s
bpHwnrdt+IEO+wSUPQvlT5bo2gckNWHUqv/H2Xktx21sa/iJUIUcboGZIQlSVKBkW7pBKXgjp0bG
05+veW5EDGpQ8sWu7bJU7gHQvXqFP0yYwN1+G6/9yc3RQTSKSoR8HB9y03j7SfCbHJkgKmnI1AUB
+hbXlB81uPTv9byoXyt9aD+Ni1NUn/RsrFEuadVB9WH7ZejrFIKi1Ot75xMKONmXFRndwi+dVfmO
L+BYBdU6aJ+NxlsSP63advRVY1LMABUbbTi5drLQVVAacRlrU4fz7XGxtlPTwcYbMucFQ4TCCg24
f/hMJQLP2mRNum+ML6riscTw8Bd2vyOVf+E0Z9zgXqHqyNwEKAAlwNaXIvuULW37S8nSegpqeAAA
5NE7QRupTDLjnFd11BEZl/p752q15qNe36LLlhnlB0pDpf6nc636EYBoZ7zE65yfS7Nbu8e2m7Of
bVJY/6ZxMv06+CDXoezN99gckSZe3CU32J2TlX/Xx9Q5L8Jpg8rM1/s/XgnSPZB1WJwMOLcxZlgo
nCbyoHAxAb1ZI6Zd1TQ6pyqdrQ+3l5I/erPJ5FxD+mQyHnK2ZUrVtQgwK30ajrVXP/Yrygh2LerT
7VV2Ihnqn9RCzL0QsN5eiA4gWPwG5iykJT78jRZZ+lx5UXqpsM45SDOvtUkBSpJkgmwBTMA/bQI0
3Vn0fK04CyfFa793k7p+W2AW/qWi/fIyNP30fhJN+V1rx7S5T9VkwmRpMobmPJlu9O32c++EDu5d
3ixlPdIa28lRYoEwHlvyE7Bv4tntVzSI8GW5MPF1zlad6f94VmEffNKdIsZ1accQNUCoXgl6CK9Q
qrbWkrBFa+sMGQFyBwLIz/Eg+gADk/jLf3hIOYijTbnDFUOYa1hjnjLM0pQek1Qrf4m1yuEfizT6
yvR/Xn2TLpRxECH39q6LfCUzEEAjV4gbYiHSTsxsw4RyN/WNyl2xok7cT7ef7xpjxo6iXpG4dAuX
xO09vOBJ3jv6koQiiaAoAxAcP6tmgWh3H5nInjVx8UGBg/mzraL5oRubAqm1DmfW81RObdD3aqZd
2nVsDz703qmS3ES0u9nsV3PCWIcqIYaE7F/X8udJcaa7KXK9p3zNj2ZpO69aCu5RLJKHyO7U27uo
SEa7qps2CfVkVL85Qjcu/QoL8vab3jkuHgKz8BgIFhiGbY4uBtatt3pmHLY6F85srKd0iIJFzZYg
yqFcDShY/HlkAs7BNUvLjxb7NtROc4XqZo+NaWUVxcm0Y/XO1hjI2wi5HET1nXMJthbheTwXWHFb
rCEmlilqMaVhs3TK45i5w/OaZsoSFGT9/aVSan04OCE7HQaKQilQLNE/DJXffrYGRK8Wa5wQ1SjE
u5bM+6Vz3OURWVE1TNJkeLTszlWY8GXKcL79MXd2pzw0zLPk0bmaz4/6ajulatNGbIzyznTSr2Or
1B/0tv339kJ7exNXCbgpoNeBAmz25pKDMhrl8azRGn4PXOi7CtzgoIzaW4SkH7QyhGC6iJs3ianM
ZKw0IkKtw2RnRkE0OSeGKY5ooHtHgMtAAmBAoV1tEsXSqjTpeZihH19a2tB3zK6di9kXqYDIqDZB
KuBWH+yTvW9FrQpSjLnjNQ7brlBiwaaPSKKY0QfRTGXgavjC2PVyZOD8Gi03GYfkv9PKg4ZFYN3U
7DA2jC62myKExDtHF33o2uw9MvnD/4RpofwIfQSFtrmPzZNBv9HxmWH0HxrUJgDPrsnXLBtRk3TS
qPneARX6qcbx8FIVPZqLZWU1rT95jXOUjF9/fou5jMwmkCsGlqG/PUgcIbNbyqUIG8PFh2iItDNa
w81B42BvFTk3U2WH7Hpu43oDya4T0yGbqvSUoYtyXtq8+eODyTY26NrwqSFyXwWFIZmTvm+RZFzt
4sKGL+6E0JqHXMC2+NOjybAGOokcAjO0uSrohJvp3TRloaOApW+KrjmLujwSkLo+M3Cn6ABxXDSa
7dtpYLn0Qxn3WRaqPfqvvt63ax+gj+G8j3oms77ezJo4j0BOjqAYrzXY283MRIq0QM6JIEluZ8E2
xRTKkmkZgg8yZCLS6W4w6oOYTw22IImfaavpTRRZcd3d0Y+1bV9RZ/V7U+jDlwp50PE0ZQOUSm5T
m2HT2JU/27LXMJFqYzQNEzAB8ZNXpwngV2Di/9KGnN9b6KfaAaQI873pJemnVrPRS2l1T4CkqEtj
Pq29VuD51/eufUar1ABSnsT6csf3qpYgLVaU261odAsYzJ0pYGhrZR+4QkqzFF1ppkHdqOZfq1FD
lx49i5CT1QsFoFkIFzEhi399e69cxyBepUXeTu8MJcPtfAFYPHhKQ+d6rPrsrsDi+6zXTR7UTu4d
BPO9DSO59vB/wepcCeQ00ZJMijGn4YzAqQ9i1f5h5gKcrzOKFzgp2LPN3R9jcbkEmccSY+nCoQS9
CSHj0GtGm5MmgxzR7rsFwotae/jBzbpyAs7ZHpy968YfcBUKOpviDkzzVUenEz1KR1UWam5tFac0
T8yfmbAjTZIBc5RiuYEuzuJV0xnEi/NTj1tkym9/0+v8Q5ptkO5gmLYnvJUludJFI/lHk1VRMEZL
/JledPHYLVP5ZPdq+2DqYkBWht9/sPbefqLcZMzBa79GlAuAWIs+sXZVFF4g8Y9SQ9lEFbc4avju
xW3pdGZTh9CJ377qXGkpcUr2U4SI8Hl2q+a+9sr+IG5f54/Ia5NMoXpCRwhlp7d3ULEYK+fWzkNd
KYO6KMu7iP67r7ZIuwC7OMjFtZ33h+eQLFp5pGspjDgrcsWqwdDE+qCjDLDE9n0G+u2zm1RddJbR
YD5ZcQfv2B3p5viizZWnsQRVJNK0CCoF38J7e0I2LIggqj9manwklvIKq9vEXzrLcoIFBJSLc/NO
5piIh64Zd1mMM8DdCvwFJAwTAWyZeuTBnzTUBdVzOzTD+ziazT4A5zXW53Rois8q/ov/wwe4XB9t
Na0fLF3tpay1MHEoTjPnbEOxy07qmLoQEAu1qR8K+l9KiE9OMQauK/2gIoRY5nMZ2V0ONjMbu4Nt
vLO3ABqhCOLI0hN9yrdf3aaTkS4Dn0FDDeSzWZqeb6AjfaDB+HpRbV8k41WcOmE6gJjcvMjVSBvu
cYBGnivmJUzxUNH82mY+BjRPqcQjgE40t4e0tbSPVlObSmDkjC/8zpJUNh1YXoma1zJFQeao1UsU
ryaiHjDSZ38e1J6WbmcOCBuObu3r2B6UF28AnBhkcVWIIJ4X9x31CBDGxW5UPKHmZLSCedTtb+Ww
Gp+sepkMXwMel/pql6TZOddn1z7Fg2J1p66AznXWhtbWT9PIaJcOizP/VQujNINxWuL7uram3i9T
Tf3WNmn0b9lE9rNmLzg4OABiP6dTYfyAPo88Yl95jfcYVQg3+w1Nz+iy5Ov4VaxJqfgEcFQWiljJ
pnM5QKZ9cmI6g349TYo4eXgofyG7UvLLisnYw5IX6i83qpzJV0zR/yjbceHsgtuM0UFBEd2nq5Fq
7zKznf/SBJbrFxfyu0VOsBhHpe5OZ4wKBngWT0GD/eqGXewEFyJ0wB9ENyPLTJ/0lJkiDmK1nN/L
HuGz12U107K+elcq/XDqmZ8EjjPoB5Hstare7jaQTrKYAsN1Db6PdaPMp8V9QLDEMM9ePCbNqc26
Vjyv3txyqvQkjR9zz5uyu7InM0DdXsnT+y6bheX3vTd5d0C0ouViGBP686WDrEqOBrLlW7Tl3SdG
Jsvwr6qJtA8QSaLlXbJdvqiD1RVYv64JcvGxgNszK6Naf2oGd2wudZ9PP8rCwRoAzXOtfue6q/fO
XhfbPInEFh8yS8n+cRucXSFimHnJX5s7fnlfLkugdM6U+QpKAl/TelXzS+moPVDxJaUoWROznD5B
KOewLIiiV+G4DHU4demAnzDBZT4V3qK9V40VqzjHY58dBJKdpIfCQsJ6OOIkBfJ6+W1gO7YI56xz
7T3oKva4rV62HgLRjnOaNPaAknftKSHLPVh1b9OxLOIU8MoZLm1Hc1EtwbpCcR8SpAn8zAa5MeVl
fUqbgUnWUBeBW3ZR0HekoqreTI8obok7o1uO4LU7uQhXM6UIvwWW7xWGBH31jLEHPwRa2Wlq8/VZ
0ef+zBzKeu4HdUbRvnQulnXUBN65SHWpa4EQpCoVSDcR3AEz4BmN3OyqV12iLlODrPXMi5RpvLud
b+20KrmkmBfSBeFTX7Up5ooxq4kHwIObz/1HRHXw+81c8Nd+Z6zMf+0yXz9m6YjcvtOqTDEhgw3p
52FS1m+GjnBCizAjTCc/TiO1+mN0GZh/MhjJjqSKvmrUzNitTFJGxFVEcc7Tcg2NeSoPVtnb53Jq
RnyDIHKF8eIPynKBYI+vYaYw2AI0+xlKipC3x+CF85A7WDFbSXqUBWo7GbdkNTBnt0C+XqHnQOVP
Tt8mykMcFd18NkQsBRNLzwK3wh+ZoPP7Bk1oa1x+zFY6/0ss6j+xbxisVvmiYdibGL13trXIau/J
NHP9FDnN+PcCyIxBnpMpF3cWzO4z6tFPB1tn99fLSpZUGzj1dkZDK3nS9BhuerMSqcCQMs+2sqID
IKCV5tNiYGEB8TO+NLWmPs5RrAufmtgK4IKZzxM+KUGnjMp7z5iVy+oO6ku8dNM9OBTlH8Ps5ruk
UI70fHZSYsTyuNGom4Ggbiv/wVudzkuAGxNHiodsLZO7qTHLf7N5zj+npaIdvKSdoww5Rqow0Tm5
bjUmeQufpGc9qFPFzwJ2SRvU4yA+xFz6R6yD3cVohjsYYKPGsG1N9wj3Y1pnKw/LPGQn2k84tKDR
fI8Mm3W5/fF3kkx46oRGic66lnGs0X5DIIbnYog8B9qKdnO9WMZBRbr3tSS+mR3N4/Dd3t5APCHp
VFJRHxTATpp2Lc4m7aG7mETolNT6Eb5u7wVy29EBh46200uFhiKwBoke5tIeThaZ1VnBQN1HSePP
G6hEdikAxiRGw4Z709Q0o8iZi1g+Wrr0T7BSVWSXXQy/ijE9iG+7TwVIl9ad5IhdwQL6iRHrkCsP
ZjOm7wbFmx/oWHbfSi1x/Nvb4mipzQfDaEZL5jjjeCHIcnFUl7YaPOIvcZT+sao9XXWuBZv/MSkF
1/B2bzjg/yYovtFDhh1P4g+LIQKMXqb72SGI3H6snRuClggqCLKYZnYmI+FvmZAiej0DTwLXPB/i
c2eu2XNSjtnJsdZv7ZD8a3badHAx77zJ35d0NznAVK1WPlur96DZKdQwnO3mlxrd1JHktDuCD+w9
H60C8CqvSOdtytVKeI2K18dD49rVs4I7zWPeduZjZXcoz07xxCW4Ogc9tb0nlNYYsuNCT20LZuVf
rn03RC7+qmoe2slA37Ve9UtsTfXBttyJI/hgSlEtBlto3G625YJ3q9b1pJT1qPSnFUnG02T0mOaZ
aRpQptvn2/tlbz0pyCrxa5gGbOe/MIOjYaxQdsiHMbuk/bT+mjrrq9n3epjao3dQi++8SaozujyM
QElXt1zzVEsrpRASZ5Ik6BFbOFaUmO7cISt55DWyuxTf6vX+vObQznUKZxGmQUjwnZ6Mylqe6fjY
HwYXntHtl7gD7rLQQEOsCxUOxunbWYBlFzie2ZFUHvW0y7yUStDMlXmawWTcKZqzUIiskGohpz0L
o+n/Kqe8CnStUR7jmG737Z+z9+SMfG0wC+ylqymU0bJ+7ekQq1A8PS+Q3+7J6ZRzTJf2AJGycxzR
nmHnyGuP609/G25GMUaTM8LrwwdteWq6Or7XUkW9iDUuzqKzPsxKnR0AT+QR2BTYIAK4hxjV0zt1
NqLdalcWiNovykPWVfHZW6r8I3MIcaBVvPsSf1tl82SNWtY23g/Kw2hnKfU4lpZ+5rWpjyY0wKXb
X2yvkgSbD++VryWdvDdXxBAV0s+Q9iIUD+c7hujWw4QMxWmMYAeQinrGhxa3tsc+mr2/tDY3nSBd
DWBkbfTHDHeqC8gWclJBmXFVSxuC4j0zSM2aRS3C3naK0Iu9I0OJ3deLvJ2UroG2v61YFTVz4qxs
4rAzrDl0CwA0rpX0z55X/odBHe8UOgBpkuRKb97tBJowa1sAtO6cAL/Uveq+GMuX219w9yBIxTfa
DzTlt1cEIgSecCNg0REOHP7iLDiB2DkugxkSuGORdsGQJwc2XHvv8DVwA93hetrq5QBM0mYHcdzQ
XOKO3qBeYwzL28wjCMO3H293KSkoQXzj/7bFSE34LNAuQzsa9l2wLDlGG51aPkRItx3k6/JzbI83
gA4EuiGPXIO6mZ6JWm2p1RBnLe6GwVWRWxnyCwKq2akcpuwrBZj1pY/n/9COBphok3yCYpFMjrfB
bJoRz0EomiieNN5djdzWyUmH5WD4sBe+KLBol5BOy7nZ21VQ59cmy+WoAzpGB0Qo6kOu6/nBHaDt
bUgKR6lCgNMWjL+3yziDxqjVQ65MEdYa+8hTtSBo+3HRfBt7KnEfOavxL8Mxhqhi1ebmJLplFHdl
sVqybzWPjc8UoPdOjucApZV7I/HrYi1/qdUqujPtTf1oDLS3zaSAMnUNnRRS2Lc/WtfXZMaMTXmo
RnUJV1cUP71KN862M2v/4cA6wPaZ4CFIeIUkRCNLTGpT0NCoS/ckIVR+aqvDXdNX4yXPl8ov6zo7
4JntfZRXVz902+jSu5sdBqrRS4QK1EyJphHdRw37S0wgzrmlfLTdBaoCdKz/cHQlEd6mPKVJt+1M
eTocGh2/8tDRYvMlr0UaoMItfi7O+vV2kNg5ud5r05tVqEq3O7vMVq3pMiBuSoVKEuMEUzwaaaw9
43vnYS1pxeWL3ZvNeges9Kjw2TlW1KYEeDqRdHq2EcrJ8LbC/TUOrRngra8JFbwm6rfqwevcXYce
GJ0wiTHZdi7MOrKTtrNgyIu8mfzRmpzLhGX7jz9/l9L9EdyeSn61fZdJiYrEao40MVFJChk0I2i1
AARl1huFSM73gRdDEcTu46jc33tAWovksx4Yt6vWjM6gy+4i2qxiKMdPDLNaqCbi6FLey3ioh9Eu
R3zG4QxuwmCEJ4qztNBVk0TKsa5p27kniApSX7dZVtqYU9U45zLzysiHljLNdG+TiWHJagxOYIjK
aA6S2b0nlyRa8AsgNa+a2bU7x1ZWw7wvTXV57ug+wAaYj7Lz3SenwKNYkEBQnv9tkLMKxBEbiCoP
MCO0+5nOdIglWn2KbegdRqHoYEHL+Bnkzex7yTA+qL3XnobJbQ+6Lbu/RM7dsUwAXnhFsZusQRk5
tO5DoaBicioT4Atwwq20PVX24tj3yA8NCDiqLW7TOoXKuUGgRVwMYAaunyv2lB38pJ0LwANJD2xF
1qJXaiQWsEqxWHn0kC9pcREgdJ6MbNYuEjj4H742eDSpdAF4/0oTuFzrCGGxlH3uqMnZ6tvsrMzt
Eflop75GNhEtZdIJRA23N9q8VJHRtXhS2DnoqaRt4vtR1XLgPyI6NWv283bY2Ht/oN54dTrd+it2
nkcxXRe1dOW1oferAlmIphpxjxnz4s/vMmnTKCFGkli87RzQn2jRpYoVBMzS6K4zukzxTVs0T2O3
WgaZaKIZfm4l61+3H3HnDiXNJiqSmqCytMVY1gip95jjUirhwXAnBkWErrPEj1HmYnuB/EA4d8ZR
YmLIonKTlXqQSQgMhHzKrc3NnTRQ2zERJb9vlMo8pw3CS0GaoMPC/KOiHIPEOYQDft6GnxmJ+DkI
F5supwUgBw0z4qJXc1M5QUBxlvsemkbuDzCg66AVYhnOblJMH5fVU8CdiByUqJYOc+Zjw5F9p704
M1kv1zK99Egf/YPzZh4HcH3FV7WHdfKh88YRhzkAUPdZI1wnGAlh8UFKuXe9E7LQnEXIEvTRJm45
StKkbdPQclaSGkH52cmf2qXxLq2T0Xkuk65+SLzcY/7TpHe3P/peaAY+78LNJzxfqasWFgTySmsR
8Nb19Dy0Rn9XptERimDvsHoGvRBwVXIpufV+a57WJfN1deLqU9qsuLdUoYJRxfA5aizsTWojP+gr
viKrt7vq9wU3u0o0OCZCOkDx1Klt+utdGUhx7vfxDDiQf/J8c8EUqQDs5usRGl9OyqTk9qvdfWha
gEQp+o0Ur28fGldxNFTgpBEymvb9rHjikq6xHiitYfmxVx9NSq9DFNwdhgnkoy5yga+Txt9estJ2
2ZigF4N3yYh59Gii+gMj4WxHxVERdB0q3iylbx6tzgAXeZmUbHad6sdarlPgoaQUMLsznjvm1Lzj
8kgmSHbY335THkrKNjOyk/YVm2/akmEz3eSbzpnO+4w8sJCAUM5uGhWjX9hd/TGP6f55Sof5VGH/
seexZAuDJtU4ohDHt4Vf3lnuOutDEhpGmbxP5rV6coe2WR8ygK3RwQ7e+5icE6QP0Ja9lsHqxm7S
FVzswzyOi2cj6nqcVKL5Q1H32cF9vbcUVSFqva/Ei22rcTbjxcxEAbDV9ppTn7kYDCFTcO5ylK9v
H4m9peh/YVPmwja7orapomrUuIcVmy6p8rhoSvGrM8b+5CzG/Pn2Utenjx4YvQZSMCl6t+0bFUOp
LFw7wKupPZWO28IypviSR1N+okmynm8vt5PysZ60XpMGaOR+8vf8dvpEly1pPKGXi0yi+3kUVeTP
awQSWSm18zgMCwg027jgxrCcMLnKnxosrII514yDNsj1bUKrBdYBnRDA5TijvP0hdjElYzPyQ6Kp
zz54teUFhk1timSBE5jzYvlpq4D7rkbrwMxjp1v/dml52fz2DhA4KqxxWPKwXVW1A6nTNb11Vq08
f7e66PP5jVjT0af1DHm41IQRDhgKNOFQROql42LueXutcRQ4dm4DbGjQu0D4kCN8JWcwDwyxRurz
UK+wjKiqzr7rlTW9ZONMuVcWzaMxdtmpH0eXjyaSu6ye1P+w9aXyIu541LhXNXxnalhVsEfCvLec
IKqE+lUbhj6wcTY7+A57W59ej3TGpi17BSkZ1bilhQSJKm/Wv5FRqNTARYnmpHSN81LRSTgIILvv
lwSGZBXJafxdN9eBkZjoVFhKEkbZUFz0RKPDlS6l4Q9aZJ9qIzLPliBu1bqWvLdaerbYD4mD/sHe
U5PJSDwv+Ss19tvNh0a9W3UxTDmtzdxvqujt9+OSVxckNbpHkwzuSFxsd0HeL+ac4IOuaByOlmVR
4RE3NZetZZVq8WlRsvLRmZTkY4Eu9EGqtnfpUuggtYC6AxF0E2HqZMiNBpPbsBxQqXCmCYfBasak
rhqyhdJ2jE4iM41PtwPb7lOC7pD4z9c2/9vXmsRk/tmI3pDwxvnr3CS9XylJ9jxZEcPaOD3qUu/d
8oxqXnkx0Jq2t6zeilLtKzcJndbGeW9CJkYrx6+LHVno8ZcrpoFJHixUy35VLL9uP+zeTkbBCTl5
WCXE821Pzxpr2vQeFpYRcyqcBWMNgUtNQ2noTunt9VJimRXqQncumARM72iXGZ+qcU2cg3JdRspN
rqPRj4VZhyAYws+bb223QJmLeYjDgnm2XyCu8NJMinqQZOyuQpUJhNvg0GzRWy5v2C1cZkVL2hq/
6Mx9aZEj/Pvgne5cSNTpuGYx5qePuN23Bn2PdpD2OGqlrJZPm4g2Yrqm/btBbfBwXugQhKqbOP9w
cosc7CuCqX41gi71iwHMr68k0Sr8xWMz+liGDnGw2viN4wTRWv1pqEbpK1nnuXJ0qcu7cvsZZKuO
ILpn+lWQZ3tpqVGK22brBcqUrE/ZnHTuXTqkpnqfkePUpJ56/09cqqN1ctxZfdSivPke90P0ZNeF
W57IBeo/th6Q1udkUYi9Ayy7amNOcDCKylIAlSnxdJnb3rgk4Oh/6UWtfpyr9UgEb2+rkLnQUEQj
QXK634YBtoqjjAg8hzqc9NDSI4SHBvizH25vlh1uHLr8JFCglKgWr+ZhaP0oCV2wOCyLrHB9CHLJ
9ySyzS/dqrfshDJCyRBaUvxdHxxtfqcsRnmPXpEYgxXma/dsLHXunPVS1iRQO+eviWODEGhcXXHv
HatwBYJC4/IPKH/nhxizXr3TZk78yXazFtGDtSxfajfCTNRnpuP29xNqYt65Hmq83iwoqK6/Yjwx
XaYZeYb7pXeX1V/Mun4E3efF/jRq+Uu1NLr9Tk2yoaENO8TiTgcr8c3hP5L/r0/gpgOtFbFz7hpS
pDNcmTZ+OXiTO1uX/FfHhxHY3FUkc/Q1r9elh52rLkYIett+nrquur+9ys6dxNyQgEm0ojm2jVOj
l9aQ/5m7NFmtPopmah/tKu3CYs3LZ5iHX7w60v65veZOEUFZRCgBF8I4cTvh7sem08uarY/GQhPM
pVk+tMyAT7BH0oMAsHP5AR2AcMwsHbngbeji0s+KdgU0tLT1z8ZzR75pvrxg9OG9j2KvGg6SxJ31
4OzQM5AXIENvGUp/S6CXyI0BlZRABCJjgTwpIQOXtlBoWMWKIeYAqqWafbn9PvcWZSghUyYKzqvZ
IA69RbsMY/TQp4p2Xif9h5OsnW8vDbKMzXpkB7Hz+eBv8C5hjRJYt1361kk7yEnMJwZRT+TbsYze
/G3LDOrUyA6+4E7cAsxJ55Z78jU3fPtGY9NoYrWV+I+6RR1CxRAPzKBxcJHuvELkOsHBoiwiwdzb
BNiEgN3YjFeFyhDl0up0J17syUuAQHtirc+NqGP7dPu77bzIV4QQtSbtWrARbx8Ns1irQ0lQeWgn
s0XvcFUueZMxHqTYPXiLO0sxVwEKIbkQDFg2z1d0S5YgWAZgpR3ri0P5+m5sjKQM2uIwcOk7n0ym
uRQvUljsqv8N/dNW9NUoQgfN5eo8RhpUTHtVrdG3rFHYfkoZ+VMMTvotLcuh9E1tnHNoWoX5b55n
7TsibrOeDAFr+dzkOvrOc5y4F3Nxtb/g8rh2kHiN7kG8GuAIKVPf/dBGXf1luLGNWUqdTS8uTlpH
zuR7z0WSpdPZp6Vz1Wo154EOwazkYZN6AqH7pTlF2IgcROS9VV57K3Q9sF3dHi+Tm8iaY2pwy1yL
+2ZC3sYzlqNe2N4qoBphhZGgkn7Ie+H3QBVrceoaYxGCBOyfUnhZQVf3R8aKR6tswuHQssykd0WY
WkAJjNlOLrrdqv9hc8twJHkHpDjb+wR4Pix2yCVhU6pKMBn0i5i/1RcTcOpBnJA/+G0+CVaAIIEQ
7v8LW719baBG5q5bszzUojgVAdWEOEd26X4aNbuMT8ZkORdUf+8NJ08OivTrI0yWT9v0tXOJ1crm
CHvkhbY6m3m4VmaFqVOq+oY5LmGiDMtB8bL3lKAWGWA5Emi7xYUlCM9VVN1FaCSQ3O6SLuuGi3Bm
Nw6KCvL8T90Z0SowSyMK+3mBfHs7MO6uz5wZwjOZJOS1t285FfnEJJq33DdW9WiuU/xM/1T13c5K
7stkzp6hsakXGGXdwcq7LxlBKzD9FA1XnO5ed/oUnDgrr6q2BvjDuz8sGJ+x7+rN0b69Ph0oAnH8
MJdhyas8qJqaYuhQ8Q9TiNj4yy/JE8y84e72y7zO8GAMAEEibsHtv/INyYxqYs5bQZZGTq9CuW+2
yhMaBF3tj1FLbG2TPnpn03g5GhrttFQlWQEtEJTrSC63+0iocTV0Rl6GNfITX6JazO+KIrPVc4lS
2M+kt8aPfVc5J9T1h8fcUOI8yKuiLnzbxVHsP3xa2nYwqsHQXBPpYxDVGXoaBb3N5nOblM5DYiX6
Sc3T5POfv3HAEhIlKvPAreQTKGO9H+ykDEGmF+gKe+rHBbq67xVN91l4Q3VxQEEeDJ13Oh+I66D6
JAcBSAhu40M3tvRuy7gMq7FuLosdoy+hWfOHiU7zaXD0X0s7eHe56BFkLLrqTM/jaBa8t6H50uw0
+iaybtmcW2WK0Cpw8lDQIL8bWtcIMnC9B+F+90lBJQAlBYlyPXFWTDfW1MjKw9kTxUdMTkfPV/XZ
y/xCaxKJMp+Wp7qPk7Nrp2XtV409fVlxLzwCJ19njRLQKi3sAVy7V9Ei0qfeHLC4C/FTyVe/MZzp
R5ND+0Q2c47PlZb/l8PM9IygrAGFvqIBiQEd4YG8QFKIcc5xuVwfp46hf5BPkd36Q56OeSD0UVgH
x2fv2/6+svzz3xIG2t94GnVZEbq1sj6bU2uHGBeLg8737ipUu7QomNOBfn67ykyDNC7biE/beVYV
QgKM0DhN48E73T6ju58O0AkCT4D/rgR9E3Wi2vC44iJTby+W8QsVqh+YfOlB5SHbfHuxnRBMNCAO
0oOVpaH+9qmGXp1jJzeyMJ90PfvMnCT/W8ctQ3+f2050hwlC/aCqw3x/e9mdZ4Tax0iLuAAveNvy
6c3FZEptoffeDSCgx5XqIIgyWmCpnnePejWMB92f694vwqWIQqJei27gldg7sM6xSQW9Zrua6K77
Uzvp7ZOr9AqoWLceP62qPhqXtkqL5H8dalT9pZzi3vz85w8OWFaKFtLev/q4qCnpOUunoQsg+h2U
1vrU6GIEJlfHT4kzHAlC7czNeG6A9GhRw3e/4gqNBERGI6jOuMaAQVYSNacxXcwn4a79nXBsbEOS
HLmlRe8CfHJEgA3uY67E2lfSuvHgs+/tNnnvgq6S4K3trYtA+2CaNHbCOsnpaBaDqZQXq/OWv1rh
pqdxMLsHr9HiP5cdBO8MXwr8ggRabXsfMQpuUV4ytYrjqDyZa1WchHvRSuD+6fg09t4HI3Oqg2tv
J2CQpGJGI3sD1wNpgEIgGEaPUZkaId3S9M6zt9ZHXLCdtJBVUACUEgpSMe/tAU48vfQolBA7tZQ0
gJwhLqu2RKelxK/29t7dWwqintxFEpu8belXAFpqZ0XAyVsn+E9tL3B8ynsvQsl5xD3y9mp7IQKK
EgQbGvwS0f72wVoFlnGXKFlYqjMubSnolh4Awb23pj9WcFV/HnWpz2iPAUaiO7DNUeJsrc1U6Fmo
d2X7wJjbPVWT0T1QIubnLLK6g9x372XShJPtaCr2K0RchYjIoCusN05dEiZTtJ57FHVONdJC59tv
cncpicxkYr9DOSm0eVFSJNJDpSQpadZKP+dzp/3d48F08Bav9zyEMl321lH4JMptdmPXxZ6XNXMe
okhPfknledZ76JC3H2gnzWIZE2sZbpCdnhEQfJuNr7MM4sIBFrP5nSxnzo0Xu9D6DfcD0mHtnYOc
qa9os3myTSEObs7rC0X+Bge3Lyp7FPc2GeWc9cgILWSUljWwYYji9/OoLE8Z3zuYGm+2fOJ57eP4
hbbOkh1xoeV//229z/roDKJMy469ao+rfWyjLuiSj+idyHzbFo+524lzzHwvGED++GOzLh97J08P
TubuR+Zg0kLDt539+PZk9lo3ILFe8vbLpD+vSKbfdZVp/PGufW2MMy2VQBPYHm9XAU5apW2OiNWc
KFFQ87eCSWjOKe6EchDY9l6lhrwl81Ay1ytwt+TRK17fsFTU1/eT4/SX3pob31FXD97UrF5AUU4X
q++sI47WjkAKj0mdrVOVwfjZVmRda/aaQhsjbMfK+TjX/8fZeezGrWxr+IkIMIcpmx3UsmxtZ3tC
2N7HTMWc6+nvR9+JxSaa0J5oYsDVJKtWrfAHM/2VDxbo32USMZxpTWLMIWIleWLyVtUXr3OSIxdB
H9hTm3xsZQzWBGHHV7d0+FmMXQAckVrf4DwiYxgKxbDICyO7nkFupeF7iSRkGyhNA2j4/oHe2lGw
CoCPo8MAwXC1o6aoEg5W0ek1RDjb8NHHcj/Wbte+Xv6Pp+KwAohdSFbrPZU4DN5lUqZU/X0znFLk
HD+5CAMP6HW402PZ5dT2kJNFhBqhEe5UELq2cWRRHkJrFsjmrYy+Yw6i6rw8vUop6+y9nncTemVG
JKNAW1QHv+RTNSDlVGgJ2mJjOupzYIBkM3xdQ/jNT1yzivFESIvSVxKQgcFktW57EVK2X7tJr6Bk
9NWAluMc2qcqn6fkoqqDEfpyNmNjJwDeXiuosi2cC8oh9u66t2mheJuXRZZeG1XPr3k2TUHnWuLS
SWNvf2wGfLDjHBOUdGiBrYKtHnpa3Q5Deo0BU70rB9NAqQyVquOMNtsxqZPpybVG5JwguP3P7WIQ
eRqWSa/fpWgYIUcHR4850yoipV3SR5aFeCw4w+7tJAfl4OS5sxP3ts4COSo+dEzhyRtXzVTkiOOi
c4Et5Fk9PFhOo1zQDHP3GgRbX481EMHk46HHsXqjcnCHErk5pquNZgexmtiHtoOx6YnI2WFl32Zy
NCBAxqHzBQz9RnGLoD1CTBnJcmTVPWmIw2PXTstyGrQhkIY7B/e/0+ZuASvJ1Iw+F12c1Svsswnd
xcWFSUhD/Yka0DwcO6cYzEehOYUWNDTDa1+gLCh8r8hK5znpC/edmnVQmO7/lq3XjB7v0uYkIbqp
POjZRoo7I+ceQxIKXLMJr3HqOacUd7qdx95cihqeGS/n5EYx0QRFAhkUWG8JVnAINKG22tOIztcB
4xbmvvcfbOujUlfSOuWD3oJEYmxRVEfJKKk6qzhMQJoeoxTsgZeE5i9AmHvw3s2PCj4EphH1DnLU
qztCr1BTp+WG60046sJH41A8Gp1pVhc0jmV2GEu6B6hTRR/nIk7rYxU20SWbKmOvP7PxnhFWXpr/
6JmZ5F8vE5OWtzIa6HXRMpHTIdckbjLArdLLUIz1zpWxuRbBlfqAUSwMh5dr6aLnU+NDcwXerF9s
L22OngOfLtMgodz/oBtxh1Ev/SZWYYS+fr/R2JgxNGK2D1qB5zxvq1Oohnt8lK07kFwHU1G6MVyF
fz7zX806Y56g7UKguNootZo+gpTTLzyltO8Am9y3hlaU2HSMoV489uVQcRniOzj9QGc99Y4otVef
Om9W+6OJdP+lbLpIDcYqHTPNN7QZS1TNRLH6kFJ5Nz7GJtkC4HGdozlXwnv90QYCQzFM7Y0uyjpz
w2+cCTPKxVfFNrDjrV3NF3mUXTJbWDtHe+OwsRShk2sHDOq61siHxBj0MRHXEm3xJ03pO/fQQEf6
lvTKdDLMcNZ2jvfWxoNTA2mIlBjM97Jb/vpMcSdR68jJvnGomJ/61nTPtRJ1iCb23k45sZF94+AB
6JT8F0zm+uGquZQDtD6mQG6UPCuFlz7IJrPLMy/ffIIy51yZa9ZYUcIz3PmGW5ueIoY8BpQRuf/y
4v96TLSkgG7krJ2g43GcAWMeOyvpdp5w62Uuylhc6YRL7tuXq5TGoIXdMk3z6ry2fWBNFvrsSvrb
lma601fY2irgSMG2UzPdkq7Q1EyRuO8EHm12ekz0uHqclOh9pQ9lUDjuuKMNtLUcMIoldYcUwI55
+Wgj4kPVCJzuWpS5GbTcNp+jHnqzYg7ZOTesvQHW1qukZUwOhmYUg/VV2mIlmdOYZi6uEk36INPH
MGBLFkFhKK8fGeERQDuI1iEc/xsMDPUKWiqgtK5qOISPWjXUxzTK9wbKmw+E2ANDE0BSNyqHwKv7
3nRpc3Vz5KAvnKB4VHmmL9Hn/XQ/wt92X3kgqDgQuOm537QKs6EEHVWJ7Oo2nTwpxEVmYLH7Duhs
fm7bNnsQdai+ugvKoshZkC8TJ28QugUIvrqOMgJJTapsRdrAXVb9e//JtnYhpBT6kmRajL2WJ//7
GOfYpetQZq8GKF4o6I1fevV8iuahDhSt2HmPe6ut9qBZFy3XAgrYQ5lYbyqR/0jrLHvuOHqHqp2z
4/2H29ohgNnI1WnzoLO+Ws7TZ3gVRZRd5wGeQQ/k4KDEsE+jkhNwf6nNJwOUDFQPhdibFBIPXomg
MZvRVBTvlBi6uOht1B2SNFGPTTwNp/vrbYVf9j1sdlDGt7Q7Q5eeU7g0XrxMEydS+eoaLqrK91fZ
eoHkTohbcE3fzrgqExtfry8RgXMH72hBwz3OdCovUa83/+FbMWGgQmXcQpK4+lYuLWMx2oTDKNWT
UxkmsREok5yOiD8P+c5iW1/LQVKXwQ5dsptmaxlJp4kMYqESq5AUtXg8JA5CzqpkXueU7R4CZSt+
gLoBmQppEADd8nv+OmWgTmCeFFxjs5cXn5q8a30EdJNTUrXqJ/Rl5FFPlD3Y6saiJIncMFTCfL11
lsU+zJts6ZPzAtprKVBN9kVnd4fZ7qKDreQYGfdN+/X+ltlclRi5KENxca9VmhRHh2PqyPTaFtgc
JlTQZ8GI6CSa2HlEpqc4SVlqr9+ni2Ans0lLW3r1qwqnGjw5VGnDonObve0LGb9PtSQLcn0yd8Bi
G0eCup9mGPwiaov1p9Sd2PSGEE/CyYk19xTaon4XZSAnH0qb0mantNjYqMSTBfsBK3JR0Xi5cSac
PIQRh9TjmXC+13Ednoe+bs9WMiqtz6x13Ll0tj4fQwhKtEVe+wZ2zEuUxTBg7wgtTjkkCT4iuhlH
FyPWh1MBPP5gqthg398zy9leNeSXcmAZ6/5JiFafT6/dfrCxaL/WhVY9O9r0ljLWPiUOnpxOXCfn
OSqm84RR18f7C299TNakPED67rYvpRVNnwE8oRGHsFd6wKsH6d98hMU02Hb4H77lAlqn7U/cvmlP
zTopA+rwydWwy7g7oJFftYfKqGKaYSWUqme34KLfuZc27gkuQO51FNtBK6yzPvxm8yXjhQ63zFps
rxBPLv5bOx9waxV0xCiwyPiI4asPmNo1tKiOnnedW1WQzUu7sRqKnai9AT3jvDHycyD+UFitHyaN
xFghnQ2QTyOJOAzUfV+9ulKeG45heshQrSj8tqiLytdgAgVRZFpxIBOAJqpjdDsdhu2fs4BTF9L0
YoP28nBCTihzEIykFwZYj2go80OBd8YbTRb2FxzCq68FOuX4Rin5RTB3C/qs7p6iCdXI+9t4+5fQ
WV3U3DYoY7E3CU6uRkEtMqs5zJOZvLFSJWFL28K7tmHUvW20xjzNpTW/Q7lZfYob/ORx0Olez3MF
pKF6bAfmz2gerd4KtsC2LEp6vU0W/xJozlC1pa2P6Kp+HlOl/g9bj6yLyE/Yv8UJR6IFgmLZpJRa
Kt9bTp29i4Eq7JzdjUBhkPlruDosYnnrBjbiG/YcoZt+BXw2HlvD/TW3cXciVa527peNWAjjnyDB
MVp428tR+ztVGEJ3cgoVMn5TVj/MuEynh9xtxVsV9kLlt3FegHmpMb3o3clWzvd30tbqNH6Rd0Wr
CcD6KlGJpFu1gnbFVaH3ygAYuE1at+VJa6b4ktWmfW7wHTjqBLKd77j1hmlDMtMnEHO3Lr/sr+fu
o0ibZ5HT6laz+Zg6ihvETpid6VSVO3FkY/4MeAB4BFR8QuJ6h6LkQhRux+iayba7qmrXYCOS54e8
jaaPDhr+foFV2tmJ8Yn0GbK+niVIAb5cAtw4BOb1qB/biBHjbj7xPGRHGCryJDsJz6Zrk4Avu/Ni
N250IiY/E+oBbd41GgS/8xINxiZ8KFIPNSbFGt64TjwfGrWZg4y57TEe1ejj/X20wRhcGJBoOoMe
oKxcNytbMu8yEtwIKq4h01FGDlNhW9p5fpR1icPLAFoM9WojKzV4w6P9PrW6GAq+ZYfDYXIq7Yum
RdgWuO74Wx1jUQd6hhXDoalz5U1WhZGAZ60jUNvgfOWcBzlF/yTa1Jm4CXXVY1hmUvWR5YjSU9e0
5VezKbX5TC2VCZ8hfPeDcVEdnxh2NZ+xp01MPjqKqcEsvMS9FJY9J0GuReVzAT2wD3qkIcUv2uMU
d2g5yKPsejO6THUZaV90vZs/4j3b7iElNo4jirFQUxjv8jLXU9cMyUQIjkl8tURYn3OcGk5Djw6e
UKr0f2nFQGYOixgyTqJe7n/AjV0DHYEGDop1ZJ7rsWEcanVTjAy59Cour3hKwt6c4v4fuh7oYwxR
gyBqtoed3ziY5O/w6LEVAe28zq1rgWVO78GOzPuoOnpSqEGGXPaXWjcEKj2iOk9RMRxaB/zZMJX9
t/vPvJHF0C1YDAuBMS3giZchqHSGNIMWSoKGEPlDmzjJSRWy2VEC2VqFTgsgPvIYnBpWAb7K8cfy
5mwZsQ1l5OPhOwSlKKad9uL2MowjlnYEjNN1StZKrocY9KI1yiL38znKfxRxuedssVGgoG1EwCag
/ckwX76zaNGpYedj9Rh71lPl4keUtIbutwgmBOUo9+bZm49FMot+DKQdNsnL9YwRpyivIIkuOqW6
pm4nPkxi2Ju1bK/iMQf1uIv583IVhP2tPuKqp9+Hyn8Qzap1iDKR6K9PK/A6BtbJfUcWvkZvOCk0
dpBIiBeNZhf5g1ZSb5VOC215VAC5v35/sxLdImhVKuCUl08Vl5qe5jWYOVFgf9ZUILLjZldocCtm
wbKBBUxaBipltYrd9X1Vg0C6mpGhvOU4OUGKuNsb6WYtypaTExBRioOmTa8X2f5jTQXvRkeJ46aF
JBUPrlgGbFSTDDDnUsWSTir9P7AGv95/kxvJChPyBRUMJ4NR5moXjrFrTE2eJ9fIroZvpVXUPFnS
fpwASu98tK0DtijtQwVmqHTjap56g+EmHX7OeH8yh2i8a6cLcbAL+bmLuy/3n2tzMb4Z/eBl269z
BQj3rmJkJkbffdQ9eVYS+3mvuqcKZ+7jxLvYmZVtnLPlsRAXoIVPk3u1VxJp6mI0SiRq8nQ+kUjM
DxIuaXD/qTa+FquQz5K7Qbdbp5ZJJ8Zp1iaMuPVEvpta3HBspoFv+nbcQ3FubH4bjA2ZJSfsNtmy
VbyDMECJrwxaPPOaqplIA1v2zaV0Fc/CW9BOzw2b9LNXS3sn5G89J9BRSBvMlKhLV/dXYZT4xuAz
dJ1G0WRBOObahzAd0ypQY30+3X+pWzUneAKQKUw5aWquz4AiorCwa7u4CjQMj9pshEGmTsJPnU45
DY4eXhLN+0ihiP+xVXiQkrU4cPts5yhubNnFjQ3/B64fRoXLv/9VN6A1X4dNOuRXoZfRQ4ESzmEC
q36yco8kbUj3cpSNL7yQCJcAt2CM1o+tq6Vi1olTXEdjUhukRZL4qzopehs4WjiTuST2uzaLk2CG
kPjv/Xe+cVwA+QEdAavCeG19XdTuyGUemvm1zYH48YFD6zlSnW5PQ2kj+QOcRt4H8B/jkjWHXc9l
ZymwNK9iHCKUiQeosdzHx6IF5Fcj6X1omza//IeHo+MI5geh05vCN0or9NAarbiaodo+5maTPzRj
Wu+U11uPRk0CC5Y2HHif5fP+tV3AoZpVpszFlcmQ9asdpH4JNSf75lWlAZsmQsoJ7eFsD7O+9eWW
kTKNEQvw8VoXF5gK8MUwLuiKZ/0xa5wE0U193IGLbQQAJj3QDJgIIeGw7o+FNL6hHonyqhpVqfpK
O5CJjQ4oWR+RmF1Xs42jQEeao0dzWsN5ZRW9644UbVBCjkJoe/3Fdcb2iXHL8LX1tLgIHAPs5AGT
3V4DgDlPpXW+v2O2EMD8AJhQzC6pGNZFihlqGdvGZYwjJ9gpsjcz1Qco1vxoYy/Fia+2KnkZiBux
72RR/q+BZf1nGbfTz7rT3ZTmchdpvgLZOty5tjc+BVc2Z0gD5bWBucI8HhFBm58WIaaqRu58cgxh
Xih91J3XsBEByUEYgf8JSzeMMAUMv00TTJDM1VVgyXJ4gztijzfa4rsO53onCm2+dkItUQjsx60d
uWKJCHox0I/eC7u3bWpbzyT/tXvCbnV2T8mkKhIDwSlTgxbNZ/tqCLv5gNwqMu5Or6Tqg8wz4wII
Hz3L+1ti67VT7iz9QHhpuGu/PN5KFY+lNrEjytTKfynJDLldQeMjHC3z9Thv3vhyAyw+gjfdX0V3
xUTCgUCBkfy2QtN74zb9cDLoPnx6/UMx3IKHQg9y8a56+VATlKEw0S1xzeasDGY1SSivUJjL9dnZ
KUj+1LirUQyj8gVtShV+m0Njs2nNcVLn106E6fexaOQ/3Shk6I+Zlz1oo2eebVowtm+mOeI7bmkd
x47+zauPj0dgYcbmUiHfglVSrVC8tDTya21oo3mAWthnAWC3BdU2682eTujttvHo1pNCLPXewvZ7
+YbLrB9cNQZe7ixxs8xm8Xm27R8ovRqvvuVYiRElCSlM2Jvu+MC1XoSoz191LLR8Sw3lQ12KPQDO
7S3HKggxIWuJRe5NYKRPPhqDmzCZQID3E/tEvZDFZb8MAHeOr8Z2fxxUROZ3vtptJAIPhq0TgQ9g
303TKOPSTut0QpVQ2uIDUsA6lOayfWvPZh2dByPR9NP9o3F7r7Ii1SxNeYgBN3hlp2yo0CwzuY5J
hNX22OWBUjnaToTdep3sCmgWCxDiJu8ySoJdy7z+2tYiujRlqR3nvHffJpirnagFug+LnufrjyJz
e5Ry/1R+/FmlKnFCpaJJytkkLXQ/Czl60uvjA53C+UODtO3vkXHpg9Y34oQKYeRXkMaLnU+69YKJ
ciCRlnEOWeHLk1G55sg7YZpDKz0/h7EXPpK97PVBbht/TA0hRtKqsoEor8M2AI9Zw/shvVaKMvfn
OTG9i8Ll/THSEfM76d2gqhDgY/EeBG7SHxilNs+v30lADGm16uwk4s7LB0W3L+pyPYY8EA7Rg2Eo
WjCilrvT/Ns6IRxNQJs0sCzyo5er9LzkvsOh5qq7kTzM+dQ/Z42OIHoU/UwFaJf7D7UV1wjmNk0s
kMM3ELkCGReseeAPqBrBTWkMA1ua2H3o0B3b2ShbZwQbR22ByC312GqjDLlusP0csN2xqILes8CY
I0YKxcSx40VmuYsuspj7z/efcIOlTVsE9u5CUubaXxe9/axUo1pScUdWPYUHF6TNYZpC9U0E5vW3
lbdNd4A0r52tKJs9n2LRDI+1lO47TLcU5jtF5P66/5u2zszycRcKLlnxuiTNkUB0m3mIr+2YGD+z
yC2ezeE/OLou1zRtKDCWYKjXxaDiKlA1GmYDrtWFV2dEh8XTh/nJbtQ9zfw/E7GXWQEfFg08AiDz
qhtAJ8UwmlMegT3NEoGbK3IOb+p8zGdfGnULSCOL8EmLHHS9TilX6EfsBPPoZxOVMfQRvf0y2FX/
Tu26vAk6ux6Ms+uw5enRddL2ZVyamo+Go8EQZgIWe3I7zzpimVO1Z6VXq2PVuqagn1AnXzvDG+eD
0Q4MArRJAt/ytKR0DhLAruFPGkXPTvTf+JyLZhcNU6SobpVSUZ0m11OAUEyl91Hrhf0kUGbfqUs3
TiqLsIcx+iAWriNgZAi9yzojucIu6gIMwxkK6LJ+tIZR3bkzN2IQ6FxAIcunvK2a9Dir5noBvZij
qiEqL8d3Y6fHT46U+o9CnYadyLC53jLsZJ9uKHkNToFmvsMdrQhUEpPE/ooQp7gMtC/fIeHr7tyb
W58LYQ7qQmqpW5qEUnkD8hgxQnWN2jOg06YjFPVuZ5Wt78XzIEZMq+22y11HUmtLqJfXaRbpo9bb
VVAqunaAG1btVPVL5FwdvkUznARg0Q7nhnp5Z5QIMmJDAsIhbqz5V4bY5KFngH+ZetEfKsVN3zhY
RT136a5r1cZDIptIPbWM5enn6y9X1jqN6aKBOplHH8g6IeyZvU3ytPkmUqX7fj9obuwSUEr0EaB8
8UrXMkN2Y8xoKy98AnVOTvg4lN2hNxkaF1mrNH5TmPpOAbexUXDmpapi8ALDbh1AM8OQxZRU+VXG
Snmwh8I4L6Yzx/vPtfUO4RPQnlhazzcWRbZiQUqUSX5tWpMWdxQnV5x67QOotD2tjq2lyKHAcZNf
0CxfbRSEr3oPp9H8ihCX/IGlYBQemMjZXxNIev/ef6yN6x5FGFA3FuNSLvzVWgPB2UwtHFNLfRRP
2jTOzSHMW/1DEupJ4U+6ViKXWoqdWLy9LF00vOI0hjzLN/2rfdcv9ORqBkjbuFPR+z1hpfKHWFjH
eDIV69AgW3ad1dHb89vbereMYYB9AiQnS10978wp+X8e0Tj1dpBgMPixMLA+zSdVf3//1W4ttXRd
aawvdMR1JqVklj5lucNV0BUWkjMozPtOZYpjPhrgHe4vthVcuG+A4QK+uZWdGPFInnMbQw51tOwv
rZg0BG6N1nmwRWM9pLIyLhr0oae0SM09VvDWg9Jjhp/FSzUd3Xj5MU2gs7PZkVVYLryXsjblUa2T
+pQkbrRz1reiy99LrfaN6EcRVZPG2NjN01ORuu1p5Pb4LY0E06E6Dl8/awUCja3gn+bfwq54+WyG
0tZVUmBD0Gvj78QcwjeiTfbQWtwz/Deru2G56NgutIboxa0iNEooCXMGUFNhFVvmx5zyRpY+dHkF
Ym6vqychk9bxw1DPugNqOlZ/iJHwp1yGWYL3SlHkB0frlfls165dHebIUv/B5sb44rR55PhQa9IG
Q4F8sgLVFK39PMus+Z3BUUp91228j1FmFcXFs9GbOBturUXHNi7K1ldQ6L4KTcPW3cuzUD3ExTT+
ttXCxYKldNWvml14ehABk/xnGMbwfTbYsj2OuV5Uga1PKLh7aTS8USav7U61lxpf3UKZhsDM+qg+
FMKQeSCY03hBa9VD7+Oiqyg4jUr5dtKNyn6oxh6w+6iAuT948Fx/WS2F5fuQThsxI7Qz7axXTQv/
cZb0aQc05w5zUmbi0IWKM/mz1TGTl+AWMUWc86J9C+MIq+FauKIiuyinnzmKg0hc01sCmlJE0+cp
mrJPRClHvms9h8GUD9hfWP+iNjmhBdFq8bc2rZPxIa9M75wPkEYeFH1soyPZvJYejEx1xTFURWYf
1TwysZEwI90griWGciiNNHkrAQyIALOn9n9Ej8l+1MWU6MdIURqAUWNaDJ/SmSInkK6ZF8+yrNsP
VVrbT+jrRbkv7XFqnme7iitfNLb86lqZ92u05XzyJkys/D5B6eeiaHbjnAu1zpE4HIfhbZ8VevY0
tuMw+hBQIzegrhxJ73MriwKZD5BHM2805UXFHC/yI5Vb74hOvyMCbe7N5lCNNtaGFb2p9pKpg5b7
kahqM2g6L3ks5rHtcf7OvK+IkI3uoZsK61PtWW3hO6B13CddGcerVWmjQFoY0u9B5aKZLkNczjW6
D25uJvibtLnmdx7UKZg+1dgFAoBU/aBlsY35FpdF7btD1P1bm+j8+aFQ7Bq/OkbOhxYbefWx6qT1
uVfCGASYlRYH0ReoKtoZQ2p/BuYWPQ8Uk62fu3atfC6mRrcPEfzqq1K18oORonL/XOCzK31ytnRg
U3rz8DAldfNpmFur882qM75UtS61E0qrdvkbT0o9P+i4aew1kDbuSupC+n+M8sg71pVxlU0RlD+Y
GFafG88gccOPXu25v3Jq8w91q/3bTNW8c53chPSFgYEGFBckyc6NVHqbuaNTQyHAT2dODu0CtqsS
JT3OivXz/sV10zKiw49cMyUp4pistbqQJ9r6qjU6+dVudfHNnbz8n8jobEBHXtp9rRDoPPdZW3Ly
5ukzgN20Ot7/ATePysiJOor2I+kqs8RVhJ/SqZVirBGOrr3ynymeZiwaw5GyrclO/2UpxDPAdnOl
rGES6VAUkafCBAxHCJt5EUn4CZV10pVwz6dq+dXrC4VsjtkhEja3JIUklqAd3YKBbz3W/y52Xb+0
nknZ6x9oEcflhlxEg9ZdxShB3A00P9WTMXBsGzml3sF1U+vHoh8rdzbl1iVJwYvzKZi7BV388i42
u8qYvYICKoOq/8ZLjPE8MCGezrYxkbbWXjI9mEOhHUtVm/ZO4dY2wfqathjjZlAoq45fUYO+o0XE
KWzxjsw7s1F9nXUfCqXrXi+HC4oGYADCvGDXbvA0hZ2oXSzpo+oapP9MJ0S53XRucSPZead/oKcv
NsqCXeSq5I1iXHtT1+i2YpdosjLRTkU6BkvD9HFuvPanNAv3f3Zscl+puZvpft40xVNmN7H7NJuV
oQRdrLjiFE4i+aaGhcrIdqSwvb/Dbr758vPwW4OKwGz0Zofh2Tmb+JXm1zhsigOm6twjrRyNQFTe
jyFyjKPrTuIQhsUeg+om1WRlKgXg5QuGFJ3Ol7ut1JJ4jOo+pwwJp6NiFPlRVNVwtjJHvtETa97r
r9zssGVBKr6Fv0vVsI6EaA/XYR2zYIGt8bWc1YljVb2HkyJ2mlR/As36o0OjpTBhEElLcHnrf5Vf
2N7MQHQdJpG6DAdfHyMg25M+WlFgGl3DvRjWbumTsSy0yrqo0bSd0+a7nqXlPyouTh91KzHnQM5Q
4i9Dj1q2XyRWG18Mr3Y+5W1rjzhBVNl34ALim9BDwEvzxOMdB73U5HGsDfmrmBTUPqshNL41KK5q
Au+8ptE/s+f7zk9bOQ3/NDGduqPTwiplygbF3iftsWmqAdP7VkeRNfmUA05ywGI09XyuwqHzoxL7
l7eErexDgw5U6GuzO365vzFvAixfC+IgPWsk8CBI6i9fYVHE9hQX6NonPOvRlmH3yUqU7LXAumUV
umCMM6Hg3AQC1Umxv1JFflVFpxPnEuWpyes9WctbDBjLMJ8iflGE3E6HkjQVtgBUepVOmJyFCMcj
+Y4aTEna8/218BAL3XwXJ12CzZwlv8eNY7xDnGuP5naT6yw/hDEgmR8sQmhQL9+qPYYqnSzm/klm
zkfciAj2SstsWjWmIHMV9iTBcec4bMUYluMomBiQ3nDrOGmeXIAn9ECi4n+RlQ8PqRK5jk996ZxC
szS/QxBLn0JUufcYd1uHHkGfBdoN/oAM+OUDs7UqDllVXO1+Hh8bVQwAzkK80QZvT/93cylUjmmp
stqNvE2qVJR7C3YJNWqXBqcSQVVBLWDKpLuT6Gx8RldlwIosK005+v0vn4oqIjJmBHuuc+uV59nM
qmuVOfZRY9RwqOq4fFSdsNhZdOP5aCghDwNwkgnSOhlpjNomM5f5Fa3t7ruBJeU5afqu9xNdOnvQ
Om3jeqBfhlYQ7fAN10saZ1QQA5umoWz0m8HSHuymyf2yFagTJrPqg9dPj03Wu79HRoVBlQC6y2y1
vaSwaM5KIa0HumDdIlcp/bBW9+SMNjJrxr10g1BqUgEbri6wRTpImybuk8RygE+h8JgTLFGpO+Ht
UH7EDaj9KgEQn6YMkSjkNsR8uR8jN9/RMiblyC4Tp1WMrF3gLg2l9lXqmf2o9tYzDhVIc445VCks
TnZyma3lmOvQDGZseattWNl1IZk45dfK1ZRPbtmiPGDlSI9WgzhKZ+6mnQVvUTa0IeG34DYJRul2
aNkOVeGJvAO0GtrVW3BE0THvqhjhJStLv2FONJ5E3VXOwSi8+WPYpcMDZKdyJ0fa2vi03OHoU0Xd
GoTqkyKa3ARkk9tt8phDf0K4d6j9TsmT4PVflMEWM/4lFwM89vJg50KVtZuN+dUVdnd0osQ7I5gi
Ll4VOY+dbJxv99fbejR6+ybAOBApPOPL9fR4qsbR7iHERnH7nZUseUB62fxkDUNj7nzOrf3D9uHQ
MXFCcHV1YHrcpiM8rDLElrDXzrRMnrVar88lyiSH3pni//BwVNlYYtLSZNcuD/9XFia0InNCiVVC
xUk5y7B4P3jTdEzwRP38+tf490rLk/+1EqgSLZKkQ9eOIXMALCyj70XfDQPZvYbp1hejnsAbaWFE
Wuszr7fYwHgaJeHcVqVfguN7Em2HrRT0t0//4akWzCjdUAhu62RhhviKGy/oqFQtumvicNiD0iW+
jfiwKTul7rLTVinzgtk2mBr8ETxbvcKMVplKlyi99nHUH0bXmB/jypU7qcjW21uUNUnNrY3Cb2zt
xOyAwyJULY1PqYyz49RZ8lTJdq/Fs/VAFDiUG1RWy2zw5Z4YhEc/qWZQ10YCWSLayVfAO3sIto3c
io1A8so1wLR7PQTBgdtOpxq7MRibCKOqbeyb7tw+WIMdH2OX9mxSD+2ZhHAvVG29SjJ0OBzgAG8J
5bktQBVwqaHLlSYQNtT5QhcqO4gpK0/3N+Lmq+SGAyXCwPaGu9DaEy5TsS2upNfQnecOUc3B2QM3
bt42ZFNQvqiJmQ+urlMEtuOpdZaSI/T6Y9qmkkapGn+YDZmeSC5F6iOQ1B2NTNKpG/sWx2Kn3CGn
3KKGufMWWgr8BS6+m4w17BH0pPgRmIl3enRM9dCe6KWn5mlI0SIAVOLm0IIVmPZ+WXhNfy7LHEnj
LMOylWo7z32gBP0DOfde02trsxFz+GX0TG7B2s0QpUWoMwQogEs/jnbNEMN2lOc8KX+O4aT+8FBr
+z4wcti5ObY2AKGB4oE67Zbfq4eurRheJa6TOthPTjcmX9Aq2dOm2sqqueUB70BYw8lj9f1xo9CL
rMrzq5M40a+8n6KvntLNvjbBcgdCNPnelO3Zu28dIx5pEeVZAKHrINuZeOi4HXpOVm6pT7k255Uf
ek5n+kCy9J/3D9LWB1wk4LAGcel3rxHSdtO6Us1ZjB8Dp9ZIxuqMYERIftzE5hlRoPjtVKtjQHe6
3Sm1lwC+CvALVpn6EpY7HZ9FuvqvOzKuRIQqJ/GQgZL5vtaUf7NJeL/x4oqpgfuh2RllbuyZF+ut
vmYTh/rgLSPwTmiD8Au9m396Uk+D+690cxnI0BBJSGlucnDCP/zG2Mgg8JfKk1JDWGaIu5PJbIUm
FBgWKiXQD/NGLJ2vqTK3xMdsiPVhuKA0RCsJv3Y7sBNha4Fi24nmW0Vv637cdE3hY7OTiCDHcOzV
42gUq9BvBeBL+clBWd3UqpM1BD9yxrrMvxtWho2w29sHUKfl629rvE3wQCAmYwuyHh2oodkYaYfS
ZN/n5eeudOlaFSX0QDHb/yEzWD4iipbLoOIGwDsw3Dd6QSPORWjiQ+Vk1rs4rcLAmQZnp2zbagct
TUFCDU0JTv4qNcAHpFDsFlk1qzV7uCez3v/Os6r82ah19WZKtfCkibaGxY+J2hEO5fCgG0Wv+ZjZ
GTv7dyP+sKOw6wV5hgyF5708lnPbVK6ikSTrdhx96ZtZO1hj2VyFiObj/aNyfymAUi+XKvE5HqQH
TCqew+RQ9n0doFqVv1UMCuf7S22EcngDSBnSh/EW/M3LpVoDN+B2ScjjTAOz5MBPmOI0efCmLjvX
SKNf5ngPO3EbCUAuARdkv1LAcYO/XHPSk7pLi4ZW+hRiwRZG1kfqRnVPFPg2jrIMm5EG0JKXr0s2
4/84O9MdOZG0bR8REvvyF8jMyqwql13e/QfZ3W72Jdjh6N8Lf9InF6BCNdPSaDQtOxKIeOJZ7iUK
LWN26CX2vT2d4jDWHptBKvxAKsyHuGmOlAT21lPRNoQTzKalI/vysdRUlNqs0PaJo0pxm0oJHtUh
St+pWm+CX8I55/VPt/caoXwC1GAou/SAX65XmKPTNgKiahP01sdOUtJ3rayIg1W2exGXKJwnGElq
ZDTrMirWqeVNVBFuA6n/P4jmBue0i8ZHTU4PlOK2dy4rUYAu9G2qm3UdkOrMs6YI+ByUkuqf2cE2
ybNa2bjYwchQAOHSq2Ewe41tHCMPjsHeu2TNhfpBxYMxxct3CY4DurEGqK7EV+najKPyEI/VEZJ0
b4f8tYq6+mJ6EEX5pBbsSKOV34fqlJ6raJrOptJ9lwA+X17fIHvLYbC4uBeQEW4QkElHYg5NHq3j
qWq9YpCsxMXBIryPza65NPyZAwGzvS/IXJSMVwFutplgm42mBAOsxFutiNE1IwuIDSIKaP2NwUcJ
7DZNyT75jrO7cxTH/nj+vcya6DmBi2L/LEX/pr4Dz99RUOW3IZlasCEWGZTbYgeueD3zkU+VSBWi
qAwSRQu6Wzp20gOofZyscIP8Sj5n/kRjNa1de8yTHKWqoD/Y31tmAaxchqmcWFLKxYPg5Saz1dQY
GDZA8AML8hymZXoe6j74hIhR/4Bp9HwHxAsX6wxPEZHbsotos+aFfWM/ZqUVHRzsP3t6/cYA9PCL
KIqJxqufY8igoeK2h20Lo79wOzMPai9JNf025INdu11kFLGP+2E+naWhrErfHpEAdWNFy2wPWJOe
u3ZQm7YHmBfr6VBpo/h9ktSN5bV9giGZlc9gr+LIpsM/trUqHzzCcirXT8CdTA5CSAA2uhyAvzNl
YUdl7Jj5zaH2O+k0kc4dEkNwQu36UQ2Q93EylOKmaigQYa2PxGx3zpeBwyYC/QtAdlOR4MLrYJiu
Fje7r6WnQe7bs2JkxqUuJ8ejJ3Sk97iT3HKYNeQXKUzopK8jJIdLKsIQhxeROPJ1wqjPE4b2VR+d
UnjGNM/4JFUlCATY2v07IYz8Czyo8a1vHYQup2xR6UECY3OvloWJUTzTzCtWst9Erefv4b+by9jV
uKurOn/S5hoUmDxnCx7LuL4e1DYJC/OphSIMJXcRiV8PV3gwE6+Q0bw6ElyQEtzYE7Oj/pHRw3jO
VTxOaZ4eka//RI8XOw3F7AVAywVlQUU0VjXZaDuznciJc3V0dAcfNNWEpNIMqZ7e68bofEFv2kbl
Keti16xt8b7vKtl0sa1PIj9F1+uJXp4s3QXOxORwDtLwY8HmfSebCKPOejPfkz2oR/XHZn/yo1El
QG2Zzi6qW0u4/ut40Kgex6yU7Gsvoq8JDnMX3QrTcwPX32sbXRxkrTvLkRebEE4Bv285PbgCNsHi
mHpFrnF8Dqym8ZgQYwA+hdIvW9Sf3roRIKMCTqCptih3rjeCbYVyr2MAey21QmOglQbdg9ar36Qs
0N/nqFbegQRtD67UTTaEJQfGs5i+0rnV6Vm+fKVjXome2si5AjaarrYubE+fkBccBtQNX3++TUrC
UrTpYNkxTARotApufVeOYdCMbDkTIT/fRl4uvNPBgPz7+jrbzwZVAZrQQgbhha4l4XqD00SvyrqK
IbP9RM+kq9UB7wnmOD63lVAOtskmaCNQxWdDUYmZMu3U1a5s1cEWudrYV6ML6w9OWrZ3AkDFXWhU
5U0Znd6VrLJ8Z4+InU9aftQ+38YPdDoodhCjo6+9AbcIPXPkuVWsa67JwRPSDtl3xpYdqxqF8QNl
Qy5lxxKh//pb3m4clkWPi8uCBGmTrHd1i2w8HItrZEnzJQVf7KEv6pwRE08ONs7OB4WgSRJG84jR
x3rjhHmI7KDWSxx7+TMAbfU6xLJ1xo+78PtqzL68/mQ7yy3uH+j1ABfn5K/SCOQK83IRRr8mZj3k
LnSv5vtgp/G7scxR4h+mN+OhQEfAnOMjMtZfJrovz+DUQKCjE+Bc7aGwP0qikt0E0cdvwM6Z7ij1
f68/386GWRQnl9KfsMa+eblch+EftariXIOlohvg2r6b0k550iRLuLWjdNdZ1rrz64tuMunlGREq
YNKzsLXXqSI0FOApc+1c21x3wkuI1VnlOvkC+5hBGaVXVBylH0ZWKD/LvG6PrIq3sYflgWcssm5L
GFp9U8RYu8E0CeU1D32ebC29C3jIg67V3ir87eizco9zGJed9df9ZCea1gWt7VxFLfSvAhHRWxmH
b+47GmwWBj4GoBa4/et2ah42Y+hIkGetuKANLzXqqavSo2x653y/WGX1xuxa10P6/KiqTU5zEk4F
bjjQZJeuw9G1vvPawAmzJ7kT+DrrgB2WbHs9RFLXamfhK92kXrXODg4C1u4qfBqg3ir97zX3a4wq
Z5DI6JnP5vNVGVOw8uH8ZuNCPg7TKos5DsQKLoSXW0AJFSUXNWqPWlJ8mdsgu+S1EnvCMoeDrJUK
lL/rZQ5Hnr5gMhC/Iy6uIQNqLgZ1jPFMbgbberJKEX7r0a94UmY5StxOS5EYiotYH92hzFFZAxei
Zl+K3oBSH/SdCRIyisD16kN8h6AHlgs6TcmnSMqS/1I1hAPCkQbuuzDJ0sfYRD7Mj5JO/kcuI7Nz
oWqoz1ZrARItaOthLZn0+mNk59nk5jr9ZzclpcXFWcLgwwJ1G3tOG/fqOVNaoX4iKc9l10CDpz+h
P26RaGa5nPilwCbQw/mVWddkleZ7c04LmZpHsrKTNOjcbE6n2P/qdipXsBdC7pu0HvX39tRRGzXh
7MxuNIh5ekeSa9wbTY1kZD/a8s9ydJL/okizPkDxDQN/kBCcd02sT37rdVY8Zxmac5eC6P+ERlJQ
+oNpgb+UOynVvB7bl6+JVJQ/mr7LHW8wjNz2s74KBiwwrehTasOs8VvodyctsIfuLuhG81H00tje
yi6uM19qAu1b0sLBoFWvLZidKJVOQ6eNoWsixCidUyUWD/k4NLE3pFL6I0axKr4r0P0aXatRaueM
MXZUeLYjCfCjMWIP8F9G9MY61RBPGJwpwg/GVq08PcuFfp0bRJ3Qc0q+lgjDCywYIyguUjx3wjWa
1jZdM416yYdRZnVeUvIf15aM6gnVYin1RQBZ2DdJ22Q+kinRgWi5gN9NNRgoZkWTdm/l1lg/Smo+
NR+aUJN/F+WsaF4qUF1weyFm8V4N0vSSmCX2GiE9K8kF61L/U/Gde2+Y0yDxRFPAGdHtsfwwW+Ng
uUbiiPpOUlXxH0oEWXStWZJPoUKmcY3YTpz3ZlKp8lPfm7RmKEyaB2ItEgog4SrQWFZm/cQdJUoh
SfV58hzAKy0PtCq2IWWZ8i8kRCLyVhEjsMFE6agoX7nYje99GLRfuFX6twYueIeArjBXInXeInWq
aJYYgmOXhjVQ+i5BQOqHFRvOQRa7eZZlFWIXmRwjHsD9LwNX3qdSYElmeusJvSBl6u4Gmie7ez0N
2KxCeKS1wKwdIBBTz1WqY8ZCkaHjxbepDYd7RWuCk2EW9UFJvXd32VzEVImkphtez8S9NWLsgi5M
N8Q+fKiZyX2X+HUwHLkM7S1Fx4BWzSLyxoD85WvD1RDp0ThDDn6WMFCiVgNWEqcX6sbmgOW+sxRJ
KfRvels7kw1ZbcrBSIR0DZJW8xJR5+dKmOGD1vbOEdZo+dqrqwWeEnYB3MaYna6vltYwMZIDBI4p
ht6dzElOT0ZpZD+lPMweBowQ64Mcf2djcPmTo6E4v8ykVklpBlVYLfsiuM5WM/o5FhW+IDAddSx3
l1mmQouE/1a8qwVdneEXS4ZG7ulnonM8p8a+3UYcxDUHVf/H6Ov0zpxyzc/NsLzvxfSLw5n54WwW
d0Oldl5bl/3BsdhJyelbo1BHtQEIYZ04MlPCw2YO7WtjVngXhE4Esl/Ip9ayyx/6ZBoXMtgjbM3O
fmJRMOGLb+6WGRsQwucMIPa1o8vsB2iHnPs5BBbQSdZBoNxuJ5rYyyCEJGZRL18+y1+J8TTbyAoa
lXpVwjDr3Cgcg/hLLUOdHoqoiX+WQ3CkCbF9OrYTU3lmBYxb6e29XDIs4OKOTa9c43Gw/RrhzFOg
gndPCnEUoAG0r48Li1BM8c/ykBv8SIWe82QLZkqJ3tvihGW0eVblMDC9NkK0wZ3GyvovLXBjP6dZ
m9iurOeWfdbKoEo85PytzyrjvNCn+RcH/jiEcErBCo3cs6VVuqmmNsKPOnzMsaIt1acYev2IsXJJ
hoc+sJ6epWYw3js1jsOXrJjaHxmQ7d9KkuZfDGcK1YtDd965yiF2Ag8aIUv3cobRXKjOqP5rtrXR
nLHQGL5ZiANOdxWqQNYpoBP4vcD9J4a3nDXzudWy7DwrQ880sC4N67qwxquz4iST7Zs9YiD3UteQ
qoSI7ei+oWex48nS0CFUgQ1McIrKEaiwQnb4I4c0XGKTkYvEVSEPGH5sS63q1rpTf2waCM+kGjZw
BsT9LMUrg47mArrwmoX8d19HLmlVGbiSY06qq2dhqnwf89IsAcE3GUSVVEt+GXEdBx5ZQPpPyDRM
Pxex43yTKhsOixMW2X2jOEF9qcl0Si/TzSY6d/Dtf6W5EmTnzhjbZyWtugTjg7gc3QJSWuaWWqc9
DPM8zPda5UTho5NKdu8F4Lm+GUNsksdGFvrTuZPO95E8DZlvI+fSer1cY16ud0H5b4shLX5+JRKB
vhIHqQRPW6sebCdLew+BmUl3kzHUfs9Znv9I21a7x1ylHE5qFo6Na1lJKO6StJHvcN2UW7dzcjAg
QyH9q5pIH9pKbfyYBke6S3s1+9XVjfhWF9gzwH14Rjun7IJYv8sCzfk4pdqUnJqQ/PS0REOYy2ae
FG40J/1vPrp4TLRuVt6j8m+aJ1vtu+wD9le4mPawH2tfqNL0qY9H2EZ51vcXKZli7aQHeYsuQxU7
T8g8SQL++RAzQzHn9pTbahJdi04LSo+Up/qRZZCiXT2ujfbcOLOc3llmoP8ux8oRPlWjBKotIvPx
s26GwTqmRnAWclgVntrqXewXTReyBWRprCd3UMbmOYDGv5h/l5p4kEMKB7ctGsPyBznQUhe/QUjn
4yy1d2afzc4dowmEG0ccYJ+EFOmcBnN4nsvAeWxKXf44Rcw276qwzWI3783sMzO4bOJr6mF9Eq1t
h5fG0pof0FogdlXQGfufoToPip87QqHySCdDXKIYYkAeN3Xqzq0oIy9S7Grw7arP78ZYqWqfIKw+
t0pkzO8caWy+16Xp/LIwJJDusYOX2/soCikvpDAu74fIjOxT2CYDcJ9RyxQXMkT7VKdaBpcRGrl0
mSQUteAXB85nXNfG4SNyUrxKNWGHcz4J8k8lKUT7ETHQuPkwq0UTel1GbXvjq6hA6uf2a4BSmXHR
i7n6VJW1mP3Xs8HNtUfOuaCJGNUBv9lkg3aOVDcMMwb+IvZG6I6IsXb6KYtruPlzY5768s38mWVJ
oglI40Wma00us0pmg2AYgNnnw3BuY3wyqqaOfPoT9dWardjv9WQ6KNU3WceyKOjCRbCTwd46SSyq
8o8qNaTAsQm+dGqqf6C4O9Ig29x4f1ZZ/HmBatDeW914vaLFeBuHUCZGkXsMQxUPCr547vTySPBr
yWpfpId/lqLBumh+ofC0us8pd+iDo6N841rpY3foKtxO6hToIiILgdtiDAS2qczOqRaH3/6HTfNn
ZMVcnO7Hau0ypo3XdECocM+yvKZqLfrr+njKrBZRhTFOJY+LQP7x+qo7LxfsIhNKxiX0W9bArTyP
0NsYFhWMKrYfMlyyXWFJyQ8EUI8a+ntLMSPhA+JHxMdcdd6g/rbFuLzcedZTr5+Q2la0vPA7PCne
2rCkDYwKKvoH5JzbkZNmB40+ZrhcqIXyFJP53tcILxwk3Zvkj+QIOM9y6BykPrc1H5jkYhFuQ28N
olYoJ/3JNpjFxKLQXYdS/qCW2L5AGszyIn3AJJ1u7KqWGOQIq/kWhn6YsCNaSdbuEV6dvRCm88EL
3Hm2pVbm5ZHabtWUrT6QYMRicJeHIr8TaZGe6qxtL6KUKw9xksO57abntzTPCVxU0BSbwJVfprWg
KwyzjYf0prdxNvkCbUcJq2ot+5BLyVz/VpWU3CjS1IGxbBpN74sR26c+mhTFnaYE6RuDzXXXWYtN
8+tHZBvlCOGQtTibizDyOigEepT3kY6XsJTZDU5WSvChCbru+X9ZBYQ8H5jB21rPx9Fq2iGpTdOz
UytfQmf7HRlL/+/rq2y3EAdjwW0tUmGMnlZBxmghunF7IPLQRAG2iUHooukdfWq7sT6A/e8thUEi
gZSWPrJdq6WCFMOCFOrELWjV5HEaM+NDkM/D6LbpOMQHR2P7jRafVHo8TJgBoK4BJrBgNSccUDpV
zVT2Bi2Kz5pSH1FTdh6J+2dRPeMmQnd41RSZzHQu6eInWOpKP9KmyP1RytUrGqTDwW7YroQ16YKI
ZPyK0sK6qd93wuiqAsU43Sjnh0BM/2bWhGN7rL3ZKXvZcTB8l/ub8dV6Oq8nw9wgUZoi1Q6JuC/o
0MJlk1w1qo5gMZuB8rIUD0MzDkTyBo/SgumSkYPmdi3RZwy72vruwDg9Z6hsfi1L0/zMI/fXKg4h
30rA0A6q9S0RZfkBABbp1THQxsP3ZZDpe8soy4obaGotMV7yIjYdVxOyU52sKigCV2NOZ32osVv8
bbeVkvqtw7QBb88AiYIstdG0aSPTckNFMt7M6+bHMVsBr0MA2LpgIHblaI1Bo1IPE+VWzaZ+oSEv
XUocPg8i2l5+SntEZSiLCBsb+uV7QNlpIq3jQ2C9C7c3V7J3ZmGm7jAAAXGjgClA2cxHkIy9zw9g
FOTJMi/dsItb3AKQW0c2H6N044TMApF8EOZFox6/tEzlPqN5PXvpEF2U6Mi3aXuhkdJhMUKLDJjx
Johb2oDpX0WeIySj/IxpmuSGSFm6Qa6lqYt9jnzQ1dx7x6CZ4XYBP6H/t7yNv1pDGBfKgdTCbxgN
I/jSR6HkYZkTuGk75I9dlcxL36M6SMi3YYOn/P+LktC9XBRyPiEyiUmxkCq/GOiD3w9iYZKLQ2X0
nYgL5AF45BJ44RCv9hAYYNHZMHtv/ajSDKG3+yQH6dElsvwt64R88dJYxDoXHc3ls/71FrWogycd
8EAMyNRnnG7zc9MbhYd2lq645ZiblyQavklKczQ32Nmt6BSBs+GWBCK7KagESEoxTeFNpGr/K0T5
ama9WmGur4LXddEMc8SHqrCsf7SpkOt7JEyTI2DwzktWYabQG1/cZzfiFkqvCajTRYgJuDmB24zC
sy6VR7zHnVWgoizAIgKQsskr27kcyXTp9ScoFNw7wxgZnpVU9tHu3F2HNiK6Qc7iFbDaMiAyxtZE
2w62dKzgp5uFTxmMwIMzsLNlADziSkSP31xmMi+3jGKnpjrkknRVu7zwmNE6+HorMz0job6zq0T1
IjTl34cgx96e8VAdmn8YN0Ax1pe2akRyHyNufIvDAKk6QwpOKLPbfhfO0UF02XmVtGQ57IiPYO26
hp2EWj+oBG88cxEueF8PlvITclxysMpODKOLwU9kqT/k7Jevco5F3EldEN5KG0PJkyJC9beRmg5q
P2NW22cIK9V4LUNqnYPaaieQ/T82FnMuIFJr7FlW9HVpq6A02oFumROltR9Pc+WPhRRd35wSkwfb
BBd0ZcEPrULMoDRxBo4NGfkqxu+U+qEAoxjGZ/yN1P/hsbgQlqEasK9NPz3tU6TOAytEzTDscFbJ
IvNugoPKWDkuhiOHzr2XyNCFcgoMMqT3ZRP9FTyH2nBqKW7iWyq43C30mfxBBIZvx9LRoGdvPy5F
KVg9i4x13aOxVaW1M3WmFi6C8JH24nSRtOG/17/UFlaNBTxAZjIWQDUMj1YPVDq1MZhkbTeqo+qU
aGn9AcUovNfrQTuNSSt8Zr3YkCaSeQriwUCZc3ozEIbfsAgjoOeG/A7R+eVLjWKrS+SAzHyQc3HN
NKFctAE1dRE208Fu2XupnO5Fi0/hAtjsTCl25KRATDXNovbOHpPpMqZ2fMAq3X2r8JBBjzHLQr1l
9UQ0FJmAwiC4yZWi+lGpWudyzmfXggbvdXKX+QOCYl6JCI1bT13+QQT6m8lLy1uFDQLYHtm2DRQy
nqY+C+UqhkpblueYBgiAy3JwAb1kB29171RQxxM74cMDvF6d9wgb7KpragzdxxC7sG6y3Hoc6x9T
c4hw2F0KljeQOWqrTfYiLC3SDTjmN0j3yUlFFc3XxhgedKy9GbaKugogSw4HzQO4Kav+ySIupjmZ
ksOx7+qPAGesLwiTIJbgmJF5UJwub2iVlC1wCpZjho6OxuqGlTjdll4g6SJlbX+WZblz54WCrdaJ
dJGLyv71+rnfeY2sx3J/MGibYy9LXRKqMpo5XTXnEeLDavugUY69B64VHOyOnSsP8ZhlqQU4viHo
9no1wFlYKI+MyRPfINfzUUhwCoQT0pz/Q0+TCwK31sfXn3Ena4Gfwo0AHgbi6rr/JRulViEeS+au
lvOpVquY+CZnT1rfyGjcJg2DqU5+KrJ8eHvWQiMT8VYIK0unZnUexjyXOCUGEgjtMPpGGEU+5ojZ
acwPDYL3Qg17FB/ERZyR6mEVahpzQskrw1acCa8uXCs2x1OlKuM5KUwT9r6minNnltZNlQBe+eUo
OvNeOFr39c1ve0kNaTnSUN1eV5VkxGGmStgbBF39GElp49F7Y9abBr9TFTtfGecafxxhmb2+8E5I
Z2ETYsyie77ZyljTa1NlUjVFueo8QhXXH9sqiU+vr7JzYGh+E9HReOLqsJdN/tfFX4SZ4I6ie6sy
mPmkyN1wVsNp0dI4FDndfaC/llrFAsxCe2tk/Hhrx8r0HWXOfEvujjpHO6djsSbWqcgWfeE/nMK/
HgiEa1Q1SzGdDkP+E9pu+FmFvnOpyDmuelLECQxCo2Bua3bF59df5k60e7H26nyo2tTXMqXtTU/z
4oQsl8X4ieYp0UNxY97twRbZcukXvj7tGZozS2q/RqyVImmmRkJUCuBnGAEiCLNr0qb2V5pXuAAO
HXJWbgPkx5enIOTJnUx7MMJyfkQ1MD8CgeztpUWygNY8GsQIpbzcS4k+8/Wx5Ltx9aPVbzFVfTTB
MlSurg3dp7e/ayjucNw1A9DQn/jx13emEThqDrAGdIWqHwUztnOUIKwMyTH2M2V8M1KIN41SyXKv
EOo380sHBSPQqRPd8NipbpGuN15i6ZIfhaZx0Hvc28FUpGSNFNjWxl9bjUQwRBp2uloNugK4aBB9
GKQSzfSoA/IyWCEjjDo2g9EHaZS+fQ+TfSxNV8LCNucBjzCNBnKCNzmeTaA64rc8IXVjqFX3IbGS
7GAL7+wZBFmwc+EOJQatrxRl0OwpA3l86+u+fY9qlP6fCAfxveql7iii7q61MEtpKJtbiJltMA3q
TIR0WssYH4rANK4KULRrZ0CvfH137i0F14OE3GAAsLkpi0Bm9qAQVqO2j97N0jCfzTDvPyWSUC+v
L7UTVslxidzwWOiYr9O5tBhMuQyY02SjkbwfAQbfAfj4H74TaSlvToU5tfOdAobOwpaXmZOIvk9N
K7wWwM5j3zXawQOpOweAAR/XLeUMlJj10ZaQkEsCVB5ugz1bEuDlyqpPmKLrznkEYhN7Wp0nnQfX
DJyVWljmr6DQEfhNak3+0c44M1OalBN4TUNJPzX5yB+J2sHEHEXqG3R8s5D/3RqTAZ1zIBG28txG
1KpDOwwD+ynpPSdypNjHbYgNH5a59htD6yE5y0aAAUHc2iB3Xv+KOxuGwcqS+0OCWsZuL2MnaK7O
GXOIDMioihOMrunkIDj5FDXD+9dX2nu7GEYCB0RJg0Jq+fd/BU7JToOmRs4c/RUVZWPwmBd7NNML
Hg0lHm157mldOOLFhwXe6yvvXI/AhPmozPUXDuTqGTurrYNcLfEU65P8lPA+XJGmwyVpw9bNC7k/
eNKdkwHClXG7zo20xZww654wbQID3Zl6eCrLYP4Gst45SMf3vtwfvvjSwN+BRahRNINhjG/BDD8v
6dXhWRoQJkN49yjz31uK4Tf+RSBIqfPXn44+oRGGMg2F2ix9EYf1GY5I5qaQ9Q++1ZL3rQo3pooL
Ch6eFZf58m7/3iUTpHtZDXBn0RNpuJitJr6pEiJWnlMG8Tkfk/wDNNMq/B/OwYIlQA+MBG4z2xaD
Ys1hYrNuBDAQvtT4PQ/Gd11giefXd+Puy+TWAZZEBrHpIzCXBRBrGPHNksIEpblQ91Ab1b1JKY+S
7L2Nv2xBetl0LDaXXDv8GX9MMdo/U+6ZcGV/ZkEme4YTTg+WoIHy+qP9MUVafz20/UmM4FOzXVYn
DS8xE2wnCkDWEBnfGDqoXwXI2Q8yqNavRpVHn8ZMYM4TW3XUo8QeqP+VYCc+2hBrZE/uLGnyyHfw
6LR6UVzRIugm127wyxswQG3PXWL1P3ujsSvGnmKE5jQaIvdrtTTu9bnQj4z0diYs9A54EPSM+K91
e5K7otdRjEluRWf3DLql/N+KuvdXaSV17+mzbtP/qdXRn5kQfdYGu5kPLqW9WIIM0NJ2Wpij6/PQ
GPZo1cKC2T8b5VfNBFlWpuF4gKXZO3Wgnpht8+UWBeiXpw6SUNsbC7JDqqcCoGLcXMY4/+w4o7gD
LFx7DnbJd69vlr1zQNN1wYkzwdoU2jOVZxPogC96S/oF5Uh5rNIkulOztjtomOwdA3vhE5OC0Xxa
1wdzSIOChAt0zCxLP2xJV35qTZaG6JrN5cPQFEdaY3tXnQMc5w/gEIbg6nVGDn4dprE4dkd19cSR
mDwnxmuqkmzdlauh/aI10nTKMvbu6y91+yE1mlkQLYH874CiGg2iSlkSqVtnyE44MA+Apu3xZGMt
640dfpYiN6KD3bN9XBaljocOiZLbBqA3CzKYJMGzUwra4k6V9F+DmepeNocqRkeZ8dQEpeGrWF8e
9IV20BKszMlcxKqZWaxPhz0ZWh0PWIroZZV+Y+CaGe4QzzMsRGwFTlCS4TsndYr4QOtIA3HHcL4E
TVO+E3g6qW5DCqt6TZ9FR6F3K9DD3As6wsKE0HYgWeifqypFIfWMkVhfwHIU4JiQUQ98Q+mL3xiM
lQbsAil5aqa2+JWHMwmR3qra9xTQ6OwyOcyzg0tuG0z4TejbQPalqqSj9vKYK+VYSllHMi3nXXun
9cibmjWcxNf34PZg01YAvYU8wZ44o1UkjL5L0i0nyI1bL6V25FVZLKlupzv5kavM3uajhAORRzNi
Ud16+Uydksd2JxGi0yiW7vPMkF1HzsYTxaR8yWVtOndhqd/ryPscpCq7z0kxBT4Z4dKNeQ60E5iP
HVArMCnQAXqQ07XgGpMUNJdef6V7D7noaUN5BN236bcIrUlymJTkemGUXyMIILFXBI6k+3YmFbjB
TYH9RQRNdZ/MSLYebJtt/GT0QrqCqt+Cx1nnz2ESmonOF7wJbWq8KYvTD1ZoRe5cDslFV9Po4M6z
9qIYU1W624ijLMo8L78pkKcpFuXiUd1ryWOstkMJB7gqWogWNfLv2DLmNR8XZoU3lzbk1IyJ5U8r
dRr7ZNndWF6haEz1M+JuMEZmzYY9Gw3x8K7X5tb+2seD1J7omSX542ypJVGxA2XjU98Z0l1tpmNw
wXk4Tt0mmBTHj3Ts786jcBrtlPdgXJFyDYrGpVXRaZAKevE4mH3S4hUVmKh+qUpwn6c9VIPSns2v
TKPt0JUjUSx0mVJ/DKoukj1wsX0Fqb8tnzMrRlV0GCWtPKG/lMeneoYf4VpZTc8s5F7E0ULP+gWE
pKEz1jP4k3jouIR0A4gey61u0kZ0m8z+lwHqVvUHY7SYcNZ9xiGP7cnyimbGSlY12hqeWyMVgz/L
TQsrY+xT061mo1f9rAlM+6x2caS4WSXnI+c30qublOAGf+4Qwxd35HHa57yo5O4xh+5R+WLs5fcy
E/7Y7QKzj/y5HRTt+fUjsLMJKQtQ71zaAOyJZc/8VRiMFR4pasWdmmJp5ubMWrxJDPq7hN/9rxla
/afX19vZg5ggGEuL01GRY1iBo3KlnFtJxMktKztV8nTnIUfRMnMDOdT+7Qu5ec57uzq4SfdCyiJN
ugi6Maleb/wOAQuuZzAFUxJqPr0rrBfJgS9iaNuDTGF3qcWbhaCJrtP6ULdM5EVsZmAKnDk/E6Vr
D1GZ4L7BIP31N7nz5RCPoQhBmGG5GZZb6a8vZ8DQn/O4Z3iLkoXmdrWZPFNpmZd2tNtfhpCPUPzL
X/iyCkFthHYwjUxaOZvMsrXmHmCUgOmcW4XhSkEosK2UiBcHYXnvyeCe0whfSJwbUSzZ7ExmJZiH
z3JSewMzZ79TROvSduypYKYjtbS9b8b8DS4LTW5yi1VcHAMdsXQbqyBNnqsLnlHCL9O+ee4Y4J5e
/2i7S6H4RemILwatoZcfLeQ27eUiSm6m3PX3IRroN6XSmtM0mfr/sBOpAihyNMiwytoxopiAUmbJ
yFssCv0kNanuijCqT5EOZeHtT7V0upi/mkuLYfVUrWmOWlShFj3lI1qD0jAmd2ilBQFFJmrury+2
E0Hg3CKxRw/oj+rWy1cY68qEqsbi7KfZqafNjt25wJY7FxmK6tKikv2OPsYR+GNbsjIzhImkAZ6l
al3HrSorkVWVyYfyUY9/MZYSp1RXhO3Wxoh/ONOLgHmMCdUKmqtjfg6lzjlMfrekXDBZ/HFUkpla
oE/58tEtuebe4f68wTKzaEkVQnonOQNSq1UksgfEZuz8OYSwXCPuDzrfw8an+pzLck5+ESNKc/Ap
dg4qqPjFJGpp8DLEfvl7RiVXezMuUQkfS9T+UJh066RUXSOq05PZBkd8jJ0B2WILAa2cTUbvRV69
AIebCRweKVOkJqrbTs54J7rZdpMqsvzUEOmdaZXVWQ/n8JTOc0KzuQtus40h6uubcCcW4lxP8xOw
/kKEW/0QpTfkOLe5NpMs6+6swIg/OLkenF9fZfd5aSMzPGJsjpri6mDVjDtRfsYgJbEXvIWdO2eM
q3Uc3pGBaXq7uFpOBX+fOsirDfRTwgYgj06D/fL6L9mJWwCwaKsxAeGnrJ8Xvb6ytNBquI3TGPrI
GRJMjHT2cBE/6nbtPjSQFV4vU5Bl5vtyV+VNHMQ5NLubHgitd+WysQ2Yrmr9Lzli9QSDMvlcxp1x
Z0TTw4AyPqVeoV6bqDmS+d8JNcuYkMcmVgNcX+9v1SQ5mSue2mgkuLVR1t8z3erem13cXSjG6y90
HcajyL2zLAIGcMu4juB0rttjYdvSoaOjelWKEUPCcrYjxdNQMT3X0JUKDyb7/3F2Hs1tI2kY/kWo
Qg5XAAxQsGXJsj26oOSEnBuh8ev3gU8WyRLLO3OcXTUBdPeX3oB80NC6yDe+/5kvrAx/jmnh1hvj
b52gNFonGexJFF5kWsLZ621dR97sLAfFhKKbo/WDuUx9TZfrwlkCMrvZrmzMkLNuoIHeiJPWLJrh
47AHI1Pu7Ikex/uPdmEH4/bFSIbuBL3HU5YVAHWXOSHK0TnQ1VDp8iTsTWM/QKH+97sBlz7a0NxF
NMdO04lkXVOgilyILagLfzF6/UEkuX5llQuIGiSBeZoNjMhCpxU6FqyWwFQFjVfMyuZgFp3ymGvu
QMY0J5nir2Nrm/cqyPmNEdV2CM+mQ5PcdTR28n9Pa/h03FAeYhFs2pN9g7Zs7MSqSG5iisV9g2rB
81w4lp866zVpwQvPvbGOQSUTALZEYCvq/8p7yXpLMG+gvO0ac9Xai1dJnNO074NerV2Qa14ndm27
xk/Zpg0R1PkwffREb/x8f0Nd/iFkiwQk2CVnc023m9Jp5Ia+QaMhxkyqyQJcb43Mp1EWw2ActP2Q
tjLQM12GVbbovh6b9q/3f8X5tuZtoNTxh7GJ2tF2uP5+G11jtRhfK9Gotug783sQinJtRIet6soJ
uvjAbDRuCCIwW05/u1bbVGY6JZYSFZtRWWAkXW74WWPgCluCnjgiK6CLQ5OqSu478WSl+8pK+hs0
kOE1vv/YF4IEYEeel8YoxD80Ud/+FpbzCmFZCbOzIQW23bT2U47O24cqaacfuWJkODit5qMsexmN
DTLXO8xBTcOv1xSNrvd/zXly+PbHnL4YTaV4XmGM6LVaP6aWg6LXrEnnrsvbOSil5iI4BIXMc5OH
Fl2wf78KSIUAtnIC0U9E3Ojty+iG1hgnlO9uUPRGgcEkw/+DjP6OeQOpX1m03gc5NfEeLb9N4E7x
bngXSn3lFji/yDeoOdkQtEJn81p7+zNyk82Y2GNyU1iOOFaWLZVgLbNhvLLOedrJ36aM33CLjFZO
v30jHC9VZg02iblA5nJycJlWM+5Xy059RNGUT+9/3ktnbPMTobXsmUTlk55FilLaanoLt1vVKuGw
tMuhX6fRR2rEu8K7uLTUxssDPMPjUd+/fYW1OyW1O3On5JaS+QlDvTBxVwT6asQ5rmTvF9cCkwlS
cPNv+SPG+NfV4eRWXdV1kdyIPB0gAwOKtAZ1AVtmXRu3XVxqowe4VKQMUU5uqboAQLCkNnq3pZp+
QkzGfK7sefqA2Zf37f2PdWkTbnhoZ8Pr2LTj377BIVZwX7dz2FvmNO/MNlb2TlFWVzJz99IyGzsG
KCnJBD2Rt8sYVWI18SzjyMvGJds7mamKewkpPXkQljZ+zfqi1ILKWZk+T20nXjOYO/kBRb26CNLG
a6yAACEzMHxe/rmSy5Dvk4lesd8Jqf5cekKn38ZLMyAO1GcFvi+iNA89mcUaTqukczmkdvI7M/O+
9YlFuNCkRrbkQdOXzhSKQYHjuDpWlgY6zZbfNUR7SgPLWh6wJ1pinw5RuXzs4obtrKKHKYLZ02tq
xrx3nGPiqp0ZTGlq14TU0tijuVF1SNuNdh9OYlm8HTV/MeHFAJboXtVX9znXiqW6w8ZXIFSNIuZO
mjk2iwMeWcfSqSvwIU6b5se1sI0Xu8QMwI/rMYl3xTJV68EpZ2XYaaJBsbNV29K9I92XxyRBq9Pf
tF8+GEoDJlrOyvild8sqjlKj739S3nrpTlHb4l7vRIfK0lwhnAMdUow7AYYc3ac4Qx2yR9Kg8Qd1
SJ4omNCfSBM8Z/1Bx+rNr2tNIh419PTNMsVsXun9Z/mVQHHhHIAG2oamqmbRAT3JXeKMcbCO/k2U
m3N5S1zHzbdMgHysdJvTK+f7fLpBLbwZwxCqkd3wth/z1/mO+74xkrrPbjw7yXbMExYfvfA1rFZV
7FAYCOuqREvQSa8tfF5FgJyhA7H10iwIlCdxYNSb0egdN70x1aL4kuO88HXW5hwddt0VEa7CxGLR
JvaV570QhXFjs2jSbHrsUHXePq9rpPHYFSZd3rQZPrq8lCOq8x9n011vc8/8wVhTOfTLRCO+Gbsr
F/eFmSntPNrLEIOAFaAL8nZ1z1o1sxJjdoOMaO2hrzW1B3yZ6EuNAg7i0JtTc4M6pD74CJJUL+CM
xofR8CgmkWst/EXrjUOWjvPx/fvwwpajU7ENmlzi1xmA2qmSas16FdRUg4smoZP6MR+XcGEodmV3
X/ruuBpy6VIFEFZONlyG/Jq+5n2KElFmQyldx6D0ql+qkTR+Pnrejpnxtcn8pcfjCjY1GCkbvOkk
YKa5rMrZhagIc1/fc4FoUYwo2V2uaNcEvy8thZwoRSTV+aaZ8PYLFwL4GQkW21pj3Gox+wmnXpuw
xK7l4f2PdiHDoR5mkrzJl27WL2+XimfPBZxiEsRyGRt+U3rJ3Tw2k2DsnotDBjVMvXJ6LizJOHKb
R26+lDSM3y6Z4NKC456b4DLWpjs8BqzPzJ+SvZciilZYi3LlwFzYLNuQl+EFhKzz1laTGzMdDCSy
M08nRI/LU92XzQu4bDtYuSZ9a5by/7iZACfzZjeyFDTTk5upBA7u2ItH7Zh1Y9BPuv1RkTXF8zKU
AbrLIlja9p/NG/mKmk2vGg0rlOLtk0VtJAzdySanW6wGocSElqQTxBwI5//4hFs2Qo5KTQoM7u0n
1JKhQeltVSIDU2qfgUYaGHnjhpuO3KHJSmX3/i69kAPRFIfSsyGJ6QOfrBcXcZU7YlGivujbF8et
x8AtrGsbZfsrb8dOGxOZzjvTNLpip8dOyaY1dwpXicqh1g+zHOugWWs3GJre+vdjx4QQfo7NpqSk
PznhcpHeWHosZepJcz8rED4qw/uW5527w9vzmqrTpSP313KnhNIcDLPNfJjaPfUyP00t7SCNWoRW
Wuo70GnX2vWX3iRgNIKjRfPfOdUZE0Y6SCdevEia6+wjTNfcoFtqBuOkiCtY3UtLbexjyM6bDv5p
c0q20Dg0hC+jQRbbszTt0WwX3uIIm/z9XfhnkHWyQdghGwCN+e55H2boOVuFk+IJV+v10UZqfNzb
cZw8iwl5wLRo8Dqei94rdthY5z97c+xnf6b1DFBplJxI05DuehS1gZp3SfFsP6mZt4rP6PaaYmfi
I6MGSNPHXVg1q2o9YJqmH9y6sL7mpmjmwAKbc5uWtf3kNKv1FTVUcnfbXkvjA005J94T5pufbWlU
iGpOrriPqYWS7y6Jp/ThfeDslS0Ay4JF19IsdMCwq/6sxK7ntyYQeR+Zf+F+H9ZJqDtYrMlLhlmJ
9EtrVs3I7Wt1DuJMnb4Vej6PB4RwrC/04whSVCio5Bsp4nWmoiWFPzmDBHsgnfx3ReucydH7H+NC
zkkbgn+3+pVAsu2Lv3LO1bZzO2tRdE71wr4t5yIOpYbS+jYgovigaFYAifwqofheObsXdhxNV5hD
EOyRmjm9JgaNBErFiRc/DKvZz/wvwjId6PdIa3l8/yEvNcI2GAEpLkqarLfFtr+eUrSKAGdmKJGC
ed9RUttCEVMKSX7NDlRKqfgErznoU9v8aNbGK9o33af3f8T582LmAj6d8YTJUOa08VfhhDhaNZDE
SrReYAPjDeLeWT8bolivhOrze34T79mGfIgrQ5Y6uRaryqydxGZUPTMYOpLdKsey6Mbf7z/QpVVc
xJlclrjQZbFWMDxtTfqOqaN218jZjFCx1a9hvrTzWxe5JZR5AJ/YG0D2JNERS4cWETgr0Hru+EkD
4vJaTMtqB8jIlVMAxJoWOsoY4iPVrHjGXWA9yAxabLZq9ivk1exHPvceYGU1/SyxETjObOfn91/G
H/TG20uNNisjJ1T4SG7P+pu0a0rdref0BgHr4aahVyN9dUyr35PiJkfKCoQGdaiBd7JOJureav1c
rcW8a3PFCa3JUfeTM9ofp9Reo/d/2oWNx7QGaQ7GNcw4rJPdkI5rtuALg5C6O0wHHAb7oxVjb1Pb
Whn++1KwBoD86tTLCJW9PWeu4jIGK5FVEcqohmo54rlQd/GuNIqrMnIXth9wdJgYhBGwnKcD/pq0
AEQc+WgC6ft1ooVa+Q1txuIQG+P8aqO/2AYKyJTE9/ppeAL+Mk0+aB/xatPWEHciQfpiMYfJBBJG
tydcVk//3gLxwn3ZhSzjI8O6Lvs0UQWtPaXpCr+bjOEz7o3ZV7ev5tQ3GPMepb7kZZgnsba1Xprl
xbMA44aqNY4P7YbFDg17RVR9UDRUUatqQadMS6zWgjylGq+CGQzt37Kxen8ihvxe5iZ1fYGwvs1A
QuZdoOMdEtONbrKnLl29a/idCztkg1RSYdONZiS0/fe/rkeFiVcxpOiqVG42Bfqy1jsd2PanxWiu
QXe2zXZyTLYhPK4ITBywBjnZjKNXWkbsUf6tdf6ijUZ6WBVLBG5l9KHuDuqDBxsixI1e9bNayCv7
87yGgQ9Iw4FxH2I8DDDfPqgG4sAdSxrDvVGoYdV7IoSG3AWJ52EsDC8EWGN3TZrn0iMbZPibeyvC
h6eHIpmdqlCQB79Z1Nzd9cxfImEPG5ZunOPHOo4loJS4ig9p29BX6MYeiPD75/LSHbqRlrY8mXkD
PdC3D45Uziy9WI9RvRYF+84rq4gxUOz9ljg3aD88Gk2jPzH4iASoyeyIuRNBcWWMruz62tQf5iJ3
v+hrbf0252ZGTtGZaN6vs3INuXDpdTGMALpPb+hCX6YzQXE5fRxV9up2ICfAkyFSnZEDtjSvbF9k
me7A3VmX/tjaSao+a9lgulde2YXrBSw1OxW4DLhq9SRlqDOVyqjoSU8MTwazbpcPZi3af6ZkUCCx
HWEMbEzV04pMFIUzoNeuRLLN1Dm0FC99XBIUQYNGNr2+R1+7/fz+XrgQTtn8DuQkyDTnXZGkJMcs
BhFHRoHrZ9grrX0Yqkl6O3A63pPLcP/5/RUvXC/AVdn/G/oGWtTJ5hu0GOj5kMRRz4XYkVTvhEG/
YCmL6krv7E8/9uR6IZdHUQwZ023YdBKArKKLi0wKJZoXW7k3U690fIrRVQ2ydlm+s+FWjAPAIoFA
butKRkWuZd9nejd1qNRt/4pGv9H5sO28X7GNfrRvKrZ2bxWz9YA/yDL7g9blWrBq6oLwZaWow76f
lNq6kXpL18wZ6KD/0gb0XAI9mRdygLhNPNwMlv5xnDO8THW5xMDeCr19trKBpipFUlphpkIpuZum
bgKCEI/iO+MWpJL0RTE/T9rKcKlvvfpBYVIaefSzKFiEYnqPZCXqLeZlmhaak2k391zfi/jEpAqU
tTvm1RrGWgnuezK79ZNJyq0Ebu0V0HCrWumPWVGjY+/WnZaGit6b2KvhqnjwoKOWn0j9AfTojUQr
one9xQrwCHBEkI26OuJ+3Y4fO1X0Fd1Th+FpWqrPI1ySpxFZp95XUmW6z8quTRCd4UoO1gV0Y1N5
7pNhUFAB3J6cDwZYsC+uNjQuwBlEp8OscTpznzI1Bee+5ssa1uu6dH7VTwy7MLdM+kDwXiZ/TXBk
8rs6Tt3QTW2X+6iKyzHEjiYfQ9gQaokgy+pBMFmaEt6Jniiq7xRt/R9MCXyZkFTNv7y/2c9DDJ6f
UNxdmG7Ip57W7FMvLJfZnxWpNJN3QtGzbyXqzHu1mlCUXKxljz3BtbzrQoGzOY2y66nj4BSfxphU
UMxYVm9HEnUxVJLMzkTnymykxUwSgL9vG33yq+wNvM7oTrp8Ej3tZXkLYakYrryC8/P+9sdsV+tf
6QQyRHwcxYHdX1RJWGNHuGvsTt8t6lVHvQtvG4wzdG36WoyYT4mWjl1xsGbdjDRuzgB4v3ozWk1a
4V65evuVg3IvDNTF3v/GFx4QXClJDJfMNjDZrti/HhBmnsjGajKiiWvzENtqFyJtADdjvqY0f2El
CnOgAvzDU57Kv2bCRqU8x0JmBLsddsLKH4WaqrfdaKXf3n+os7jwR1UPoI61wdiIDycPNStZO+mJ
F7W68rjyWm+0efjsDRkagquRXAsKl5bTGawREHjCs7GvVpsNsKQci1M8anZrKsyAZEILvDw2ArNa
r9lvnr3JbbK2VSbknSAiT0VecQpJrVhdwejFTvUcTyIGX6VgcdrWq3JNfuIsh9kWo2GHJALR6KzR
ikFgYpXICkZWkWXxsQZHZAVlrVe7TreHMVhlh9/ehDtHwi2Zlh+Hca2viMVdesHke39YkBaB9+R7
rjrjCGxNnchlbH2fSNMpDxNo047cvqxvW67QK5nFH22fN9GXxyadMdDYp+I8K8lMbu8KYI8XpYVr
D8dOG8o1NJihQQyGpjABqsIzpNYyCw6cN9ZGqIkp/jnUsx4JZ4S8nLpF8txm6Qy+oR2KAWp9Ka71
vM5SO34mDRjGuiBk6fWfHF/FXQk/CkawHTDGzzqqzb+cyfhnBfJtFaQPoYoB/STrfnuePB22Gj4b
+L3W3fLSVtIGYyWZ8ScoJD2/f3YvPdFGEwPSR/vh7DA1hjfHK/OMCLWTZUdOPN5mbaaH769y6Qgh
dOLBt9lkhk6PENldVVGssKvzuQgKvHAO9FdbP/boqb6/1KUDRFEPLgTaCpH0JI+z5wHHRQDs0aDV
auI71mR8a4nbn8axir+WoBJS7I6SntQ1XkDw2YxN5JUK4NIBAqiH8thG4+eh335ADVMrjLKkG0nw
gZsdKG0DyGDDlNPIrRU1woz02nNf+JC00ji1lATmpvj9dk2JqDmpuW5HlDRuWNdVdzQQ/Y/ef7t/
IJcnB5UKizyFy4kL8XSsZvaaq+QqZm8JBKt2CJt1mPsd+UX+VCEoIHY5hawbakM3CKyjbCQ88dwq
+wcUTIHQrJnVdAEOKIr10mOM9DDGGKH4QMSTJFC1VcgPHrI46YfYSZtvorGEcruOCGMF0nOSn5Np
VuTYSr3ukdv1hkC1sAczYwWTrRH/CsyuBs0oo3Zu4i+idvKf7lgUT7hgG26Iso90j7qJT1Aw9930
ojoSjMlizvOPWZjNNXT7hU2/CSAD/dgEHegZvP0i6jy5TjFjXOa4fX/Q1GTY15Oh7BtR1Pv3P8tZ
MkM/hNEcUR5VQwLjyVJ1KdPeVjDhluTaAWAQzx/MNA8hhawHS68omZAR272/6HnjcluVjiWzTubx
ZygMWrhFayGbGCHRo+ypy2vKAeY3T42maTcZqWQS1Mz07pepsz6uQ1HdKzQ0Pgq7yCN78uCQCFO3
XzzkeNMr9dyF42Dx1tGrgcbPrzu5Bghc1pq39AJ0xW5+xIq1fpLJ0v0/751yAo6KTkF8mjznxuCI
rHO9SGnQqMsRCGqCuEzN/s6B0DBGuTI0P7q8QFD8/Xd/4ZYjFdkCBAXBRp5+u7d6vezbPp/iCGAy
ox5PeOG6eHEg7bzezXmj3oil9HZCS5ZHjHr/GQXLl6f9QHLJBjfP9hu+vLJAWd8jubTGqBVeFih5
WR3LfmxRs9LKu96rxt0wzvq+LS39ypTi0tMDyGMe45GSQYh8+/RSs/NS6zIyQNftv2xyDh8to1F5
9Q5qfdpQh51WDj4F5BwsjnoVHX3hfscSknC2icLwC7aT/1cWz/NKN67LODI39i5yeUP9kLtlroVi
XPWHZdWVmgqx737l65yy8Qrnv85KzVsQHbOGaPJqLEfBIPMljk2SlNrMkocFdnR7ZZtcuoI8OOcb
r/+PKNDbHyr7AoPridS1zvruZdFzB7BALqnDZyOZrwT5C0cOrBvkdqaOWw17cuScZFmUPqEM0EG1
MikV1m97Ucf/3t/5F9499RMAAWC6NGtO332daqWqKA0BqFjtI8pb2nMqhdirsamogej+mf4FsZd5
2IboQHH3LPsvDNG3c5960VzU8WFASDzfOdXYV1cqw3O5CxYCY2rogLcYTfyx6fxrU606UhxxTuJS
awLXjFKTtksPYjRe8NRSmicvltP3QTcRxyUQiFe9zEwcXDyT3rNTZ+1N7rTZ9O8b6M2P0t9uIHw9
HZwuOxezzF7u0YqPP+kYBu86NV6vJG7nnYjtBYBWIJKBhiK5eLtWZ9RO37SqGy1mPB7mFNxTBjnX
dxqvPVbcNgFEC8PnyGQ4ky40qca6LK5s4gsnhovNpMu/dUUIbG9/RJt3a6G0Axk+4fbetBX4aH0T
36Dae83N79JSG9uMCSU6xGdpfj2uvbQqdlZjiuT3IKZxh1W5+OLYzef3z8yFk8nGBau/Eci5sU/S
A82ik5aBnYsGazB3VZw0j+uQOle0ZC6cTNbYAJFgl8/bw6vL4NLqyXqRolq/qKnIjzN+TQ8ZrzoJ
Cm+0v7//WBfCwEZB2nj+hEJa0m+/lcgr4SRq7UbNAEzZd+YueykXJ1++pVoF5MpsvPR17cvxcSmh
6AYTGqrXDsilXbuRYnH0QQgAXb6TH4FoszN09exEKH/OL8zm4kOPOfHgu5NR535MCZD6kPnqlYFE
39+CEVhvpIvVyZXzc4bHoNDYWkvE421KdXr9yjVG+2pUrchLaX8mo2v4mjUXu1xD5bhqS/FJjqsS
WEgJXQnHf+LtSVEAW4Izu+mboBB4cmgcLHecOensyHVaZ92Zy2DuvQJgjd8mfaN/QOSy7X0DMYhj
4xnx51Q48efcc9YPcijia0f4QjKMV82GSOYS2ciNb7dFTImVlmVsRXrVDxgd8X38GeJDaCOLstfa
vt25Vb++vr8ZL5wxJBIdlAQBBp8TpLnQAcl3lR1Vo/3SrV19CxchvdKZuXBloCgN5hlONJZDpzNQ
ysoSgjePJjIs7it16dANl6P8jl+d3e3ef6KLiwHSYPoCwBujlZP3mCebw7akH51XTVQj3XKzGcSG
3jCb/56t04EGp8lIe5v3nHyyXq3suLQXK6KLAzqjasVeqlZx5YRc3KckrbDJCYuIFJ5kzYtaGXMs
cytazaUrdq5aVyj/VGX+GHdaLoJu1fK7MWvyIsARMv0wtkCb/HqZcUSu1QpF5n9/w9C9N79Rpudn
I23PaYahlAU7VW/S24nGUuPP8O6KUJ1cc7wS2i7tUNgrwCsAvJ23FulVmsvqDnakMN4LBLOkAB/g
8kpJdGnXQLoFcAuxmFB68ilNXIamumEVxviQ9QxrDgqzk3vQN+P/8fogqBPPNlwUUpdvNyhShq3V
1iwFH6DwS29eIi9fvDBOeu3KUpfeHVuTG/QPaPo060yzXllbCKKR6ijVzcR6IB2Xa5ZtF4IJeitb
84/5AA6Npy0Dj1aJCx+cI5dV3k+BlXYcxKsQs7/aEqljDWjqT3IkG42jai0x627qIjTMmabW+1vz
PJjzSzZw3yYjS7Z98m6HhIm5m2lW5ACiup+KYmq5RO1kwiTaqe50KfRr9cOlJTf403YStv7Syc6x
QaxmCSlipMNUO8Jb2hRhoFztEyzAbhZjvNbNPd+qtAeApfNR/9gynIRumuhTZbiZE0EgmMK86pM9
/SRrV/cgCt9/nReXoiGBcNzWPD6dLhuLaoCQtOyoVOwK1rSKZxuSpftuyNUrFNHtNb0NxjwVMx+y
aYcc9lRIggyMQTOGapHR9s5OjZdpL8X0qmWLuStyh5Zo6sZIZ3UYNMj8Ouhuo8OdrU/9t/H7bRs0
99tTqeaGkgL/caIFZyIwEEn/hGOWdqtOMV7AnTYfVqNvRr/AeSnzjTqdPyBbcw2rcOmFc9fRDQOy
cl4mTlDlcstMnEgdtGqvQ64ITEOWR01nXv/+t73QB9vAhXxdYsvGUd1+y9+VWwPCGM63HQG6RkAV
ATD9R5mnkqLFVT6XIBgOilV5T32/2NGy1Njdj9A079ZSnW971+gOYzblj85YLL/f/2mmo59/DbY3
AjLICSI8fHqOzdzl0cF8RnGReNMr6VdrfpqtUlMCQzGcbm+uNgpmDqJl+h2sHgFSWipS+pvCmrZf
Ugw8W7+2OuS6sgI0oP2pbZV6aO+swrSKBzL+Idt1FX/en/qlyfzJKbrfYNnc5pesbZHsOw0E651Q
61y/6zymu5+tjIrAHzF2d2/0ZkqAC0m1Wf9LS2+oA3sw0Y1TLE9ipwMIL38F9NPN4WTI0TgojlFp
R+Fqwgi8NrbNAH3vMf7tYLNVgThYEGMLmGQn+f0wzT0SpdDTl3BCM55wZDbja2mnebEHkQ+GK60Q
pgsSBX2RoHbHSoTkt8wkBuR15cc01yca94o3lP7Q593NKLM59jM4CYuPjD8Cdsgh6Q9u1jBB6YcO
8ZmikFoV6EY2kHsCj3ZBGi3T995qJjvI9HRMQ7Ub+X/2WZw+IJ3XjTdF1mnxMYk7Vd/hYgdue0i8
efhSjEal26FDc9x5XedeS/a1OTjxrjUAdu8WN5NYQ4ChXcuvwDPc9m7JM62+nXNLNvu+pCT4PjfV
ogbA2+0pqBfdbHZZPSIQ1SD72X9Sy1Yp0Rld5UvfWbUZwvQonwQq9Mp3fLubD0lTGGoIq7625mhY
B60V/mgnqnlfSrxqgs40lruNGwWaYhLWd2fUrfhBswe63SjcdV8tu5uKEHlhwGOaSEFhwazWVR+l
NFR/0R1RJwyvYv0LtP70l2aMHhmXvix3VQdZ82C3bJ9HCLjVKyMOp/Pp1hepjzyM9k3GujJ8hKy1
aH6v4dJ9x5zH+GBN9jqjFmXmP0fkS9svaVKW8kC/eb5DN6qpHlZCQrrLEkvP/Xwq5OALy15uMMmZ
4v28NtMXpGB0L5S6Mj9qsWXdqmqhfPEk/6JZLCUxOHOqYJRp/F9DWWf5ah8XUzgLuaKI4Gm14/lj
5qRrAM2kea2Y5SaBabbGQ0+TY7q1kd9D0FDyjL5RjYYMWqPDeivlfnl25lq8isEd9dCrciYXKnid
8baI+8o4FEpmjMdsGutfUK3aOawxC/9eeWPR+YVn9YbfUo7uV2FnrxmyIS+Vg4+tb6slElqJMnvP
2ZCqGnOvQhv9ZBqXT0qrkAvmeZsNvmcxnPPHzs60vQmw09sjc4jni0IZHi4b1aJNJ0ejxsuqOhJ4
lMtjYVRtzI80s/scx9efYna1LtS0dnkeE2mnIQ497oONflw9hXa/GM6nRYsrMzCyeLT2TNehK/Rm
mwqqs1FTvxoDwnpRWdpJc9vDiIiVoLeFI0MD2jTAvtQCaVW3Gx6xNx3q63lIvRhJjNki8xsNQ3l0
zLZybum3iedKMOd7dWUBOUQOY5zea32u2V+WXBZHklXg9FmTDiB1u3KZxe1SJEb80dGzrL/PrdZp
AhQmvVsm5SLfJYon71tPXb5P+UoPDOIApgO51pmf2rQQ6sOKTJPHVYg2DDdpaf7QGIEUAXxVb7kx
3MGcDgwih7uFRoDtlzhpJX6D7gsqkkC5xUOWLyAp46nDEXGFJOLHhjaBPOvz+uuMVyOEB3NcZ+jl
9OYexnYoPyjousfHKW6LaTfSUUrYdJW0kH/Lmse2qTVwx5I31llr9zR0RTN/0dIxLncJ18vHdRS5
A91FUV/s1u0+IqgrTOQtB1WD290IWK20paSPuvXq+K4QzoODMJoJ3wdlsjutRWXjEww+8W3tFc6H
kbj9fW+zt/cp8QCwaF+4gWovXR6gBt7JwDZw3wprZA3lV+yvCrlPDOBst82qZfjAJEvWfE2VQWgH
E4b6UzrK2tnzbV3vA8FejgFuZ9PHNm6SJQATOM/3rXSAoqEK44jQyPq1QCoCBUC/zORQ+WanpmXg
NOXU7ctCt5N9W5NOE+K0sdwZOoL4JCRas7cq3M2CLJlAf02Fbv0YzUVofj3qJQLwVHE+jTw2r8Q2
zHdk2TwuIF++a8qY/XKc3ngoK7RjoDPW+c9s6OefauHYedhOyeD4M8wCNZxHaT7RKc9BpmqrCkmG
/feVgDxUoTc28j9P6+KnyV6G22ap5e/FtRemxqUcnyfqbu6JehHCx/2w+zrra4lpbqms/b6stPrZ
MYb2vzbWsid6ySmGN0XZ7lC+1DDEyCb3xSroGWNwW2dFWCPd89t2mQvcxGo6NZE21k0azlOqfmxc
pegi9J2zD+voznZQgCiPfTHhMxcgKJU+I7zdOhQl7OogV52qjQTwzzxk7m3LO9HY1tcUSFCMOcTo
qD4i3svv2WVig5IWxlEuZML7HgFk07d6C5Xh0raSO7Os28KH1ZKi0y5FH8bTwH1mFc5KK1iIgU8G
PPBTxbyFKadIljVQ6jz7sbbxau4oKvASMoU5vExJo7Vfl8WtvjBbnBWoSA2iPLWVctPirKQ40Sjb
NHJxmmi4NwzvZZ5k+8PExcbccRVV6n9yWjprH/exhldDKlVzJ7q2/qA7Vf+fgfoeQX7Wxf2o9Po3
+gliDSxjGBffmKhf/Ebn7x3aRmZ22A0LsBdflGvr3jhwpQ24YcPU+0VfZshCIPuGqLnd1J/mNVks
Wt9VOQbxoMYRqaTzzabYKwJabPFnt0bINnBlN/QPpJA68aXMWli7Xu41oVSU9UftTKrlNyMmK2EP
RIHa0bGlcbMI3c1DuPpS2y1KuagHfbL646AJxwqVJp/Su1J31sd+ajrzgIckexzY0/KlL8FTBqPQ
nTFIXa8o+SIdBXfRA80FimRhlke+0H7AyG2VRwv1UGr+JF6fRZLylHQC5WPVZLMWmPaMduIijUpJ
4eTGq/2zFkPXf30/7T1vhYI12fpjyHxu+qwnxes0cRrMtNCiyqnMqFDycQ6FWgBmNCQlkJ+ocXI7
IAl9l4+O1l0pwC6UHshEIZBFlglC7bSIhy2ulkQ0LfJKb0vSkuwBNnDlt3Z+TZvkwlKAF+n1opDO
NOy01uNCrkpFcBcjXD2HCXlU4MTxcJTif8ydyXbcRpq2b8XHe7gxD326egHkyFHUSHmDQ0sUhkAA
gXm4+v+BylUWkxSzXat/YfvIFBMJIIYv3u8d1N92/OGGMMQH1LEN0OXTE2xl6UmVjrVzLFvL2cZ4
q++SUSZ3r7+5FzCA1VAN4NYEpXrW2a062et9NTpHOMTaEiKEUR8n1qR3Vjw2SD315MvrF3zpCUJs
5fiGUBxB9clpdbCbSo5FACGTunJrDJ15NZYeTl6FOOcr+sKoXA3d0XMQXUCK1QmeOg0IBYkdtFl6
KqPeLnhKb2M1x+Whi7V2jxufT85RN5bsjcpIzyVxPH+0a3tiHZEgA3g3nNypFG1WJlUFIbRL7J2n
Z/GlWcCttYNB32CmN5/BdIG9Xzh7EoIMGogTCqS5k2koKfOXwTdNLAZT7UFhcBiT3cC3CN2lsYqo
aXpdRF05DEPkSl9fQtG27VUdWzq8rJIUwO2cILslxYRwaL537j+YLRlIYU6PIw/tRB/qTaOzp7JV
WBVRRLUePMxWs+DPtlpUbQpPJATa2mb3yU4Gbfo0lrUpImWXzv2gC5uFSssExOZFuRg3xxRtOq7i
OQnsEkXN0nSKumnAVIbDgMq0rTCDLr7gU+LlUtnrSk9lbzSbVNGZEZjgjv5tDO9kftvWnp9ttUEq
fz/VRfqmUfps/94Y1mQRZGXik05BaSSRAvDDESZlg0s2hQpQMusI1OJ91WlEAuPc1FwEQVut/tJr
WtZNLo1+OkC1MDH4yMrJDxEFam6k613cb+zMwlDTz3XN2AMjT2IzaInj7rJgMsoNRVDZY9Ti1tWh
njxK7sQ0c3UzuAZGHqgZ6vyDh8+cFvp4rGaX6JZrtfWUrTAdIiacaC4L+ccHmyP87TLBsY9yt7P6
SPX5skSJhYN86LbwG8B8Zv3NJP2huIbO7bxbnCCvojRAtbod0sSQWyNIKuK+MX6HVE5zwD6ooVoe
pmkxPsY4+7AVS6WSK83w2jKkv8XeY8tK4quSyazZw+Or3/TBSt3CkUQG1EnmtP5FnBi3JlE4aDwB
u9NwjrXFpwuYKG3bDU3WRR6WUWAVvZO3UamC9k6zfMnOwD7W7bSu5hlEopqt96Vyiz4JZeCOXdiJ
vqhvZJzVzbd8acpPrp65HB8ce/YvM8NPrtALxk40LHbFs87MxNkHpeZjPqkXVXslR7N1DrPmcmZB
pS0/BmVRuyg4TIcpQP//0zD27oVSkxns29nI0VXLZL7oCqepQpU58bAfZW4sm871i/s+Q/CHB+Fg
p2ExCetd76jgMyec/N0U1OZlQg9Si/rUkcWV8iHIhk1VasEBcXx/XdgzSstRLF5+wCm/jaNW0CPY
dUVOzSDhIVcb4jZ7FTJLdayWatO/ESl2RvCRS2zE2jopVeQOsnqwbYLymH1F8MVOZDoyZRZlb6mz
dFqRSYIyBUsCY4lMNDAOhonV8LbXS1tc6QXuDEgY5/iTLeUiMeD3s3vKQ6+I3MJZ3gcg4t+GpdaX
bZ0U03uxTKrfayjNOxzJrfUz8ykTO9EM7ttk6Vaxhu51YEClU96ooagrep6O9ZXqf9Gu5zHo340l
pq7hgLpZ3xZ+VgsUPLPn7WO/z0B6JKkUuwqaxqNWuGpG3AJHMBwsaUnyBJz5LW53dRmlwItmaJFg
II+BKpt91sogiDrMuKtIn4NEj6jeZXk5ZXDUsNzSM15W36E5XoLeqsJUs+JtJlQchLrm1mLHYc7i
YEeQNC9Vc3bWmPY0Nox4uuzNoc8jeg6TRAys6GZ7VTe+H7LGp7sZmO37vKk8cwOjwHUjw+HgRdOp
ILSZvKj7pE1sc+/UybSJ80HhPEYDJ426pNWPorGmYSubRusjMUNsOk5mQhCBMcT5G47b7u/S7NPm
zO7wvKGCnx+yekBqWFxsEE8x08JAYI4ni3VcVvSELnC7MYckOAfNrh/zFIzmMnC12O+A3Z+5wBhe
yXmkzu0jpNgebwinbW+DMi8bpvJYPtJQL2/ntnT2IsVXNAzcXLmrfNTENdHKP79eazwvAODN4mOq
4/ZHVXp6z/5CtrQH/HEk3ai6CmKOpppp9hdAft4d6F6OhWLQh74txf71Kz/fidcrr2J7aFPPm3Jd
Ubem17bWsW1M/27qJ4PjxSx3du+XN6MRa2faZS/e6Rr/DEMLA9HTqspOMTYcVW0d1yovrIKu2vi1
le2KuPo9DqR7z+lIAlM2w+71G31ezuGaTi23csxR2ZzW3lo+oEe0XPPoFsmC+5XTbyZT+ABa+nzm
Umv1cjq0sMCnyQkXbU0qfDqCQTVEnjuJdayteNkUsk2uOxazW3y5852w6HYOrudGr9/fC9NmTZmk
UAXSh62/PvgfWg2DO7dVv+T6sbPr+hj08Rdn1s8lF7wwWlCg8PhIYCR46bSFq4a0yvDW14+T0bl1
5Pej/IOE3e4am/eg3rZ+5pwRs77w2hgtqHb4B/rQKZ01c3u8zxNrOc6CFVR30gwHpTLb9Zovz5BV
nrfH1sxmSBoBJTA478lrI3XRHCqnN47EgizbpXHNP1ZXsT1yNvuiwYwh4mjX4DvQc8DHOfXMivTC
s8UhysX4AsMHqBUnl89SUXgFnZrjgAHcthlg7wo3j6lIlzzqR/s/mBBQUtYK/LvXxik1RwqaYLLT
l+NgNnqkFlHhAJkNR8cZijP8r+e+ePAGGJwr64YHzLL+dHA2jjuWTu/qRxlXzGxd89qH1bm+Do0x
bb4EBTE5eGJZpQrzPNDyiNPe1CESbYybvqsFKkdPH0hInoLyb58r+WocKPEMXLvrp4/BrrvW7am9
cCXNnLeNZc1/GMOUi83oK/uLMsBMzszUF5YHVnooUXieEW5y2hSsCwR+rifQY0C0OA56O23mxSKL
0VH9xZp7GPUoVl9fHZ5PI0DNVT+2HvEcTPKevoAqKCfDWRbr6MRVtzXGknbSSIchwA/w71+KK0Eq
BmghxPh0hYdC6WZxwY5ilE5MY23siz1GMe68FT0eAWce5vNljyUP1RsHdRYmJGlPbwxLdTLgNN88
LgNUemBD93rpbOfM0vD8lUFgg36K/AyOFTy2p1fJyeOsizrRcTTSs+vGocbNTOleOTNK4kHXVTRb
hfHw+jt76dbQ+kEfJK8Lm9mTi2IhGXt2putHsgHlZWvX4lgF/Tm/uJdujdkJPRFwZeV0Pb01HwWN
aRMYeUQ/5N+aMBzor3XtGyES+31dB3oczikk1TN1wEuXZZGDm8MI8UjzeHrZjqUnW7JePxqW0u+0
LMerpnCy3UD/y44MgTKB6iAf6jPXfYFIgx6FB8pkwJeMQfP0wgwk0x6QMB1Brr1V/dLQlC0af/mE
mT50mnpsnHjTUoLuVDbhCGZ0Um5E2Xrnklyez0m+CbocWvNrDP3pfqN1SE8MWVOBzovYxWDZR1Nv
na1Rt+foQy9cCo8SALq1Mni+tZVe12Vy7czYtbqJM7+7EUaHWUmpmdu/O2i/byku5CtyA9lanj5e
lGZt1ZJhcjRpCdQbLXZohTmVNM7MyOeTA73tmh678llYbE6GrTmlRSbJdDk6U15dQfMvN/Ng6mfW
sheqVYoBNJDo2SCvnt4NMGapOcrWj+7ERoCQBmXNbprz3Nz5ea2GyOn6/I8Z8IwucluKc5PzO5Py
pJQkVWcFBk3WgWdjBF2G3SfubFDVgUCGLU7JCFdEyZmfpmOhONHOox7CRjff4l1BhxyJqP0Fe7jg
PnCV9UUX03gfk4hOKg9t1pu+Bq2PpnR1Eh9pXP4urNEcHkyjb98GDZ37UO9h0B4tvA1uLQ5EDyL1
nc/KzNJ6Q8a61kZe6/W/N06+XFqt6DRs65B3bNQMWHNmsr5QEsHXXTes1cP4WfKNk/tVK+D5HS0y
DYDZJnzJtYSWL0ftCIlZf3h98J5OE9Rg/tob0HnpK/Nr/fkPNXQrLbP0XXR5/ZA29Mxo0ttageOT
TNXxzKVMPuvHN/tdWgsrGO4gBHUWnafXwktM+uCRE+tQTrOvjY32ptC8ybxZBBz6KGim7hKzBXIK
tCRLP0OcHPsLZGMY6XV0u80oH6umus/tePZuati/UQMN+WGKyYH/2jhFcKWPXatPoV+nrgtQNDp4
Fw6OITZ4VjjpbZtODg3yRvVVNK1xWlFSuHGCstzTPy9zsBBciGFot5sKHVNUU9XNtNFat2gjbRVa
hUSLoabWl6ZODv2kT58czUwhyEqXG+qk7yebNB9V+WYcx3bnTN0w39ixBLhocXUNDvYYZNab2kxy
ttNkENibUJSqI2heluwr8BD3ACVnJqjPB+H98PobON2BeAHsAwZtGIJpnysjv6fcVGruKYn6/mNH
8yvbkvZY1Fct21W9A2A07/Gmx1rjzLB+tgdx6ZWEvqraqZDghT199+SkmLamucPR8ptERH6qCFBK
xyr5Xa+EN0QpYSHahdthJn00Os34yOzEzFwWC8T4v/0UKNSYWjpdHFis6xT8Ych7fQ4BHqD92Lbx
sKlwTwhzI3e/BDbkBVdJFdlem5xZvL/f4Mngp5MDKQ56HLTuU9IsGQEAfarqjyOUuIEjuRvcGhIc
Dn+3ET+z3J4AftM5rvRrOSVoJuqk7tyNlqsWeo6R5OccAU+nvoeV0Lqf0MqiCOLfT59DWmZ5hlHl
fLTLKrhNei0/+vpobZa6FWde/+nWxaV42usA4ARgPqPyFghGOeyOC92ePj/YnSwuFEy7/esv9qWr
YBUDox1rLpy/T/AAKYIl1sxBPy5FLzfpIhAaN8U5ackLQ9kCt/oew8PDe8bPd/B3Gn3BEp2Rfb6a
iutYAvrt1qt7Y2OKNZUeZU2V1ZeBVrs3RlmOZxbt5/OYbwBmBlqINQbN3advrhpbKDr2rB/7sYgP
kOuyQ432dpd5sXcUVjNHlZssZwqDZyfa9SWCszCDMTrl+HhS51gD3nbFiK8iCZZQcczYI5FWQ86c
7vpy0o+DErVNewJ41zDnFhc+W68vodalHQZ/tGFSL9E8KJFYpJz5bs+U+N+/G6YK6BnYW55tY0US
YNORdsuxMArzsspHd+0b+fUf3kJADfyVQU4Yw9Gj2bRrfwL6T7CUR31o7DSCXZ2UEQRQ3KBmNZZZ
iIxJmoemo7qItI6UzNDF36uJrI5zSRSno/vJslp3ChuF68ymN+v2jcuheop0+BqfiRNuFZba9UCv
BCT/YWT2304yzZswXsuXsOlqWYZ6oo/fSLDIwD47L89Cp6M9EBZQ6t/YGNh/1vtOncusOi3w1keF
RACzGF7Tcx9Q21VxFnTtcmwcI77RndK7knlCgIa9iOBrCQHvG/HFfbPzqsZ9//oMfWEVBHYGg8EJ
AOj1Wa2MeMxsmT/LEZ5uVm292XS+iQRbitAW0ptWXlV8W+d9XkQti2O5WYuGT0U3Edtg2B3o+Otf
aD0rP12VLRNzCrDZtQDibPZ0JmloCOyg6/SjklWV7WqMHAacsIhiMyw8o8MuFfSCDMhdcjPbVgZR
l0F05tT7wkKM9TwFN4sXuPzp1jDZWpnEczMeVdXksBf0eatrIn5H4afOLJEvrByYfVJ/AeZTHJ8q
Ou02jinul+m40JO5rTtBV1nWKhoTpV+UrPwbKfLinw/5v75M/508Vm/++Tzb//0f/vyF8qHJmGkn
f/zf2+Gx6frm8ZfrB9X+woLw9aHLqvJ/1g/59y89/Yj/vc6+wJqpvnWnf+vJL3GlP7/J5qF7ePKH
bdll3XzXPzbz28e2L7rvF+A7r3/z//rDXx6/f8r7WT3+49cvVV9266clfPlf//zR8es/fl2riP/6
8eP//NnNg+TXds1j+SX9Ber6Q8ng+Ocn/uvXHh/a7h+/ao7x2ypEQmgL2AJTx2Z7Gx//+SP7NyS4
4KS+BR/EwmDi11/KqunSf/zq/OZx6ET0w3kaoR3itF9/AfVef2T+hrMWFDuOEVQc3+1s/vUFn7yz
v97hL2Uv31R0dFp++4TBwGLhUb2gxQENWi3OLfPpXKk7wxSwaR0Kk3iAgaAtZhfNtq+gMrZisMMZ
VLWFLOJMBVqVevxsNamNeLkTdDxwyVyiaoJGt+mWGn8CVZEHHiZWkuxhCRn2DvRC7LK86+S2c5bx
UHVmbVOfzviBZ8LVRtrqCU7EBPyKsGvS5LZpNSYtSFlSh4nCLDeKTZVCbDKWhVUZ+vGxIiftW0Ac
78dBSVqOeaw657B4sT1FQyOrekuDM9b39txqat/k/SLQLKTx9I6+kHsxtkM7RTz85jNDDRqKkfvu
XV1N1p2bsKkc5FzlX4U212+FHggIi8kwQiROaTOaHW2Pdhpy7cYrx+kw6lYNWyOt50dpVrq5Kf3K
+9JXZnqPU4L/1rEKiTi18hbzyo4NzYrg1i9xVLFjfaCbDHEWt2182yEBy6+GGbvyo57Q+/6IPxQc
41izSTrxjcF6D48Xk8HE8/BJ0hcHsVAsB3KZOnei19vTcydWnr0+e6PLBL6xCIQcEf9ZPW8xHeBk
+Hmv1dfY2UrJsxZLs++J1AE9TZP6AnS5/goKqWe0dq2cg4M3+3QR88IC/Ywbc96qYKluZI9cPEQV
3PZkTFvA270qFnmRGfG48l76mk66RFa+jwNH3JZqaHmdpisJgZeQ+yLE093XNJjM5qoXiYaBCQa3
97Ou+Q+lOdpf3bSkb0hnaf5o51ryCQ1Jzt34GP5sTWW7fTgBpSewykERIZeMLfuyQut1bWOO+JiU
dSlvRd3axo74NE4LMPim/EMHHc7edFPpFByErWUKzZ5nG5ZuJq6NFFuRMOOYA5GhUL371vOQ0a5d
a/3IwSsxNuXkUWhAzFUS0g3p0+8bEjDYWWCBjFNYK+ZZNEDnusfDXtph0iTTH6geMSeGaJm1mzib
m3tZT8ZmqhvU3I10/bsqzSptZw3siHcGOUIN5l/VSGhDYY/fmi4OsouizdP0gQWs85kEseVdylZH
9iFnbBQ21LRtHqJjdeNdCb+fZKiWoi2Sy1S61B5F3odGkXYwtj3sBqO6rUECRJ4k+X4hKOVex8Lo
sS49j3RJ11NGaGKRSovCskbJu7Kqw+Qk5V23NPa0s2DFMpoE432TefbSbeD22P5WTaVvbbIcIttG
GwL7myYSpRglnQa1PvfN9sod0vLBwzaJs7ptNe/EaOHuQOiVydlMK/wlKiG61Nd9WnXT1oRwb2y0
RMevcKjWFjLSGxVKeMk7w1R6dpjgFe8n6OtQkwp9uFuqOr5XadKsuErn30i9jZsNK1/3vmhkCvnY
tMR73DsEdjLm5H1KpB68VXQ03+izBhEez5IIZKivNnydtN9QzVSQr6SEHlynfdUzaeEKsEJmn6i1
pocYJod/9IM+KSJW6lqG1pRRp6MwKW9HH5vgrTuazM2kzMc3c6EMK4TYFNuRnIWgUmxo6UTQIIKY
IYqkYOObgnIzy0vvkCwuHvwYDbfTRRH307DxEQEx6slcKHBKHrw/Pb3+1o7+0935yY7+f9z3/3/c
0dlkX9nRHwpRPJRffzm263/aJ5s6v/mvTd37jUMaR1HQNXvduP/a1F3jN8BNWvNrY4xD3NrH+XNT
X2uBtUlJcwK5GoLTFST9c1fXHPO3NccHpS8fCY/DNH/9G9v6iaW1BuxP2xdw5uSw3GQ9trFSFAfM
VG+ndKlDJCQZ7K3M2k2kxv6ut0IDECyme1g5IqqyZdxJZbjRHE9zRNhDsNcXRcqfHhsfRQOQ8cPz
/LMA+bHg+N7H+qs2/+ubndTkhE3pQ+vb4lBYqbw07Vldiakh4RZ0/BqSYRzpTeBAgIJLbwwzCi1r
+TBoCPQQ0tUF/Db4Y/ZSJBsdQtUuNrN6Y4HQ773Kn7YYMFlvz3zTpyrPv77pCZKkV73LainEoY8N
P7KavkEfp/DP90T6RS/s9NK1p2o7LDS6Qye2KX3q9qzhxM+ufoLfIJ+JA0BbcdBhzO1Yj8eNhoxr
69fsLk3ayUNbqSJKx1FtlDGis6oJS3z91p8eJv+6c4b1jxhaRdwv0aCmOCxlwm6o3CG7S9B2HjXo
ZZEDvettZmVzEHYeItvXr/n0uPTXNU9QDwzWdVNDsnpQope7EWuJsPLL4rqK9a+vX+E7c+SloXdS
4vo0FaS+jOIwGEl6uag63dJ5qN5LNxsPSJzWgDAxREEy65GnZHmQy9Dt/GS5EcW4CRwNY2W7nK4D
0f5R1q69g/XYrynN8Rk48bsB0kvf8ARH1bSiQuQ/5gdT5NMauJBvXVoGuwLY5mAtenmBfEZc4MQv
Yb+76XuQeIRaRh2QQYTzzBwnbTgTlbm3xEQWyGiYN2rpp0urVvNRbwN4b7XXhnKauzO468/e2zp+
f8BbZTtmXYEfzmGJJ3DOAEweyc+wL5X37vX39t0a44Wnctrr71ORFJhQV4cCtRI4E/qutPS1g1Oo
6XKgkApNAgP2WosuZCnn5tg3Nc4F0hhCfeqNO7/J5m2Kte1tJdibNXzkPnVlYh8SlfYHL5+7iAZq
if1AUu8t2PjbaaqGvZMaRFC0vbEVxYz605zwE4rN3dBhQ2sPfX0kMxfJk8MtNyT1XNqJXcPvg+dL
U+uxJUfi2sScZjcmjXWGgPKTp31qdYxFCQ6byHYPJVam0SrN3Mzu0sA1n73d64/7BAn990x0Tlbo
uiFDKpgnHreXtzuc5XT0yJivd2V/oxL5aYybz3aXlpsRUXVIKMV85kUb60R86UWfrLhoM3vPbuzq
IKBJgco5ue1GI7aMnITS4VHiMllydik8d+N7syDjSxmQh4OOE2KNp4p+WOhun0PSf/p1TpZgNaGg
XSqHh62kdTUuYiC0qs3kYZ4dqH6lfVH6SbGt6XNyhKjGrWYIxEttDSOc1MwzC+MJuvbX+zhZjYfS
YbrrRnVIgiSjmUUjQQw4ZDRJ/KG2gPQJTiSVVqdziWrFh+gV+HvfJ6fy9QGxPv2X3srJygwma2sc
c4uDPw5eZHA82yRVUV+Wul9QqLrnOHk/G9snyzOmucyswS8OQz5JKOGuy2Yf0EEx6vev38lTnOyv
J3myvDaY5S6xCsRB0OXexKSvbXKhBbxBo4fbmBvb3JyNT69fjM76Tx7c6dI45bg3EyB4IDh3/kpy
HXKQ2vPmC9dZtGDXOhPaeEH/0Qv7pigui0RHttb18dSHyg4KEl840m+Fq/Cs11pxnbsjTyfrYjcq
Bl9cT0WDmNbIZ/2LY3bxA94EBpE6CEY+o/TuP6f6kGxk2iH3hKvWYB+QIijHVDcnKq7zYKvNZRqI
vRujr9X9HkVoFcQGPEgfllg4T+Z129PjtOLC7Lf0XYJjMbc+9UdmaMuWrGKEpzp962njUqLt3ZLk
iA2ijP6NtnZXw9ErvdvE8eUcQvDOLzMk4kY0wRR3sK81tU+z3QgAHE1O2w6PIHKW8fz+jK7Ou8x6
5ME3Q1AaWxTrthWRupyQHcc5EcE5mQRuFKRe7W5TVSY7a6qSbk8Ksfve6nO8GeayWr5piCi/jHkW
bM1Y851DPZfWXe1z3A0Rn9hXTe4GpF0FjrE17DhTXHQuUVcP0rTDouqbe45kaCqDlNsL2zpYmq30
rca5mjE7trSO/8nJ/tBbxUWhLwRIlFNmgKnggjzQJ+nzhxxk5D2xZuJWcBw/1mXR7Z3EBLoB7+bN
0w5QfjgUKp05cNtjdmjnNtM2pRk0ZK2RrbxfRGncu/oAjj4qgbZ9NFxx6+ZeoF2kndM+okEtvo25
Ci7JV1QQ4VVbbikSqi2cvYHudkZHIqpLtNZR7PQoLI1m8t9Lf+EtG7iHv10z02XoKNOHh5HBWtYW
DAlBEGwBg8gKBNafgyHvR0Q4wBhLZqOLV6RihClxERJzytS6x31jOFi+aD7kZZ4/GMJ1v0hboxlO
tMlcfqg7nT6sMywko9ru1G1yjt/JnZtZZR0ZSqPhRH4OBadJM/UtnRX5MTGrElfpwhT6Ac4dWLYF
z2cXF6K0j/XQmkgeiQ3bYfCwgPW1bkltU2VXrTMHFjZsg2hCTL6HeOPC0wYwSvX+Dh9Saoay1/FM
9bPWfNfbmplsso7eZmjMZbEZleNuyN/GO6AJ0MOjmd4AC8RbA2yrC4m14oiec3oK4yRfPgezU9fI
fRZixc146t7VyinLkFaUlu/0XuFB6tvp3p5GYpTIW+nuEoNxHfWxz2AvsEQkXVl1oe2MK7Bn5M62
qWichF6/1AeNgIbd1NYqv0Xf7L7DELK/b3TUO1sMfxmHDJ1k40wWu7WrW/ldm6bftR0ucW7MtRol
R+O9i3tVftPoa33xk8HAD2QenEfyVNwsMohTArKq++EDfAycIoCwgz+6oe1SBCVW+Vgldv4hq1ps
BcgDs/pNYU+THWLQNxthjZz6odaT/qZH6/hpnvp+Z2pN/95tMoV2JoY43vlVrLaxo8XQ8VPzxm/9
bTJhgxGqvs++0RFX21z6TuinjrpAwz+97wwJCDblsn4giRLgL5V6Ux/MSsI5x4Gw2BSVb30e2n5K
t8j9Lkapp8e6ixuQUFwK1MGfioou3JzjQGsXnokzgbH8IYJGdYe5JbZsC1NDu4rbBSd9FgWJN1ox
sWp26jNy21le6CrWr7Metnbd4+QXWlgkfLTh1U2gc7N/ZWCh2W1Fg7cMNodAdkmc3WDXq214kfXB
qUnYgZVUZX0UiCUHf/OWzSyzgoWim7PDgImOXEnAwaNTIVPcEvusf5EJ4FrIgdIReNFN/R81JWu5
8xWLZ6g8I5GRCzJ1PQcVPc3CbdwxJHo8D5vSS/dE6fhkwmjK/qwTUPMwFFCVw6I1kfQEss5U6ArB
eG4HtH6s4ayZUVYHyPL0NHWugslmHr6+Bf5kR//e1/3hbFCPFtJs1VBAdTN8mdJKjrg1zUgQrXN8
4LUIeqE4sU6K1amXrazp7h0AyRqaEbN1SPL5vMDzJx9/UpFmi1kFi2eWh0lWdA1LQS8hAPjsnQSX
JVG17wqnwIIEsxm8EAI7mmLLvegbapegytKdMOBe+nDww9yuHEDOMcWGKM8+KpxF9prZkRFW0ODP
HS8PeYXsssjULmrbb2/0Jrf/wxrytDM4gcfGWbcUB/Th+RVNA6Ijchr1OdzRXbagk2+Tap1tQXus
qZP2RVxPGF4M5+iUwF4vvqeTItZLnUYKH1dMZ87123yw4+tpVPm9VqN9nkfZbggXTA4kQKb7nMii
M4eZ79zil8bHSfE6Y10xpL2dHWLyjr8Sz905uwxNlJF6o7rCdMh1Qifp4zocajl+6By7feiopwHM
+nnQMeUR0D3QDOJy4y2T3E7GmNEYsQfaJR7eJR85mtIfQAc9oIBvi+S9Vkja/PhwVMHWTQf3s9ZN
A+pGjziA2rZiFhC7PGfO+rPnelI0l7bKKxbX9JD2Ex5jc7oiGTigbnsSg51wqmOHgxSxW3ZY6nH5
NW3zKtn8Z9P7pJxeUFh2rrUkh6B05Wc3meYt+Pm0yVX+9yLg/l2x2+tt/7CCNFPmNbXf5lRuZjTl
GmEapUEhq2VfJ1r4Z6bHT9Yp+wQtTbwl05JaCbyGLPsqoasH2k/5PZL7e2Yp/Nkp7pQcXZaLqxXW
VBwsZ0l3zZjaUZFZALMo5L2Nx/YTTU4+vylLkithMOLC7S/5Xifp8fH113VC9fnrYZ4sZh4Bv8EA
hMIsQ2mu4nnem0GZvjFEl93VSUcDb6WJlkbZc/a2nOu8ls7dUos6miE4HlRcnLMC/8lJzF7fxA/v
tWySjIHZCWKF0cL7BeJ4qTsjqVuVFhmywng8mIf/DDRZW+8/Xgy4xhN5l1QHjIJH2r2JH1VWpW2t
Jq7evv5sfzaCTpaZbjYqb2qsFQWDSl0noqTYwSVLjJjkvH6Jn+x09slMV/BXBxT+FbAX/i6YrlUb
2MrGGUePnxzy7ZO57MdjukjPLQ917TQRZIT3VSODy7YYZ+x8zka4/GS5sk+OxOUwriF6RnlIJ7Vs
9U4fb4pEu07UvFwRlALaMzO9XaydUFvH5xI+v1cDL+0CJ8tIOcnJSNuyOshYrz8KP+OGXC3nZKIV
9nKfWa6ehlBFEw69Y4K1fIN80yIETy5NFNeauOqKZvXkiTPxjcZ+9bGCUuCHrTs02j6vBhzJyu8H
am1mLV5K9F+XllNX+1nJ8Y2S03DvTVksYCeXZOKYgOkbxDBpHFox5eZeh4i0KvjrgBOEPzd3hsAN
AHpZQwbx1LXDHf5h4mM5S9oidllXf9OS/t+LgnXyRnr07YvEj+0AGGHtZuGKu0J4RNGs2KgwXMTK
eM4eNVt963u72eDRVL57fUSbP+kzmCevBSjEn+e60/ZZlpYXrYIUoVf+8nnGkvhaMUxwYIBqEGlU
D9S1Jppu3Rig1sEicP7QO/pGYQc8lGysMQtuyjmOrU3jzJjGOaPcaQAuB0tmBmw9qrY/hO7LeztL
1T7o8WyPNBMZP3ywemo2mT0TNmaNaoY3hV3i/vVb/Mk69/3Of1jngm6km1WI/BBXfHwhFoXyvVuu
rMJvozwT+T15kMmZOfyzx3lSC0PBtVRFCOxBmMujZXV38GRaToc5PPzB2Lf+WPyOkP8c/fdnW5p5
sp/obj6TKEWLquzTK8Pv+zsdu1cuCNPBMzO16/Gq2xWBeIgXT7uHBKKHPcXQm9ef7U/WXPNkDxFG
XKyUT3GwW8aIXvw/9s5kOW4k27Y/9JCGHvApgGjYk2IjiRMYqQZ964Cj+fq3IrIqrxRXJK1qfAdp
VpaVEiIAhLufc/Ze260igxhvVCRl9sFA5q1LnOwcPSMXf1Z1umcUN57FgEAwcmbNBdf6SID71hty
snOsfl1U7agl+8GqLGLPOrVhCS4u295oz+ZOjdTXtvbtv7tlJ3tIjcaMxghR65TmMvQn3T3DryfC
ada9zfuXeGMjOc32SL16XlEsFHtiCZpbYz3gVWpwMQMslF08YIt9/zrHw9kf1nTzZOESQ+cQwsLC
BQ++vsjbxQql28SRgQ5lW2uWdjX6sjiX+nhjsK7eEoNJeojRtE9jbRovxDOXHNKNHzUVHNGsRgPw
T39IprzeKwTBcbsv0w6waVJ8JvfZBTMJb4MeRB1OmgZLfUyKrdYPuxRLBaVb5WyUT6poPariZjGc
b4SiLTQQsoHiDhCJahIr0L20C8aG8+XsptVdzePdxEXPaYewuIsCU0QoJRjU1Y2fD3FLW48S/4PT
+ls/11NnKeaqBiWDSZHlw55L87oBEjn0LvCRBnJbydQg7U1932tTvFVdqX1NZDeCHSz1/fvP7I13
/dTSDxa2EqtlJHtZeckzBLb6fjW7MjRH3QgVIL4Waoutfrx/taNg/g9viHGyHnqd0pqB9KZ9OXj6
lefKZmPF9bpvZd+TfWymu0PEOEW5NCPbUxXGL1qumObtIAZ5GzLdfxQpYSyyAkg0Or2+tSfQ0hJs
0rPLqOUwIswxH5VmRJcDfdLSNB/8jN66VSdrq1BCal42JntvniXgxpr0NlUv12vlfB6yIrtbS/pH
79+oN9+Mw/L3yy61kNqUVy2mJ7Oi1QE8Wu70clhePbWoi0xl6ly5hbxIyzS9n4qqQQ2Wy6jL0Hi/
/wneONsesdO/fIC8EFmmgYndeweZ2AKCHtoTUJn3//a3JprHguiXv76TvYDQyGEgMRK646ZBOMd6
yPIjIyAU8+xdtNpsIjVbc3TzBBgSBOf+R9yHf85Xx+HQL9cm6A9uZsspUXdKJA3jXEd6kWcRjvWP
AlXfWHKPj/WXS9DTyyH1auneg7r2xYIJdYXk7Zv011qFtKY+aucdfzh/+kGdLLn+UiMncr10X3iI
P6C8LnfWtEI36Qdo0k1s7nyn1LdTiUqSTOrsrjZHbUN0Oydqt82ZEjE6QTQL0Jn0eut8ccw6kp4b
/3f3Wj85TyI2tobFZ7su+zq/i0267cZqlkykHOPp/Xfp8JP4wy04dSFli9+MrRqzPd4BsUOUjLkN
5N6NPdofuRfeOMadOnHkVOqzZ2VcQuby3JsMdDhaIbYmYPUdcDIT4qQxbhjJ/WcZav+8o/rJYoMI
tltbf8j2PL4hdMHInPPKyhA3yUdMkrfEN/rJGoM8OFF2KWgAeloKpberdkr05m3Z98AGEs2Klq5R
91wX2IvM0j2O6C50En9Ff1zDtrENgGzeTAKymMvIrt0xpEczRH0/fxQw+sYPST857o2iGyZmbxnV
qUOzfCKWZcm9Zdu4DNG8bO12779Eb13n5MxHfo1megnrd092I8P0arlYG4FKmW5lmFbLR8nnb72s
J8c9UdVoxDonozk+Yp6CAhJosdA2/VR+FBT4xsqtn/QNGoatg7EiTlBqijfrIOyroauXD/aFt77A
yYJjuAqVdiXqfU+gUQCbAxwnKZeRvzC1f/9Z/PkSSDV/3/uKrgHpR47SPq8TRnaQVa5lu94g4/3I
1/fWFQ6/81+W50Qso0+KPF8iBUjRFg0Ss6Zfb5UCrPv+l/jzC2WIk5OOlmarwBhU7ZMuHp7iWG8R
YoNldXUJ066Mh7P3r/PnU4khThYKPno/j4UFRc8x713ZXuN0dgOj0cpItRAvXVgv71/prZt2+Pe/
3LTVZWOZEEfv7Zpxi1njJ869zqBJk4oPLvGGPgOI7e/XGBKzBpKv8j34g5FT/Ryf63OmhbmqzR0O
bzTyh4mYSfcGdp0xBL1hm+d95Xub0vM/PJe/9fBOVgM/dWgL1JTRadO1M4Q7f5AhTmPjOe4atPPm
kvdnyoxHgYBjfKlkYzw7o2ybUI229W1YtOlcFEQ+2AU1B9K4kjLCTwz6U+8/ixMf5r/3B0DKv9+o
Rsscyns0u9YIeT9f9fvFHpFG5PPW7It+M8x0s5EeIup1Gz+UFmx0xvTjVsCpD+zScSKkW8t1hjcw
mEq7ZpjudZ/HxPB3gwO0UlXxvEF7uUYV3pFNfrBDj0V60U8wUhUQzEZi0xhBPABzWC/Vkrif3dRX
uwoK53ZM+gueYLdTgyaAgibm9azLyOg/WiP+vCMjz/79+5dtl5utwYuCvMIk+3amThE5ulu9p1hc
zZ8kJlG79/1HUL83LnjKsMnj3JUjNr9d7usyMDLjmz2VEpwfzcMqiW16OXwGVYziv2p0GP7JE+7h
NNTp4YKwWtu7AlnRT5Z19ww357f3X6I3DuGYeX+/iZNuy/QAP9l5ikNgjcc7aqq02BK/IF8H16Od
PagyaivZY3qu3Ggom/n1g4v/eZuCsPT7xXU0J67GoXWnjOkhcQw9XFSKdhPvSWgmuoLI6ECwJWgg
MC2tPCNOV7+YuglDi13UkSVLbVvo6uX9j/PG4z2lhxGaC4dATe5OJ7w7MBPlbvu1ltciS5sdMogy
jPVs3Ca14X5wxTfWGO9kD2IWORSuWaAL1PLiyUQWG1lwCM6zHIAg7d/5v3uPvJONyGiwwZnm5O2c
wa43aWmWV/ohcQrcSnH3/s3DxstD+99ncHxbvz9MVMxp4c8pmZur0DEDjA1E2q7SSZKlQFkjkngP
rkMYDGELIubKyBoFzx3GR7+xnCyLaK2ghvNRq/RhxinUINe45bQ55Wsd9I4lzpn7q5DfwpZ0i4RO
bc26A7aknJ4r8iWwuTdavBsKX56ZUPYQHTH++Z6quJ+ClBPtrdNp6oZmunVfWsZ8S8iI8z3tSPQ9
gJjgjQwyc6+If2izAAfRmIa5ZcY3ldAg0SpNTJ8SVB0qSlq3Gbda8g2BRt3gForN65qMA2RnVcH4
08Ru51lmmxOgMXTgYC1a5N6C+3eXoVyYN+QiJDCBfa/cj+uMIEHztLWMxGIUHhGs2PYCH/DgD5cm
ZzR7juZF2WzJr73SyREZfETGWtcLRqH4ARc+2hq/8EDnJ+ydnwY3nc6dBWmHNMRNmwDA99fFTAK7
T0cS9xZXY6gpPfOymWpdJwEktVUQw99tN3y/7PtYlsZlnCdghF0LV3qEPg/0edekL6bXSyQVcY6M
1cmqMt1YAKG/OENnnpdp3W3S1JfdTq9q2niG6cHILibAoqHfxt3e0vg62USWT+hzrEtvK3ZKI6zj
MbdCxnTzj0ZvB/UJVXH3KSfWBJWOL8r4oK8T37oYOG0Iw7ncJ6DamojfYYx5q10qjRlB0k/Xg9DK
73XbO1/KhQ5NoLmFB5CeIJ4nP89gek+AYwgxSR3YRJM/xxFBJv7jgKMtB5mctK/5uLCEr0UJQbdP
FgU8L7fGQEfIEyKH6swt6sCRV3o1XRQSCIDKgBdy+rIYRsMP11D+Y2vG2U8N1WW2wylZFZFHYuZ+
HurcCWVfowiyFxRggT1ZOUor34nJ0UuG0d6RRDI9UI3XyCfHrMu3VOvOinq+suddMdmklVnKMjdt
nth26KRedjW52Qpm25n0uylJVw8KBT7EzCQiIwF1lF35Ro11SG9nHcT8uhK8UyxJWW+gVSMc7aRW
v2aDDWVzHgdCKDyxjX1GbiGWweXWF8uCt7MU3k4B/7AIooG+zDaoAF6TcH45le1SbOn4dsRVZMmL
1Ndsq6kyP3R40zw0XamLc8Ukvwk73+OjT6x651NmmCokCyG5wyPa+ntKH4buPjteuRn7lgfKycZ+
FXk6PmpwaueAX4V3npvGPIcFGy4QPk/Pb1xIml+ItlEXqB16Vm1gvnnIIFvcJ5nUCrToSDFQ1Yg+
/8QUptnVueZ8A2PaRrwLkM7HuCKtZSi67HGsY+87uRUFB9q8mrklQspkkw11g4OgY0i5HUS7Jpxo
4vYqmQ7UZ7YleZc4tb6EPj1BJwToAI6w9/sROBE2IMJ10hUAkj5OxYOGvRQbIjkxj9gFNDuYwV69
+kZDF6Zw7Q6GGRQNLgaQ7Gb1DwYXAqjdMsq9Id6h0+3TjSZiZ912NNqvy2ouVDCzgmTYiVeDpaZV
Gs6rUqJkHctF2yyW1hpRaeGo2TSrP2xtAuMfsJNhhVC6dwmXq/C3qaiG70oZjgiIplq3SyZ0JsxQ
M2m62YSPrbZZQnknsIiVUTFDsobpStmQWAP+Pj80wXns+1jm5vk4rpC3+eooltu0L78LoaYxgg02
biUN+a/C7nWWLmKzuEOdUv6ZBS/OCSrp8A14fdXFvBYJzFxjdW50HcBTIPphOqss0sUCX2TOHb/6
DvVyKsj0qXiTl2hJ/Cls1nrsdwkTrlf4old+1T0lupv1EbAYcTGbWvKj4s/zJqAjBG1WZzd25Vnf
4jTBRqTylpRg9l7nLMF64m2tlHVqI9YM8UetO95dO8si2zb6YSIwl54duB2HTWLWRhVTBgzM1MCz
LZEQOWeWpTKMLqBzqX+Jl8ks90MFaCOzvJvKUsZD1iB0WAs9bYLObIGnQOAQSJRojMbIPmv7smTQ
z4veTvHtrJeOHdhDa3wljnxsNg5hbxCu4u5GxqTAzNnyiFb6oNgSef2gQVLPkXSn8jtRR80SSjSl
DX6IonouRcmHazJy4sI8tvtzuu/VGhq8stHSNnDU58zXtcgENv8JMez0Kc3F/Jw0tlx2/mAB83ML
px/CssumhbqMlJGALV1nMt4k+r7mFgREXdev2G3Vw9rU1XVrlQOeaz1ZyfKrycmOZkK1QD/x4uz1
Ri5W0BALlYS6N6djmGVjZu1azJrfUn67XzkY9GZQMeVuUfgC1MCznfTrYUpc1KEuYjGg9fLiM3us
aYQjJhkvkdQ4ARpSCxe9qQVoZS8z1bd1MDum/PT/CJ1wM04N/k7VefUZqSAfLdXq9vP7B6I3SuUD
q+K3UrkkDatvPX9HtB3dF+HelDORWD2RMx9Uym9d4aQYl6QwWBrDo53ra49Dblm3eUnirQuQ+YPG
wlvn05NSHB5AyczMZgCQkdMxQXQgE6oxtrhCm50xkkH4/r16o4HhndTacW/Zsk1nbZcU6ReKWPJQ
J6TcVfqduLHlrHCHj6Lij8KuP5xSj3GVv3Qw3L4kriPN0z3Bb2bYgR+89USvbpg0ucF6QMFZ7oj4
V+b1FR40K2z6xNiYaTpHUNTGJyJ1flZTz7qcDcWlimfjKa8mC4+PNQGiWryNnyAOsRttIdYJrAaS
c3djlpl7aw3k9WYes1aXvjSCwNo7mzQyZofFrjYaU0iSKhfcAcIsb5LVyHaW1xZXsecyQx3JDlRa
O29ST6/OqrJgPFzC1mCZWDf1lFebAidA5B3CrjhtD8g15fLBi/bGJMo4Tfkh9iBHoVhqu86t5ZnB
Xrpp5jKNMDHKyI7tHKzGgtG2KLRzmQ36p9Qw2HT8NP3gBXnjVfdP2oFjYWhijnkRHfwIYVOmgkP1
QlrfSGHx/juIlfuP9Yt/UoyNeF1TUIzFHrSCiPh+y7ZN6DWTtJR8i3uUwE2+TthMu3XT1HHyFdZw
v8tnUHamuS7npck5Loa0t1snCAmVFPFVnIzZltoEe2IibhvS0++KofnWOyLbvv+x35j+/C+6U9rA
0RpLRh+EAQ6bCYFgWKli2v7tSF4Jy+st99sM/f6yXGxnLzKmFGam29T0vri1DDFfI8blLYxtcW+n
jhOYUhgf5Ma/sYL4J6ugT0KaDQ2s2Md+690Jd0R3QNswNMWK1av3Pspxf2MF8U/WwiLRqyIBu71L
xXILS63ZEQMzBvCw4oCHCEoD/8T7d/ytr3SyKBInMxp9QzqO3s/qckGBFnI0nLYAa7HgYSv54Nad
pPv+09/zTgrqwkw6s4+reKcmKaxDWl95w2Tc6oMeg9bOM9zOjKBNCAMBs5QvylQVQjB33PlNq6gM
lsKISGJ1rkXOTOaDr/9Gme+e/BStNJGDrU3pvi87Y1dnNKaQh5t//wr/D3bxC4eKnPFf3rgDHus3
ftVuXE7AVcc/8G/IhfsX/Eggy2AB+U2TiPYPueoAuQDjzTJNhhnowF/IVf5fFA4mmRgWvB2iIw5P
71+MC+Mv/gDIVaIJAE3xH/n/CeLCOS6X/7PBQq6ipWQAz3KhXILlOZWuOvCK3KJWaZjOeL5h91ge
AZlFY7chKdQkzgAxWJ/VatiPiBoNxD6+yLPQWbsUnwwQ1/sJ4i9CbKOwnmXqg03i1wChM621h6VY
re/T2gozkkl93lGDfGK+jR1p0EhrCxoKrQurNdBnJJZKPjWxDY5Yq9fibhwH5xJboUe86dw7T3OR
UTe2a91MKJ7bySGZabFLVIEGUdByTfT7KdEFDX9aIl+oaodryq3MiuQUG8MWeQTfyIsL+QUaZzwx
ArUOICSkWy89UOW7ro2VCtLRKn4kMiV2qUdyRL99LvpxAxXVCbSeH2+vpxC8lv5gUnBcUBw7ra69
i86MHcyiGBOTqC0rl2mHzcU2htnAo3EnI/lKaNd4pYakLNh9xGIHKqmWu5Taxt7RCpLnle5r1F+V
0m7IJbPLrfSGQ94VzStF4AFVVlCNGACjGutcfHgulXPWrrq5TxIIF9f0FeyVVXT2vhrOcIgRpmTX
olgWAgUqNiYqF0/lDvd+wkuLUDej0dH1EiUP9GPip73CObMm555JVfxJgxoJoExaox9giTA+gT1O
yqjzfO/K5vMlESZYZyTJy1sfkx49boAO2D/T3YqYGMZNPkhgDZl8oNmpmcMnJmswKCtNvLpk26Rh
6zrDqzEjZA+swmjV3tQJ/3KGbKF41Er1MBGBoShs5WGHH7sY/2FOCTs651lNNNg0ZTFuqFG0V2B/
mJLAa+c9njXP+OmjYKsCUMikfI2dISV3u0RArE/ESYB5Mu0Om1vvLpGnsJCGzaLhqxnt5bslm+aH
Wl3959ys+o3bLwyuSaC3WsSyUGHCdkLZtilotkBOsLWBR9Yt2WvqTuDie04YmMp8qZ4VcQ7PHlGp
gCUwPCFxXuyVEY8L1Gp1pqtVn7Vso8sauc7k57jOzLXvn/PJ993AnYDFEQ2abQ27GOwNPRn3nJDm
UtCgjL01WJPUtDeYtyhrXeC5/euixeU1uSslLqjUk2djdghnIlStsjdIRRxn55mqJLbOHc01IuLi
wsitKt4AmGofbL2y/LAGR5oGuekSWjVnqqbPnyDi3oFeVHe9WKr8zLN1QTBvTWM29MlKe23rFe5N
b9MpCoQyGvd61kx6KhmHsBvqasL2MDeW3wfDl/1FL7z0kqA0aw5sfSZa1HDbJdtAqQHz3648CyrG
pv1JZzL9UZhl/AWl/vqiNTz6kNm1+7UucZ6Gg263X8uUQOqgSXKlRfoE+SzQcTnnQbeKrILmkc4P
PpOJnB6Gqa5Vi7Ez4Lw+PgOJt16mAoMpROo0Jw5wqkGsEaX14o3Q/aIZauB3QMcgWdcmlg8Z6v7h
jGAyOqkEQHf3dVcZd7xjFhl2ZtvSThqaIqcnTEQBqatCow2JN/TJZxRRo3rlxQ36DvngdvTSKtnU
jdmOF4PdCuN81NtpvlZ2Nnt0osgCDONZjcM55PED+7Pr0fhVjpGm4WjijgIvtAIfbUhWtVKkkx2c
scjOcxY5eLsFDapMmy5IzWqKa6eVmbfpU6lnkRrQHV3lU5rYN5hD9Vct90w9iMs09ndluYIQXzP9
oMhzh3m+6Ry/wThktXpx2WDhBajvts7tWGrLcNesNBBDW9ZZHMULmZCfbENLme6mS6Ofa13GMLgf
K8eNgzVzjdEMbPKcYcJ6FScRukRGJjeSWLlHb53cnsATEmnD2vYmPaTFw/udphbADNNPlv4J3PBQ
/ihKoCwBgEh/2ro81zb0O99fdgVnOVYJErQ/+2nl30reReLJTf58VM2m8Uo+nUbuOYYFmPc8q6Cw
skmn1VQNDxP3hkwmu6vFNu+kNyN7z9w5kkuaXjt6MZ1LWCFfsryKSZNeRX61Qp8yCIBT5M8wMNaY
e0xN+y0ZkvWbI4v+pumK/LklMvEiTV3jc8wP+ptBO3UNp0FAD2TR8froEKf33Zum8dFykgZ5YqaI
F7cOPXZ8RATzBa2e+z1olNiXWLpt/7OlZtFcuPRemYCsFbVLN/RyA2+QIHYou+p5nADNBbHbsNoI
07bWCJtugziUGPKV/dKltYIs8t50a3vZT7J1npppKukUz+PyaLZE3IWqKAnCJLKPYYM1TXUaZAND
qW1R9ai2aWNwAzuEw925kZEjC6kwLtKtoZjkBEU6exO+7G58IsYb6IDm2XYcOMaYEU29+gZyCprp
j5k3ST9cPIFRcLCEPrBdQNIjrTMuLldBul/AeuxuyC0gKpJwcvMZyCDTnoYFRbH9F6Xa5pVwnt3E
qX56Ca1cqk237bfaCL6hbpr5yTFzBxJErLuv6BSGB4ivJjuoPZdVUFI6sYtjDfnmNZo4U4OQ3/1s
KW5FNzYsGGSC1HghpKg2hMiXdwtA8GbesduKWr+ooeo9jXlMRLlMhg5RJKPznwVKpJ9KT8RPw251
VqfKvsaj5jYBAlh549Q4/bGNNVe0yYcvtU/UZ4Qfv3nIJAmawYq1E3mzbZhnGaYLbw/5jiKxplS9
LAeLVmCf1daw8XR0gRFFxrCPY88aN4j0KovA5UWrYfJa+nd3mtclYiYHCwbWCvg+K0/KM31WgtTs
3DQffGu0H1AwJ+jicCGQd6fnMcOqpOXMNef+wyDj2g0zUfT4eNqaYh6MoX6AHKovQq8H6zCCKjIw
FGSI4mR31mua0uAz5DjKMzSLvg05oMyvRzsp1XVV5TSKnLxKHtlR9OIsF4Xx5HmdOYXWLONtKl26
1zMqVjtaUt9MNpY3LtaWlE6AQnXdu4+DxTRht3Jy+tJ7aUmfx0qLByLO2lvIHlkSKl1j3DAnRXnJ
og7qUdjqO/ECyXdOs8trCdjimWg9pBA06Xl0YLrgVNDoIR2V37yHrbVtJT9zNx5uwYWnj/SO/ThM
Ro5jwcRgUA9jrSgeppx4U3rHhvsVZPt6USeZ020daxLivPWADAT9FA/GmcziFgt9nhhPXaWaW7RM
TbWHOzZDKMVRFVnsHRdGPE5p1Nu1oRhlgW0M0rjzzmCsKKLAjdw4n9Y1L5mi5+45SDFawDRdsdXK
VMLt5B0u2DRN5j4Y6FvyySzF2riaHA9W3XGSbdIy0wqSZja+cEaoUiT0HBLJ2RPyczq4dHdljOw+
gJpJYokcBFMcBJRavid5MMtDzSZQNar7VXxa6nVhQOl704Odd+nnxhLtIQ+jjnuIPmb6udaW6Yfv
5QDm6oKjU1AbDsqbAhHMRWFX6d3IJAsg7TR5D1WbYxtgj0+uCafEQW/AYYKXW8849Mgd50/7bSqu
SSPKrE3Oz6y2Ru2LVWuetc81azXCZpzqc20iZRxk6OIQnuHajznzARbYfuEvaBwZ3zCK4zNMdcx4
QC1GYgY0AS06RmNKL/xY+/1fQfxrQXxQn7yNf7wfWYhAO/+KfTwKVv5dElt/CVJayJckEkz3ibr+
pyR2/L90jwg0wZvv/avu/Rf30YX6qAOD9FG5AG52Dp3if0piH2wQrkpwkY5nOsZ/UhEzfvytsUhF
DHwdRpeNTQ6UJOXM7xOBxDR7NyerEhAMSb1Ba64eHDszx+Fflq6fbn2jbJlo6jGaAozinyu3ni+c
JJ5M+GV5Hu9t0pqfUFmwecpM1sRV22VhhgZDxS1clsP/PJyxNznFzjZXaQXbYEIjU/edkXHWm/Ln
XFvxc1QMsa2d70kk4LZX6aSyTk51sRAP9mLPI3Whw6l8DKzVS8egMEl2jZi6mOZhZntQSubgQoI6
G9sbgBt6Ey4t46ENW1m/q8cDc6PJZELGh4kAgqhgiiFAqpXnhaXf268ccuDMTM0KP3J03aI9S6RH
a1DpS8kZHFd2cccwawVlmDhLtSHpoRSB1eSCGt1ymXvRAva+UdGkT7U2TetW74dqDo10Fnd2Msc/
7XFMHmNnko+91fB1cFdZn/sxST+ZszlDRxnGajNaJmcjdSTBwn6vb/IaSSgzeiDV2I6qFA8M9lD/
rE28+QVtWf4ZF5P7nGV1O4YqT2eSCog/6gg0ybMxoh2hmqiwANUaB2StWCfzlglD/Gk6AG0bypWD
w6coHzjzQLzVZTY+sPkcNlLT8q+7Ix3XGnzxJTsgc0tg3H0kElXt2lbHHlEf8LrEBiA/BGE9nveE
CXJEI+DZiGJAPDMrM13BK7An8HqzI7tXigSOL4em/t4/0n3RwNQv8ZH5a+YHY0dCKnXL0gkWOD8S
grv5QAvu+K7+Jj9ShA+LKyUtuG4gG0fS8HKADoM7PkiMFYhBvLpQiXM1oQYFeAKt2Lfa7Id+QBiX
R5rxsmTEvKxuohHycyQeu0f6cVzWjRtIeaAir5bNKq4facn8jiAnxz1E3qg+EpXXYXU4/YL98dmO
Dbbi2hi17Bxu/Pyz8u1ZO2s1L2GEi8eiuktKUsRJeivF3XIkOnNQg1Bua/2XucQ2dm7YpZ6fuXEf
3w9qpB6LbOKFzEfY5k73CrfQzS8Wc1X3HLOV/7m2HQsdT8Z0ESEos5h912vxPeCmZAhHje5JoAO0
aYKshOH8iYztiqHBpHEiC5k1QldPHTO5VjF69sCzjQS0kCxhw9QUzPnlZE7TldGY3hhRZIFb5wjI
ONccGyT2ok3W4TYGL+SCNjSBAuS6RPeDGWCGNOw2qV2Emczzejt0OZ2FesmN8VwlDoBoXUMUEhRV
bc+oNpyEI02RqEvZAE7l5NFhyKjTJs83zt8lJ+npkg/o6ndGk3b3uSBgY9MVtjOAGp3lg3ssYIdq
ILpicm0r4tSlvQC0KW5EplP2NpyGNW4m1bCNjOd5+rtEnpPpml4BhfN8qKHbYzmtd6CDEBF4q8ZJ
4VByp3ND+d2aXfu1hyrfYb2W7lesupTqneMsL+jX4i+6aSU/MGE2Pxlwj1bQ5s5qozc5lP3NgOKN
YdWhHSAPnQGYlH1/4Vtx8d3RrZq7d+wimDkNhTlxK/e6OzYammPTATGW/+ocWxFW4vlkgMmyzM8S
Trd3nXBxTIrcwFKLao2GRnVsbjRDb/qhhjL4oZ3XEmaQbV0UA4FokVJesR6mzrRK5JqViCOOLZTl
0E0Rx8YKiuLq2jm2W7Bg0HpZjm0YkfjeEKSeF1ebzi6886kYew+RVaO0DYtbSCgOTR3j0N/h6MF/
69t9p4XLsQW00AwC9kVbKJeM5ee/m0U+WodwPPSQ0MlR2jXEyFBsMcsIykO/KVZihFaXO7ShmmNL
avYr2lPi2Kpa8m7pdn7fIwSBr959No9tLbdev9eHVhduWXjh8tgBW47dMH2WdMZgcNMlGxW5OYE4
ds/ozKHsLzNp/HQmB63deOy1xTyuuwF013NWxgtFqHVeerUfiq6gTZvm1bKdltnllIoL7sE+NvVG
6dr35rHVpx/bfgOU4NdsdEkYLw59wezYIoyP7UKRMZAPwM7x21yPLcUl6/wzU8UGrVM8sk/q2H60
jq1IBvjeFWdbGpRTX1HhaoSsBPGxhQk0pvrixny/M1h1Alv+MqQ7oFCH9uexFToc26L4JdIHDWzN
ZwXdgKZQzTGAnAGk0nc2SUaBVi3tp6QGtQGewkjRSSjXYY9rqnbBV4Oi6P8Ok/8rHASG3nuHyduX
/iUZX5bfD5P8kX8fJu2/TOdw9COx3HBd/vnnMOmaf7k4DQmg4EjnQhE3/wciboi/SFG0OVHa//o/
/zlNYh7665i7zl8qyOPDdfGfnCcPE83/ma+47DW2TaSP5djMfnzndA7HMcw3J/IwNlZS3tdADQOX
Hx/S2sT7exb3W5LMr1DwP1/J9YROeJnL+fX3c6utCtfQ7LzY0OdbrttRd26hrtpIANCC/vIMOOoQ
UVl/dKnDaMpkfMQ3dE9GnqZtj4M58KWwgN+mILhCoq0+dX38AXPm99nt3zfPsrBVUz+4Hvfw96/E
gAwmeCHyTTGbktijmekFZaZxgd8O8lSOu/z9L3a4R6dPy3J8l+KEING/p2W/yE4Ugs3MhiyBHKQv
b0Tj04/P+yuNnMhtkQotIOtXfiTX8L3D9/jtsj65Qzwz39NxDxzHfb+KkOJKdpqQVrqB1uvdaoDb
f9TtEuObwY5pIda9V3M7XS8H3Yo1yHZPYVKez2DQrmM61pHTA/Rz2qL6LOisbnNEtufK093bNQXX
Y1cgN9Nl7M8EB5O9wbToPkdjSjttJs9LyjIO1wrBQVA1jMVbVfrn7twUX0tMkxvPTOmVkW7TyLAv
2iHSFdPuYCnpJ8QgvlEEF95XSPfVLoXpaQdyktqNr9CExXpsP9s8ugz6F5ivqi/geAzjsFyyVQ4v
XlN+TwuVhxSL10p6IE5NoUJYUgILrDXk3A/PozfqMDpHVXjBhgZI18AKDHRJ+2zYqX/teN20MSpY
4647dlmIZHp+qjmU7ggKyW6KyTeDsnWzMxsl9p6Mshe96cx93B2GYEAwE3qVjfHSI165b6lj6NjM
EG7JBVm+ESHUcFqc/HLLyGbc0QpB5FhWSkWaO6IWFRm8wLDkgHLj0L4bArebS/wYglYRGNPLtHRo
J+JGKSJ2uP4L6vXiE+fZ6cH7/+ydx44kSZZl/6XXpQklIkoWvVFinDhnG0V4hIdyzvXr51ihaiYy
qroTjdk2KpFAZmW4uZmJish7795z41rb20sqfV1ZzY7LuP5prgb+qUQtSXaNGF2uYaKcZj2ygder
kq6SPXyPzEVxCeHRnhSjvsk0qlAm3tIX6cmssEGNRR7uW4SBgb6CdglbpzvE+Hyuad5Gd33ehHuN
MDc65vzL3VCoCurCIs/9tlrkJsMMbTKfnEMvyfXxUEOxfFwK2ZhkhpSTRtOpsA59KuP3SDNMzV1t
quB1zE1c7RnBJqtqHEg3Lr/pUUe4StWn+neObO5vWdENuynEKOvGcBPowbb2TksS2vIoKZeASlDz
RVGNW7VKrklnrQg21uHHLRbgUMwO5inVpGeNtrrVHnq1b78GVe2OaRiZWPX4cFdJ7EzSMZkmam4i
MbpsuHvVOs0zspybt8Ycoz2xtAa6a0JFBkeJLd8Y8E2Rpla6Y5GsvrGMEzxWTb4wTKzu0Hsilo/K
zAurOny1+zWldk8hvIpCPaB8y16kOq5k5jX5x6LgbWsqq0bUZX/1hBtu+jKx3hiK0fw0++UpcYro
oRylSYyLcJ5DWgEkIpn2lotfdHDAgp8xONgzwytNfTbWWL0ORh1eNC1hmgqKa36MCcnzkWCGPxKy
xq6zLFNvXazs6CRzdk/EQPdGRWf1cFrrJg8Ufo3uuxKLOg70xSnSXV8uarWZypHEZ4tbSz+ij7+x
vNqsM5otitqmAf5pzsX9qOpp7DekHak/Sief8g29xSHcEoZml9tQQoJyDceoqnNMdbzLjM5Jn7PM
MDQ3WnL1R8cd1dos6hQtQZTQ3kNbDpn1zJHC570yPrC9cOnFx9ooZu/PdFqsDUSXofeVMBPTwUxq
ePsgx+5UIhusVNXkltsqFVkLR3Ly6QbTpiwhHBffkAoPT8lYCQJtuYtZAdIGcYbkTQoSiqpiOsRy
CqtDCRrtlUucGBk+GvO3YkSd4aLMkQAG9W7+Pqg0XxCjdsYLUTGOdcisuP9Z1N3yqC1FbDylWYh0
kCKfUC2r0Nd43ypKJvzCKkDqxylNfZ8bQf6A+8V2lSR8hl3VblXMUEgKheKFXX+SoI0QQ1dEBHUW
Boe+BRsyMrVnRErEUzUdIlpNDfMgTwPN9GKMSYtnO01/inhZPaaZpHk0DiEWLKeZ/7C2LVeA7NhS
Sx7aksY1Bjf1qAwm+wWfx14ZlS9ImeOpEUp919PcAvszUOVVUt8hJ0anvYyPGcur6lVS73DOq7ze
Vpu5gvex89QN3bU1zV1YFnbNa9nqpmi6bR2ZB92aG98uCdMqQ6FdCSZ5Qb/hlWu85QQidqM9Wv10
NGNlX9TWMZ/zl2lq3mTVJNs5XL7LRvtmkO6e9oJc0vHEWPjZVuPxmXNoy+Rwp5pMMMwW7xtqZmK6
JsivoU5SVhQN+6qstiv2Dnc015ds4bGBLIwQw1q/5Ul7qrLszCmJyqH9if1zWxniKkTtF3n9WDX5
fWk4pUsE4nYyjW1CJ+1jYG9wi/jWabCw8eGLcIl8F5exDH/GYnqCCH21NBaJU97XOmB/S2+DKnZe
W8jdnsOQBzZMWGyirru3a9bRuO4sAj/jHC3B0tBkS+Pvs4rDaljcyPkaCB6+xW4SzJq/UJv2bi5H
tsycMiSDRgyZC8xweZJyfk9Ma2cI6d3C14yKfTfTgjwt0Jz339qR33jVTnG2XKGfMY/tGhfnFvfN
euW/aDZdO4HLsa59N0GsVs1LVOmc+8ZwlsLWH4XVBsQjb5txfiqiKfNMRr/nxg53tMJYR3qxA8e6
WWr40Fa+vMMkrvGZ5Idp6gOR2LhsNNZwWCm6N6HUpHmoiO0wN5UfzQpIehoRnjahx6zsxrUsCbbb
ab3KzhVXt/QtU20ECEt7p8QUrZo92l5tiPY6gFg3RgGzIZyN6pSvQ8zIE40MMImDwIXmM47oQc7l
T4nkaqhm5ZlJabTN8nJzw1qpq32UXfwtrzJyPNXmIRZRsFhgw4WuH1JaRePNhMrk6tEp7OPSRMY1
VdISzBP4IV6AN5+WgRUuwGoMdWP1CsPG2X5dwuVL1AxZG2kOHqMVDGPxkHtrh77J7DXrXrfS+kK/
hbwzPJmuqraXuibgYHaU4R58nbN3KvlG9c1H1i1Hx0rDjZmre8a66pbovv5hbIdwU1UNIUNKuHNW
ffqmK3N8bqzVOqA4vguTcreojKgFApRzpsh9YyvVLiFVuI26GW+a8mFw1u8Q4o5uYWtnKuj7cibN
pYULx1Q9BXqv2tj86guq3e4tVlEzT20Oc6zTt0s4ATnvMr8fkjc08t2mnVGA4+viv4k6b7bn+25M
XipteqDBd3SmDi+IXsUs7nBbT7p+0SzljGsJ0LdJW63q48d5US+aQep1Ud87xnIYku40glYHLo5A
yHficto2lX1m1LkGtoohoomOpmh31TwxZZflZhlIA5R0qBbtZ5ZMO8toHpo4fKFN/2BI4xJl7cnK
47vMGcbNuDIqXdabkW4gPnCZv5uoIha8NyKz907f7rqJLLdbTC+PK0MuyBVddka/c8nTLN3YdnKp
Ru3TmAt/HZLtSAa5mwA8dDXF/tBE8xAtWuExuLjSOg6Q3G3odZDDmGe4JaCrxatyMtXyqV/VTzxx
qlvmox8rc+LfuJ0s2Sk+dAZ+l5Y3HtnMapd5pmeYA9yNpwGaBp8L59J6wp10WlOedVBM7IUVjZsk
kcaD1fTws2mb22LQdn1GB3duSYisa8aFfT1YrlPrz0qn7Us8VoHarpZbqOOydyYS1JRW/6HafInZ
zVepEAKpZcr3OhfqBsaveQD/q7Ipds95JR7LeFCAeoyIqifY950uHSRzRpvcy/Zmj2Jc4zJJWRn9
4QUa7PH7GFWhV471eTAn5ZBMSoDt+7ZUnLcuLz/mtvStLl0fV4auLjkF6OMtDid4f82mnuB74G9+
lYTG8yOndzw75yLnvLFM5PQafiWAhJ22Eytkz37u0h/6aH3qfb5dOuW4tNW3EO17MOMTZZsKhMnH
m0ek2dcmbZvG1NZNGtO1b/+ub4jGR0YpHC61uef981bM8pIm9Vc+d0dbDfHcmze3XmOQCkbUFC5k
/PYz+UZnNXUsVxad4vZ63h3DsSPpqKflTQDErU+uVeXOTLNyW61mqvqlWqfcWaPG1xoMjEa1fBXr
UPsoHMhUNIZbFENdYkxomm2PF6Kk0ZwCTO7U+QWI1Xygxyu/k22SPYFmv3SA2fEptMXjOgDEW2uF
oJk41E8FenbqrN5EmlFaGv027scq+UOfJQ3RyNOLWAsKo7IfwfRxA4io+W7PIqsuohFNj6X60ohC
Oyl1Il/oVzvILuJx208GODezwPCzJBmanDjrncC+MQWjMY8fmOWb3zI1n3etMM6Qy+PNpNrZBa19
8kWiqNX7htMRB2g6ikfPH4gpwpzY66Mw65GhOPvSjpkHI2Fa9smAnsxNZx23DnaNzo20Qj8RSJoe
AFkmnpiaxi8hdd+FtjluzEnOlzar+se+7+SVCNXi3GbOOwB1Jv5IyL7CnEgCcGU95Y0ZmV6UsUYr
p69OLbvgViDqAiWYmY/tUqaBCpD90pcKLT89nzchyiy/ZuCC31yOV3Sc5ssydqSSinigiFrq7mxO
o3XsEg2Ne0om2X3tRIWfgfzwjBARkktqwGuyxPqR0ZB2T3MA16kTG9kZb3LypEQZ199QVafGy2SY
bVix1nekVhXW0sp+nVmFPy1raIMxnfTP2THyk5qttTfgmzzGRZvQ/QWLPLgYNLuYcNqpwJHBs3/A
7htt8c5bu0aE/VmGpCHmifo1dI21QUfb4xeJ7ad0no1r42jN47Tqir90E9ezQtvHcg3J0bF/jK2G
hJCN5NCtDl/0rJMjqdbVwkB0HR5aWdy6GlY6N1tMh03pz7dv6oB8VJlQ/EQxtyYwRirrdjmphW4I
+2eJzcyuAluyHO6sWF+W4ayKJtEmv2GomGLU7Ymv690FLZgRNEuGOSefyHwNMPvlGChnRTt3Laly
d2Zma6+9KNDb3lR/tI5FFT0UYjlpUrC5FlO3V+NoRDdMZMeWSR4DpEUaFFtISkQ4FQVbTBWY/PZc
RGNjg9ZB32ha3pxqWyeaMrE7H8ylGlRLMwQY55dAI0pmOwBH3wCBmXbjoHI9WcegNRZg0LHhV1Nd
oqgqLVowqSAwxuh9+oT26ZZt74ohvGsmbksaxlYAJs68rTj4Vw/Syi0Vhq8rq8ctb3U+IAyrt5T8
j8s4kzUSTfY+XKD9jH0TpP0UndNufhf2+mUm8IsWBVrjaPRKQCKLcYiRi4h2fbAZWWS6oR4ieLvg
dRg6zdHS+0Tnys08Y2YdCZo4kIHYnuvenrZDvubHGPk1CAQGicpiGG+hg32F53kbqRIiILrHDZKs
IQC9u2DEEU+hziV4kd0GNZhDRaEzjqtnJ/aQ45jHXmd6IKUyntvCqjchTJd9X0kyLopQ56xcZ+XC
LNgk35MMxkrxLRzNrpTrJ+ELrDxGgh7hMuZm0aBPIIgZCq+IzXspxLGVixnYoE/4fUjgW5Cjt6yj
xq2cqvJrW92T12KdeJRnDkwL3RqickR3sbi2dX2ZE3jisan2m0jMzqFxJm1xaWKlr11VINHs6mja
k0H0WVed6Zt5nwWo7cegs7NqOy8ENYsuIplENQps9d23ZFnLDZZVHFKJrWziMEr28Wo316YaHpjB
mr7VRi+jijjFWqYsaJvlg6xegSRwZGAFmmDH80626WwyeWkcTutR3VQFbYix1Iy3pSibTXjzCs30
CdzJNi60Ohfm1nnnU1UWPiXGcJT4zzyDJEuuRIzrNiiG3Iobh1doLMxIzUIkqyGtO8KFjxRq31Q9
+9lCC41ttmbIdfklnRf7nDjhFfQZ5USrj+8GQsu9s6CSd6vRQAqnkw5wCzl5liO7IHT/+7pXk5Ot
EFuDPcDZjCo2P2Qf6rvGxryvM7X1yZixzmzxqScbu9tRxuQBB8HAQMjKPezFerC0liSUT95Ybtr8
ttJeDTrTXk70wYtrOk8LhU5afiphON2jGpXIHByZvsu+zILa1sJ9yJsPOsaAQaP3YiJxhn85MPE/
6CqBcGrbqw9OLdOb3h+dZ1Qo6rPdDByWimEGSVEOjyWo1CO1eB1ULUyeSAGNDS+1QWdbOntwYRoU
gTWlsZmSP4Ix26lBCRR2eFHMWUN937wsQ7bulzAzvJEQYk8aLZZ3XS+Y9OffdNz7HscF6w2P9CqM
ixbV6hUAtsq+5HArs5oyvUWF4zL0s8WxXnTCxnykbdF2dlrlQDw6tnB0wzQhqucMkT+yUA1Lc2x5
YVoJLotIbyeMF/4yG7aryfWN5ZDuuna92cNTiBQpeDVXH7mCxjwerhxZKYKLcqd9FIL0EKPXaDob
SAJ4nu7MeQT8ahf2Zsjo16dEknuOXZt3UFGLi2iNC+7evHNXFHU+g2hzT1L5c59rz5qNcrcrYwr5
SnL/WxrphmXLLsGSsFsiqA2Cvo3efGluymviG7jCrBtiz5B4l3tnKAMx1+9Wau/S0LgzFvsD+tQn
VynJFZdYxWay+2ss5h+iXsUmFV0RhMKi7Oi6zziacEYS9EgADUVeo/Z7rZ3kHc9ce16rrD+1HPG7
ItU6v8aRvIubaA7MGoRSlFiKekfsUnYgw/0sk+XVaJZvCpo1KrZpeSxXtXsQEw2Opo+ixSNJGbNp
r1/roeCaSbSRjQZdm1yRTMdBH6ZNKUvnNeyW+VUaNXWUYStn2InnIU8Eikw8E5FN9hBJQo/maL9Y
jnlEf5BvcjgWeSY54doIHeLcvJfm0vh6OG3rcT5Y4Ce5NPg0dE+LJeyPZuEczWLVp57ajdbwOLXI
8WfbL7L1wazJuKYDv5EprZBErc5kXuncfWH6yLSH35Ak91Pb+TTAfTKx/EqyFlOyHacy2VuzvFiJ
8+a06jHFr1MLHX9feogasbPX4mkWqr1BGONB69kNFfulk9x3yvA0xvVzWw5eW9k7eqqbmOCQgXaI
U4yHqEv8PDY3mHq+egYEHfEPi9ndlcoqP3QdgDlC01zjsCXGy9cbJaiiNuiqZX1NrWK3jlDqYkkA
3C2GnfywXDm2DU9v6RwNS9sU4Uiq1WiDypjxz3R3tmNsHFm81Iif46R9B+aPmZ/S+FbarNEBPAqC
rZqoGvC2SOPfxwIcUQbfDfpx3ep4W3B4HRbHfA4RI0lHD3IxsIpW38kaiPEoRFNA9hadf1PnfEN7
dSOeuFHxozDq5jIXTreb9Mrn1DigPanfJsM4FCDd43Hai5hTPQnnPfBOP65gvQkyu2junvqq3FKY
slZD41RCZaBh4M1x5438pllUvddp60cpUg0n8YuyvmMa+mYpbIN2xKGtmqdClg9lRwMJgTatFWIt
QOFtrEpjKqDxZQxeapmn2eq2sQnHc8jvDKMGPUI2PdrnwOrtjeJk5YmP8uzI8KnvW24Z341JP3VJ
soHKcScmcWwwLfhdjlwlzO8WG5nNOvND6D5T7Dj6CKAsOkWQnIlzKx6Be5zzhe4XJ7rR6/7aFDcc
tAquYDLuoxiNzOp8gJqBegADisOD/qiym/U0MIxVR9w7n1Bjnzu7Zr+wz8pQH8mc9HPJs6xU+zKk
7B94xpyZwZ9bT+QWc8rf13l0Msb0Y+qGuyUqE0YI/UFPVy/WpP1AY33hGpD7VTj0gSnNM7R/uDbK
rYEJZr+sxvneyHTa2ggGyHtP7zjw73OzP7dcKVc1o4Gg01rj3Wcj5BTp9EegQg8ETg1ua43HOu9g
zdCIJeJqmwCGr4V2nIsB69tE6gFtpzsMXicBb9ozo+kBOexjnIe+lerE8sF5Ko1uCgajzd3eYTcN
FcxYMQDKTZ+ouySG0GOwrqhtAzMVH4Ydkk2YDe+VGF5awdaJIHf1s846Cn2x0KK1P9Rp4HQZfs7x
vG+ndC8qx5/L5H2MrXsmRs+6LG0678NHbozHNbOdPbOIJ8GuVTMbZMYJbSH+XMblEI/QbFLzbnHS
XWSHbJcMe7TEQRYdOhtLax8mSVNBnxzS1pL52AhtL7NiGzry2V6Vq6VzT66UFd9CJB6HpOy8EO4F
0vPzNBZfKWEUc6Nv61m5Omb8zUGR5dF32YeCwu9WylW89UmprtQmvqFmR5nHx9CZHzKzeRhUhnmx
7A5l3V04/z6qhKQqU7Of8yiet4Xec3+yCGRjKugVa3m12uzUQvDYhsr6ygTbnYr5CPvkCnlppa4I
1RNkqORRi6jDFXIaL+vKVG6yq4ibxqgPj2tSPGXpNHsx8YlBpirRgi2qpewSoba3HGz1mpotp0lT
UQM566VuAaXbHc8Fz0e+75bG2kazsCHPGPWubyztebnNBQmCpUOv2f3iWnpPHuWMD04fSho+dkt2
1MR19k0hmGBl0TnrMVEN7YweqveyvsubTUWWWqC17e0KZJsbBskMkZv8Fgmax48F8S2fmaGnd/nS
0PXJnKXBQxKq/pAk+sO4JPLOsGKINUviRKSJZOrXODp0YuBIDGxEIWrzKCTloVHjzzyew3YXJmTH
4+iPhndlahZOyKma7ojcqyewP/bAYUXeIVFwySekTkLqirK9b5ge7qpMtx6NxFlfTUVCDi1G+6I4
jYZoN6didpJo9btRqGQb5/MdrUPjPVRi9WOik7xDUYWuSgIHAailhl7KGC4PkohAVZxgxSa0kumh
4ZsJFq43QVjjIsLrOQZlFyXfnMaCNNGtg2/O/ewxVTe4j5PBZKY9SuFhNjaME1ABV6HzAFaKQDu1
o27MuVwk2DN1Y6PRJWFjH6czVhToUIs0+Y5KfXrJy3AGFzlah1FO9reYpIANmrX5KcoG4do2vLhJ
5PMzDlhUjYjvIgRkfoWsE7PNxAEAEq7edXo5HOwbDnJKuh9pHH9YveyvCd2DQENQ/zQUQh1cUXUj
oXZZtV/WIXtsJY3VekpoytBX9ddW0zyrkqWXMUpRERrySeQRQ0kaqNJaP0tmgzDdHGfaz0qXb+uu
Z/9RV2tj2U19bKq25AFia2si1ReVdqnouW9m2m4Pjrpmx6SXW4QJ94yGjIe4WLkHk6/WBSqqHn+2
yzIYuW2/zt0MoBd2UqB3fQm7UnL+yyinoZ4sY9DTQvV1g1bTaNBsaJAKn8PKUi6kzSBptUaEjK5M
yDFBsJdf9WViZFaK6CjaeeLsmMLbaYLiwgUTNVwSPC/w7LX0GMYivVcr66Np9WZD/6fbRJmZb7k7
OXifZAF1qeJgH0iHuqijVSWsgI5hU0aaxwGAlfPo9BksoW6ouh+rFsLVi4a22DTWNFztWi0o10xg
bMOqD9txcjBGwT+ZKfEtsV1F1/ZcCxDxuW2MFJZgF0Ocw3YWhw66yUFkdY5nqlkJDTTjOhs3BeHi
u4EB6E2unIbc/fVWPKHw02tfzgbOEkelA4CXzbkWxYCFtl6UhRtjv1zmDJ4a7on+Teu0YpeNSUyq
O9aVue/lGQNNxc9UzEsddpYvcdvxmS4FHo600t2/rSWKnXrQaCU4+oIR045UPWS/DiklqjzU3hwz
NeM3w7KAipGHSqiCZd5gaH/rY63RGkaRQTQisGK8AZ6V2VjfqBezsbp++7esyFISw2lU1KnDPCtO
eC1vYY3PHtkW8UsUkpK6+btW6H+tHr9YPXSBJOu/tno8I8X/TZz39z/xT3GegZ1DSsvEj4BWTJoo
8OCV9f/5H+y4fwhQAkhBUJEJU73hg//h9FAM9Q+g7ySnYAKhLpe/WD0UQ/zBn7HJAvnHDzX/v8R5
loMG0LhREHCk6OZvLBnk1qMQE6CstSjV9y6/NaewNj716kz35JdP5t9o5v6MK0XLdnstDeIh79hC
jniT7/0iLcM9lhhJkxkBqc6dn4Vmcjfqlr0xMjFsB2J4H7O0okJo4/Uv1Hr/oi67vTKvCTHCMW37
91AZeza4JOt4qLKI9nklsYDVDAf++7f3L+rD24sYvD/SrVVLN29Svl/eXiGG3sgqXiSR9iOAXYQA
4zn7K+rPb2ijf3yKv7zMb9+YNsIgqx1eZmrH5DKUCCymplWeaqFgR2TvGbbVbNHZjXO2K5lnr+Rz
3sfzEP2FNPG32K1//iZ4K/ifkKbF2v71DU851D174vucPCTmfudVZ8VjLOjJrcbfCWKbNpqnu7Sm
vd6376krveKTgdaB0fn+r0jf//Y7Rmr6z9/m9v//8vFDWkxMUm2NYJyiimJenpRbxvD/7Du2VB5V
ZJEOXzCKW/t3halYpikklT3Atyg3ip7nl5rTkAyYudr99y/1+/sBlqWBikbAK20JUOW3T1cYXcTN
OiXlDvGf22Q632jf/5Vk1riJjf+kvOR1LIvKnjUrEaz9DrBXB+DTnFUrMcRzGiJqWeKVlORh6VwR
x2G5FeMQx9s6McSnQQGyEjMeGvUHQkFHz1xLtfsRWaUaclucJnLwZjsOSaQLQT7eZ2ODj9ploCau
MleyCK9PzZyqZbbN9E10muSQ0q3u2OYJM0sqzZxrXgm39h4fMwIasSwqjdQUVzb5drlun4uFT2af
ZjAHMqBrF/tWbTnyhIUrojps1CRxyQKyPAxFs4bOyxqFj3BwebamHrlIOzbCJg9C6fNdcvv7ts6S
ztnF7Vynj0Tl1LR1pgYdp900VHTUic4Lju4wRIo2RA6aF00yj1vkiGRDwSb6vShXgU5gqrV3bOmh
wrMHNSAATAv1XSlq5cXWbLPy0RXMfhuVXbrthUhaJFR21G1WsJu6pxYtYG7FqgD/pTF3gForNILp
O5u5VRwab3NMdixwt6Tfz0VeDLtoVZRzvlpVxkS4t3+Iaq61K9BEegBOH/U6mT8h8s041xIGM4Oq
nBOh2c0WQB7tn8nM7R+OmtL03FrObB8j0gcd37EW/MiKYTcqquM+/2akBj3mthjXZVMmM/qejIbB
SnMHBx/jo1K5ibm1O73Vk9A1zcW+a0Ar3jEZte5bYtw/Jc9I5eV4mR6cMdZGdyLEXLpJhvMK/Zu5
jr6hLN3PeDZAO0oJP5TOHUZBtxbx9JTBCiIxy5xW2JuxZQOp15pWc8daz79zftLfnbSxeU9E2Rde
F+sx0h3FLqkFVPFdYbpwiQTzI5cHFjBATOC5FdRWFHEV76P8XTglydiDMcMbnki3+pkBPTnT+Q+/
R1Hd3XHvhvkK5SdqPd0axuu01OUr+j422KiOomtiGEpMgyiz7zu0+KtrlLjEUAco4+PMIOrH1NVJ
TY97mitGukoriN1W4te1mcPUL9SuwtNPBn3sCq3NLyjT+oyC3e5JGB4TBG5wbO/1wcixKxrLdDEi
Y2bYO0IyaHWEwH6kq90zVABn3w4mnkA9t8wIT7sqORdUIpKTpcB3pSSjer/ExQBvMm1rJK4g2WIX
7Acwk4yFfiV4PYFWmVsKZqycxo3Aaj3g6tSMH5YmRvVYOYV6Vhiofei1AViLZWZfiZ0rGWj1/YTB
zMrVD9MhNBWUbGLV+KJr8eCEI89lWGODYjhpfuvXhcmKgzXnJgPR0msZ1sszSwpBdARmxEcyOc08
ZWmNKI6N8oKLnI8ppQHw0LGHaHSR+BoompebBozB0zmUhcgx+Bn92zLaBZO6pZd+wop5KEq04ijF
2uKrBJYKgD81MtbtglCED4ecNeiajW7uRJMWR6kJgjttkeaSMEQebkbGdZNR4MJMQi0DqJnpy9QV
Hq1qphoJquIYIsGSDZ4e19UHDCGLXUCT492MT2YGMWg3X6qqIAM2DR3V6KJo80kOpMedkqzpOzeP
KdU2VmKt2Qb4hCOCCfieGjRmKAlfHjFdubga5XxPPDLc0mSoFuZCRd2EZCd10j6EHd4xyDpNCyWb
ykFsxQqo4qQBzHihchrgm8A8eow7odJm6ww19sJkNFB9wi/IA5x17Xq+WdvuVlgmOkgRLTdcveyu
yF/SOpAaynK6Fsx/b81lSecEonG6U0nhBGNAF8HYCdS/fGFqD3wkMkXdeVAvbFYzPZvHsUnRqoBn
oelSqqVqbk36ZmyDranAsSm0edzqToQoR/RGOHnRUmEbnSI97oPZHjIE9KBtVrezanjgC6M4FTE9
MPwNA1xrCrJEHRpaMTbu/Exa7tLF+fRgtnVCAyuUunEkzimemFAuM1r+Mc7tXSkYP/nGOsu7WZ/a
2qut2ZBBrGbUgWuZIKjQKn75TSErXTmCcpGtW5DZukKCYkdNtbZ+5oIZicCOx/GCiVsxAxLRcjvA
8YDKsrIhfAQ5gRYMGm5NPY9qGOawqULwPUn8MUgnI5nTxFRjIw/qKtX7J5OG+uRzcBqvcgamsmNG
MjuYNUM+MJBbzbyJdch+HsOCcHJ5vmTl8eQMKzDjOBzBHyWGEqCNMlQXyWJJEITTp2e21dSh2YWw
Ryw6nksMm4+aVSdo+cdQPiL1EqiLQ73k0ogd1ZdD7ZguGR1S8iP0vE1Ptj1OP+susxDNF2lTewXn
ObU0IQT91kpa0R1yzYkFtXlxG1Hx3uCjlZb+SpWeA7bXzbe+x+BxUmKlq9jJYD/fzGrGqTE6BJAi
sfps0yKB/vj7rep/S9Y/lazA8v7rkvXlq/xah6+c6Ievsk/6Zf/jP/9DF/yZfxatzh+2apo3IB6o
dNj3XE3/UbRaxh+GsIDkOVyCuZf+UrRq8g9KAH4OZRDrGpnK/zWUqdjQbJM/44DbsE0dhN3/pGbV
/3xlldKUlNMmWEBdAkugqv7zVV+FgFUo1RL6L1d4Nu6Pj8S9S9xr5F5i93L3tX0+/Hz7cXj85UP6
N9Wr+I2K8C+v+tvdf2XfkwUpVf5H477cV+4T5hn3jX/4/DrRsLn989c2eH/9djm+XE7fnn8+Ph9/
3E/uX/0ef7qv/+ub/63+QyE0K2vGm6+qF039bOO/yMX4ewjT/7Ni/esLsDB+LaT0WfS6vL3Pyn17
uS/cyv14eXs5fn7RSXPf+OujcFf36fP6sL9+PO0jd//g3u0fHvany8PDybsEp+3Dfvt/mDuv5siN
LG3/FcXeQwEgYSN2J+IroAyL3psbBNkk4b3Hr/8eUKNZVrGXNS3dTCtiNK1mV1YmEmnOOe/zXl1t
5/+33G6Xx0/XZyfO9nrrPF6fOdfXx+eXzvb9+Ppse+keH78f+P76fDH65vvvS/Msg3ik1PL9T59O
Hy63m9On86fjh4f1+ub49MFfLE+uTpbr7cny6ur86nx1Pn/F7eX15fH18mx74A73cXn67ruADfk8
ljkVVUVNAoCxfJmnDWP58nLzduEvbohDMIxXbzchY0k2jf+LIH9xtX67eWN4b4Z5Nt/zk/fF4uIx
WLw/P569vz4+XwaL7fMls+vx4p3ZdXn9fvf+yjmUf+4u3+9KXoiHy5OTx+fX4/frYHH5emB8xa5C
8Mv8mENan/sEjY9AF0IS112duptTd/73arFYHq1Wa2fhLJYOv1ls3I37/Qso5sH6bjDFbsOAO4aE
TK/n0kOm4eXr+/HLeUp/X67e/MXVGWOVLU4et3fPF89nB57k/FZ91/ZedKHpNZIII52WjE1p3Ify
kx9fhOSSKCpe5PLd91398NLdb47wnmEinlWEJfbGGKfrNuEI4blTUZ6G/Ulbi01q9YtOey/NdAm7
52kankNJLLPuSuvuNQ33WG0rTc9jfNuTCWlvfBGeff+tfrru/hGOJI4mQ3nbfQB4jWSySTEts/nm
BaL34ipcvLxcPJ9cPD9enL1ey4u710Ovs/KzZfdzo3tDMQVVSSkrjdYyFcX6vQlFIibzO15btr+o
Gpgb1rHSHAhufdliiIpwObQJ6M1b2j7He4TgSECyhPdW+rULf2nCnCbtfXdsuunH9+O635ZpUsg5
q3vZI1VYuXtzq+r6psobNI64onSndT+K507r1asqCtOLv9CUoSAKZ2OfA8y7T5DoZCjbXWS5SdlM
1/rkN5EzEgKhxn5Kb79va/7an+fw3C2dkDIxbkKuHBZ22zLzNmu1yjRdioj1c7vWvSWuiMmBSfmz
VgzeExCLgoOFvLcodBU6DKKlJpmYFoPw3jTXGaI+9/u+fJmFc2cMi6MPkXqUCWKvM4UeovEdoYCp
9WCsAmLc9/2U+MLJwMttw7RSued6TeSWsYWgFfDTjygjB7T4/nv8tLcQoCzk0lScG3u9NdsAukZO
+QECPYNwErVIfT01zi+2YhFzhKtMAE82iNTvnXRqPcAy1WuF29ZVuI6tSQWwUQTrX21FQzgAXJmY
JBL3/QCnTzlaHxgm2pxSlokIZsTUAts/8OS+vFzEphVSm+BhFdMW+57hBli9SJ8LvtDu2tugVGyH
OD2XdZ8Lz/cdUuelaGfG77W193bZWC6kxPkGd6wiLF9ilECmU9bNpm29o8isl4mU3udwbsvOdDAY
2TDPllJprJSh3SjUSVPPvNSH6VkYmksomorCDhKdUG6H6BcXAsR8NtBKthcCzJzx91bVQLH7OSfb
uq3k14gW4EVeRhrOK3iceHW3/H5kfvoQhAxRgFM06rm9gZEVT1Cez8CILMpXjSUehEWNYxghefm+
pS8vyPwINCYWHZNt7iq7iw5X/zQROfQjT6QkSnVNPpF0YR54QeYLxv6D5tXg+kFfSGTN3+JTriH3
qAMfSsI6odWZlAuF/SrpO/XMGJGVFzhyHn3fqy8zi7QVNyqZzBk3Hh1w6W6DYSOBvFCq0VVOqgv9
vL3LTqsH+1WjMnvR3GNfeTdeTGfB8/QeXthbbwn978AB6CNH9rnP+19hr8/9UCZS0vMV8jtxLV+Z
59pZ/m6s/a247CmzuLAoTb6VLyIKFI7qjTgXN9qBpX5/1Pe/wd4a3AUCWcmM9/LLCOoZhri+tlL1
fpuj2Ph+wPenEa+HEIBEbHB7nHPkvQkrRXohN3XTu0qH6FOxpuqasL38cKCVnzRDVTdLgmCmsq/s
jalfCE9Bozu6WpAeUQ/Su2OnPFjU6hGkRr1fUR4VI1K4FUq/HshItPatmaIgLDwAkda0MNF02uXD
1K9aHQppcJxU/SbVajeVTlXCoopM+QHKTRE92yg9R5wy+0dFeRxAoXvFkTKO60l+VXmAsnRvwgXD
wWZpUncVh695UxDGTVY6xZwHVsqf9JuEs6GR4sIQ2dp3MMkjzU4mj+6m+WS/DLGvPeVpcmDR+Ukj
nOA0QVjPVE1Nn4/0n17SSDFAtFDK4mpjKmPE2F2ijBm2Bx7h3krARKERTgfwT4w5trHbCPqDqpa0
uncpqh8XNsTDRdJY0V/oCuOFuzRoG2IzewdvvKR1z1SjHlFcLU50srvkxVrrwCqzf7Gb+6IQToH4
qAoqZeb379OAIW40lKDseneI49kSLqE4hxzc6QCEYp2D43DicVBPvx/A/YvVR6NkDhg/xpHFbbdR
z0/zBBl673a1lW/Nqnou4XeFzpRIyDLqkto4BbCGm3it8uuz0FJMzviUYXAC/1h0P/VXF6mUpXHG
qOoCYS+IPJfCJ/XAwvmzachaQpUFnZyvTbsdFPgNyVMldeBPfHMV6Um7VdjjD3mv7C+O8zhqc/DN
xBVDs/aLK6QEb+28Tns30lRBRoXsaImX5kXXj9Y29mZj53hIVzVuj/yIUJZ1n9eP9pBstA4TWxLb
5iJK0puiN5ckCQ/4uX4c5j7vHvPXA0TFbYD7AHYbe3PLV1uqp9gtXYW8NkWKTZW96INSnFch5RgL
L/auDExENxO3Ya7xil9f1gM13o5sJCqJq0nNfnw/8eaJtfeN4KvqFMpxluZb7S3xlPQaaGAgyFFp
hqhhFMg6qM1cJW1/6PWdP2q3KVYGE4KTzRPi3L73+uqF5Rfkzlq3Cy1kJJ46LBpQ21SVkb9C5xWe
TELeIPK8Iq0xHDirfOmnIsvWDHIy+Nc80XfnH1SNygLogYkIWWofBnoy58DNLsGjHK9ZZfn9sH6Z
h3OpAkhDGSaWQqN7W5oMmkgk5NNcAHznidQ8FII0nmeOT+SM5QNv8JfFA1sZcu3UTvG/EMb2TnsS
3GXk3WbsepHZLOUR7VzWTu2R0dTdVY04mw2mT9b4oVir77v5Za38aHk+kTC8zO29lhMJQX1V27Fr
jGQ4Vak4qdrCdzCIeQLMssnyzD/wHL+sI7TIERrrG5s1C7rZ7nMMRT0QVzdYqMpKJnE5J6+nPHG/
79fe4zPm+/pcJsVLIfhnv1IqJVGUNOZE0kqJdHGSWmFSX4GdHMTsKgsXIw+GuDiwB+xNURoFIsqM
mdskJb9/2sp0AItWU2EKVxT1jxD54Jo8H8l1AFPi+fsO7g3j3JZObR3hCPYaaMp7r33HtcDDbCV1
myZULr2o8GZvi+LXHtZHK4DKNKEaHEEIgOw+LG8i8VwAGHEFbLD1pATRcwWt/VfHjflgyzb7PaU7
rGJ7r3Y4lL6RT4wbtZ6IzVJRZ/cI94pk1VZlfeD0vX8BIOhBySEwwLmQTqZLexNwpAI3KTsgHqFp
CevILDQiIZkvkCRYlZ5olzLl7RRuZOU4GedFX2WPUwGyGKxLO0ZLHB9RsKghAqynFHPDF7TdWfRm
ZfCHgSRn/TJAuI6Pqxaq+PQNCNjr425Sa7zKoti+/MVpwLEbmp7JqZsYlSLvndskKP1Vhe8HQIAg
WFkTIQ5PifsDb9PeKgFJmFZm5CEcbeJT+0dQ389LzBXwlYE2nF2pFOs/lZLVPSrU9M9kkHG2rtGM
m1/sGw/KIi/G/CNLpuwfqUpEItR08aDEFNm4QkBTI1/tHTjXfFkpBMsuN2ycuEwWpS9n0tEuO9jR
mIHb1E0sUq0ZIC1wXbKcRi6lJ4XAgv5rp22moAIa3Z4Jj4zol541jB1k5Sx1CTeWyz7CzpWq9fzA
y6uI3f36oxlDoWtgK4klfETnPx0MY7QYwGXhFJQDimJUt/4Z/kRATLpy2iq9VVyX2GqTbA/9Vd0O
wbKx6mGhAB5Zm2Xtb4ByKfe/+kznkzlXDM1Q2W6svVNkajVamEYIl23IUZsw0vtVJFXiQM+/LI6M
L6FJTqrMVS4z88B86jjS5zBNS1qJKj28xhUzuOgjRK2/3heWxjl0olFPOWeeP7ci1SifRaUliEhV
FDat1K5R+WZ/Ya5w2lFVUPaGytl4t5U4yHUpKeyEM30Hu2boVZeanPGv9IWeENaiIeo0d1uZIFWW
nFkT1islec+F3C9BmcDE/n7IviwkPBggoBpPhmgTl9ndZjgT4JM9N5PUuXQpUfwI036iMqUJmjUx
x/jIDBEBfd/ol215blTjaEzUVKFreyM4hQ1MdM4DrmV5+K3Eg7zRYqTSlI6lv7xksYBwPuYsN1fY
7gfUYkpLdNUeApdIMdcwJQP1FU1JXLi/2iXmAoQ5haO8prNp7o4jdCmNYjuCzBkylYei58qBh3kd
qsbS1htVvH3f3NfHppKagNYuCH2iXd8bwUSpjJqjCM3lqJUqVgl9NfYj+pcCStw6hm2wkXm0619t
dn6PqbUnz0MgX56X7k+vcQSqhXLKBD2tDAByaShA8dd6Ocv72mrUFwprVuT6aVodiCrvXXRYOOcp
w2yEecjW95Ga/9TwUCldM8iBxErZe8dBbqZHsenDlBrG0fEzgNxSEktnlJtFLgZn/YF+f92SiCfJ
qLdsAjIyB5XdflOxUg3omT3HpAa4g6s2BbPdhBIBeEwF4edCtTrlwJSan+Gny91HnwmkU9ZJNYxl
f9jdfuqz1clA5A3Pc6BBSkupjakUjaLhQCtf30W6RluqgghVZUrtds2OmghJgepB5+im/gT/EaKB
TUAZjAv7BY3v9zPoS3OcKFXZ5ChOW6Qm95Y1vx00vUVYClBokgG5RHeJkLWNWsIu/cWWmCfsAh9X
U2bNfktkJG1qfiHSx96QbTNKkhd1p8SI6it/9X1T88u986Q46fEy8Iy4tVG/v/c2GqB1tYn6RCdQ
zQpggDp0l0abSOG4iGIh+6fcaFGVNVHjAwkSHbDRXz2wc+mY4zOEevkkU90b1qTWKnJVie7gK4YU
uhAZ5DlUg3d5aWm/etGZ20L2SIqHf9T9IqkRXW2aW1DBgqgttm0s5aeqFh66L36ZKLTCnCcIqrDZ
snjvzsto7LJUIrKHxFOOy6WkSRiG+cRZZYpKkff+8myZ3wKKvlTW7vl0vdvcoFXkrNlBkKMa3XEU
q+ics0E5N1OMyb+fLV97RlNzsIbsPwE1c++N82ORBQloVicF/jq6nV5qj2MpQToocSE8sNV+WUT0
3cb2pqYSFjFS7FFz/L7rV4Wa9QsAMOmB9fFnXSIUzp5OYp7Xbv7zT0sVC9Wojmqn4WBgApGJmsq8
8qmOPhGVpTd/YfxMFi2TTZ2b/UeZ2afGsI8gO90yfoHw9JXWJDJKFk06USn3P9CvL+s+wpU5e2Lo
c7CfvNxuvyZvhE0V0ZRitvVlMAnLnaxYhqeYjFCds/TAa/yTp0W0QibupEI/1eW9cWztrhJhXmvQ
ixrzpktlf2Obae5+PwF/2goqKxYsYndfQqa1Yhd5TzGuEwJkP8+iRD1K2yj65YswY0f8nVQ8UWqu
97tjNwQNNCUzYZqboDnjGg280k/jgcnwkyekCajvuIaSp2Sv3G2Fj55qLZPhSjW++coTLJatgaY/
LmsymFSYdwcGb34Eu2s905vAp0z8heO5vtcgepRKIrxPfYaEFMWRpxp33p4I5BuBblKV3z8q8yet
USgha4wka8V+jD/sElMvfVpDQmyjcA4QnmeolU/9voALY9jnXS/7BwIyXH3nXuz0EvMPLt/sKSqH
LeD5u8PadNGkTli7kr8vm5tCAem+aUTYnFDOI4C/FDpyx0ytpUeR5ckpxsQ9sfexsJapNEXmKrYz
aEZm3oRXfiRGe1FrqBKgNGoIoSvdwspS+Ol1XHilWBiYZuG7aUDaX3GMawoHIVVw7fEq4ETQNPmx
VSAZcXyEzQgRDUMngCcN6q1a6vVjipQNdoVfIMNom1xd+ebkUUnTaNoPjb98GhfaZOFJZUY59sEg
HlzNL2Iykq3ZdCDC8vEGvoRyVAVzhUWOZ+hWjmTzzZZsaJ6p8Jp1XHrRCewhn/ih8GzfCWo9OqeU
Jc0cv+yTTYVTnr9sShwxc41g1qJtCRUvMBDMTxBPYMYZhKUEsLsyVUQMUeQ/lp5cIEnyMZBd1HIk
jkcD768tKkCLSFjXWQgGMJC8jwPQ1YyR195wIYwf267xkkXK9hgvfNCGV21eRCOAKrb7BRGp8EHH
LQilkGrk40qZhvrVVySMKPW+jm9sKxHjUZY1FkDlKbukogl0dopw4qYTeYjeP2nC47YwzNyJOrOr
FiUKq03izxYsqgKrB2lGA+lWLkrpQq+n6MFXCDc5TZBbLZoS5PGOGelQlCQLvCwiNQlD5tpIy7UJ
ebKgIEz006LHTDJEaFP0G7jO1bCwAk30WF8G4eOoGMEjyCswfVU9qPqRBGahc1vqH95qar9OOAsz
aGMNP1nWy6GC4zj5JwDCmnQpItN6jnChUhex75up08zCYQcjDWRDjZY0L2bRYy+QhrF231Vj9dyP
tX4Kf8d4Kslsm8c50LF+0XZmCXeqxXkutY1OWSBHrK98D7aio2peiWcyclnsxgwTsT8ingl44til
1rKrC3Gkh1Mgufhgz7l0WVQw6mIac0RsiaMaZclLrA7JhQ0J/7UNEvseUW00OBMB3mO/qNInpdDq
ezJp0m2IxdMPP6MADdh4bkWOQdCvXJpmJx8FocZBzAg7bVxqbaaRbhetGJws6OTzBvc1w6l1odyA
Jel09FJ2cwFMuDAdDnhQRkB21FwZAyM5Fkyg9wC9pucOvlRjiATRnacVC/+6Y4W/6UZ7fABM3oIf
rlvAl0hd+mKRaFbTO4FZqkv8TvV0xe3Rj1Y52VEs2roA5Bmh5n41TlK9ttVRmmtNYzPjpNoWjdNr
2nSXJl157HObDJc4L2ivo9lBVDWho8cbw+5K6I6D7jkVZzecgWCAg0X1KyQrgT21W5lw0j3RpElf
ZZ2QTkuUnk8S6LbmiNqF7Fj2wgIaMeKty9CyEm1Ve41/FE9lFLmkAi1Ivgju4pVEdU931KucKFZT
PSWntdnpb9gSDldGmU0GuIWuQnTMEKBgTZtKdqHwJjdSiQefhNr9XO1rhKv+mHb+bJ7XGE6ThNbT
pAzlWRrxPmLtkfr2kpxlrq/SSkm3nRgG0ylqabSXIS66livMDyg8nmzVIsxRv7kKwQSKHTmHMHZ6
p790k99XOEFNwx2bkGGu23oE4jUoUjasFEnVkdKq6ZCtBiuOLmBCWLLbt7p+0ypAVN1CjAFurk3V
ntVTiiVph9107BSq6WtOHEs1HCVeesXpi4mcaZ+WioynaQNoHp7na9joFrAM/Ose27quLyZR+Jc5
uL4nlYv4O+zdklVjSFoicEqauEycGDubBCcKJ9S87C0MS8AzVT4lwXkpUw1Lvmkcr6PZvpGy58j/
AQclfQePbOG1y6G82yjjLOsdAsOm3013pzZtvfV1ZJc4ew3RjVbWxjMH+DJcAePuz8j+K+/ekGbn
EmTCYWmNY/7cl7zUizauxYsNOGbYtNw6i0Xcx8kT+HiMq3HKmuk+XLvdUODKtm3CsP0hPKx/FsUk
DS/UKg3yyma8T3XQfR5DlzJrDaqpV0ZKqn7pDRWfqfgSXGhLsvt4raZhdxlEnnRJVlZ6HuWpP5uT
A099DsJ40aRCuctQFbYkUsOWTIaB1TQMr4H4aKAPZEFQ25FrTIBmbkWWtj84TDU3/dAy2Qwr665l
rEV+YOvNjjD0UMMXdqKUz77RjSyNkcdOokPzZWvOgJYALgsyHH3BrDjcj7278g/nZRRp7MPrponT
SyGD2Ie6WovMLYakiJwYg7uLSqub1w4n7aNhwN85qGIvcdqMB8d8my2gC6hsN2xsxgukXR2pba0M
d34nosfiw0JasBNljjk7S0tDZTzZH3bTflwgLBQfNtS6kLonJcbc2cGyGJ/qToPMQgVCchJ/GFkH
Zo/0ecz7itH5MLvGfTC+jT8ssO1Gwg7bo9jWW8glKx+iSShb8I4wzy48vukCui6m2noCf5mvO5tt
98EMQ5SHIpvckcOsusKhES6ghRizW+ABAEzXDjs1WGlGgXSP9V2/86xJHzcGsstrVaKYb+lLQY4z
DRV2E6X8s02413u+WIjZPRzJM72orCCfLRdSs0aYNjuOA6iw7usPH/LGD+zKbbOODmgfXuVj2OHN
qX14mGel3d4Os7F5TV64ciXfUgTDUtsDTqTYoGM9qN6XqPmOtW6MnohMVedSjXH6MFuoS4GCwpgk
B87qVLx7ypp9PzotM8lrHVSfsbSoZlt278OhXVVbBKMeGBo8rEMDlPZUFECwydDKbldJhc5JoI+j
haRh/942ifpSNEqOQ3VcRTUDP1gsOpjGy1QVQ+BpsLFbG3HXMw+h0lDS+OE3T52W4lluyIEPoxqC
6U34Q7VjzQQQV8bSKu7yPH+0uX+FrsT+krugjPVraOy+jRjVx8h9RAgLtTJk7NdN1vlvvSWDEI4m
S5pWUpumDxw7UTRxQUimdd3EvDHKRGoLk6Q89DYDrH5eO+DDNaz3NoBiLrQC8b1qVT+iTpfbFTnG
ZHLYllDjBmmE/UQYplK07YjAai50SRtBPT6XqUlgAszJlkBiTaeTSI6OW5BVkIpQ/UdB64QQ8ewr
C0cDwPh9k5kPQ5n6N2Y8VL1D+LSKffCxleEfkeOQpjtLqkrjvCHnNh0VWTklWzNLqAONw5bThRPa
lpocS4mRI8Zswf6vQSWP8WUgAmCOEcRE1xcYd287ztrqVk/1uHnVAg6ZOBRVEtiDlBRmgpAzbTF4
hGk1rvvWCqkAJElme0tJDmXfDbqiwwgiRqXyiGd84Q0bEi1lgU2J8EZ7S/lNWp9UysjBj+VEa68T
zjft8dBBMb4UoAlR1IYU21RLPltEqzH3e/sWxi3FZr3eWfamZ4nQrgRHHs/pydFF1zmO2emt1asx
ttWKKcf+vdla2DQ2ZmjJD1EG0kHmPYHZyeapc2XgJ3XrqNZKSKBZGmCzghkXpTcxfhAwPtlHFSiQ
MS4nHNJSCKhsBvoqNNku11XKOn2jlDy4k3YCbbw1w7rqcNJoIKyNZWh2t4oST9OFFhABxKs3GQoK
8npq8kN4vpkZdG+W58FxhGTfZ6tSSCkA+r4JpDsTj67kvKS4GHAjLuT65BqF7sl4j48zoreFu/nU
FOS/sZDtubbA/YL4EgBT9qu7vAewvfRbig9uMPDFFgdImZDWQYVZ1SnmGYVW4t/ZSawGON481K0y
gNDXAyVeCW+qOOkZ+nwhq5sZdVoMPg3z+MKjAosrjlO26ZXKQuF0UZ8VctaxuCLwAEjXAWCejhuP
GMK7LdtjshRQvtVnA8t46zQ30qa7KqxEF+umwqiSU2NddndoKcx5++/TZLwflabDadQ0W686h99H
yH5RSrg9O1kSVFz57DBvXuXYijmqNaT6iUjoAaQyKvecLBfJUd6F3XSkRpKOk3yn1OmIrUOZJasw
COLoxK6DEOBkH5ndhSIP2Eg3htY+mh1ShnNREThfiKqS21eEHHq2tPSuux8ilSXaMnutdDWrSkHd
J5N9RZJIyZYCwHfuBCMFwctShjS8bstAgdOrNSY3ClvTK3k1DdVgNlAUAZIso8orC450QMjNd9Bn
inc21BLHu26cxK03dGHvZJzqx1UL5Bs+upqawm1UoNvHVAcgsZBTAXHYxl8Qq9Yy6tSbhoeYreAU
pJga440ivyh2ohkbEwi5QELdNCauPOWQJ5djbSnVAvR3k57GkeWFpwAPqR4aIUqDZ5P6qbgmlg+s
tpWEDn6xK6LmttfyLMLpDZAeYJMA5MXapkY/PPLbeKYOiF5Iq6avincPt9sHxZymfOFJVWseGdge
pwvZV+EYd37vX9l2gA2UD4q5ckpZ9Am0jzLOHezbULG1xLy3pGRF44A15RpFJE1SLuqMxA2a74E7
a2GB/ljIGZR5tzU4HfFf6OJR0uS8rRgqQtcL7MjgkKGrEWyTfBi7l2GMM/sCekTtvYSTkgU4zSTC
OoY/YsX3Q0xQAzK0PGYngcBC46zji09nkqb2/WkK1YDbp51UYI0508J20AKqNjeFPDD/677QDNgc
ugmmdIBiYnK2m/z0DoioVDxNUTm8hUOvg/XNPNq5suSGlSsNiYovU2xxt6ZVTSxcnIGs8baFuFa+
jzDKY38TNnatXBhykt4pIFTM5dDK3oVWZNzVwzbzlm0RodtgwKJ3n1fKxlE8ssQqADNRLXDLakOX
rlvH+DZbzTEAYK7vibC1LVYNyO/jQW9PDL0CJdDUmZUtSx3qBcYsmfre9FjuuQQY2BnquCh/6J1v
cRGrzeEiMqmk4+1J4EDmRuzpROwgn674PKrsVMnXH7ji5tN6aofkVhFqMC1TGBepA8umhu6jN9rJ
GPm5WOZdrtbretY7geyJk3YNeyZRKRrB73BZdbH5PlXRGmhjXqxbo+hO8nYmABY29lDszWm/mJTe
q5dA8Et8u+MoPjazsAphXdpxvwzVolwqZSe/iDrM8NeK5ve8kksoJ1Zk2uGKDOXohki2bngiRBE4
NnhXDYj2DNpor1ZOVI7dD6NXjNfB9LPEkbphuiqadCTGJivlqVmBNHRwA9LvmyoCbG/qFP+VQ6pM
ThOq4TMIl7xelWE3WGvulFlxVklyARkllAfZX3hJOL6aeMuzmIvQg7UuYWf7rE+pfqLaXj859gAP
cKnLUXdNhKRUlhjbV9cJJH3MztQpHJxeKdo7+CmAMrKe4l63p4DusbJsE8+QHjciB1eQGpirKOR3
/MpHbTko5CycsZebaRNJCmFXqYqKNx5cArJilLCtR2rmP4GUlwgMaBU+SojuowclTIHvwC1l8/Tt
InvKayUWq6KTRg8qUyc99tkUSXgJ57GC/Y3eqspyFD6nkIhLYuvUdaaAzRk6hSEeao0IdpYXL6aI
8hQgrhcs7XZI32o1rLnD5u0DhK/WdGCEAIMehcTBPODKcIuOr48XFvQmza3hRIKOGIzwRg4rjGGa
RrN0Rx279yAjwOOMBUhNjKh97bUSMy06Ye6cC2+ggtHgZEz00mriGCRk1h6Pmq68SnrUDoveNtsb
paewbIhHwfmiJNy3SVoZZxW9TQtlqyZ9ACEZ3tdr1sT4mVd5FT7APMDUvc049LtSJE8Zp3htzKGc
2t2jZ8VKGXNT4LyhwaOJselctIlqHk+iEsVi8Hy4rb6ARAK/M2q4AKd2/jioSgWmAmYwyZMw8bmf
iQbLjDhNjQnitsRiqwycamFr+5bKOtvrBDOrsa8cJEmhgYvy6L0O0FJwpvA0O2VVj6RiYeuWuOAw
xGk2sbwB9+1Ort/KcKBlLU/91Akt9m2K4iqqFppG8eMjfAElC+OOMDKWQHzCdwm0C9x8K9IfhtgO
a9dL25KXPW57ycWVnQBxWXZVcIa9Hs6uHktafxpaCTihJrWS3omrQuXcFRfFCWdF3CMDWLG4Ysr1
dK+JkkysOVZt5+B1wUuCN2gJ3AVR10w3Hsw3v/V6IOCsqeoGg4FYwA2tkLaFfl4/j1M9EGvsZuxX
ozVQBbNG1JBQSK5hFSD3eDAERFqIyOhacl3IyZieSVJgxUs1sMMnJmMyOhZbruIaXIrWIiii9qgr
DUw8LAL9eIWyu+vUpyq+6poYlPvr3s6Lael5llet2loDqk9SMdNdvxmKehGJMgvY4kwchqzMJmTR
DlUecIIFwGpXqSrjI9IAaULqngxuSyotW0qQkRrXtBsDGm+sBdVG8jLNPgKwor+1IczaJdZQAxVa
lu9f9Y064KOWwpNuy8Ll46lphLtaIxO1K2hTWquPqit3SlotC9XuRmyN8gqUT6l1nmvFkyEvO30M
39OutPB0HSYRHCUI7DDH4LbSDdfQUerW6SiFI2xU4x/rWdxgHMoC5Tcr9RLu+RwXj4tUHuq1mPBO
WpjcvhS3EWp31bSmuOX1gBJdkSUGCZ4r0LWkpD1D1kocQ0rjjgSXhK2LHhW+C3uM14eo122k5qrK
XLDkRw+9Uri0c4guMPAoSwK6FiXJOlQG/vYQZViJ6FNEJFzJTRheVRDKkmslHqFdoiXSdRWloc/m
nss/FC80MIskMhMcTX2TDOuQ7Ie1ULusOB8yogAYZxEQ4cbQjuAO1M4+juBkT8dpz4Hc4fIrZ5ui
0VMfo7Cctcq3auvWKmyJ7Y/zVOhOVOw1/hWJjSC9qLhtnIUw4QLXhHqHA9CY/ygkU/OdtCmTd7ss
pxudLNW0mK0wFWJrYQKsqVOouxq0WWqvYwHXtQibcbvPNqZn6SEbGoNMTGmsz4e2nQBvZyMHJHia
8XEFJ8peppbBsVcfzC0r5/RQ6mjZ8AItkEpzxuu7NSFVadMMAjRXjoUFgSsJNtgf9XG/RMI5L96y
a2xi35rT5+K/57/6Iy/wBPaD5h//vfO78+6tojjo7Td+sP5t1Wavz02YZ/t/Z+cj6n98/LH/lrvP
zfPOb5Yf4JnL9q0ar0gGJDT3zy8+/+iXP+WT/jABn//0Iqe45Sb/az/0/Qf9E4hzMxZv//NfPxCo
N/P38+noZ1bOjOTcwet8fKOPznz3AQkj1rSvfPIHw5VUqw1gB0kXv0jcJUgC/vxzA8arMReKIDX/
+EXxAS1+GqL/axC+79+fY/3dYH7Xhbd/8YKUOdf49wbB+J1jAgUWFgLkj1+knj8Pgqn/jrU6FZzU
zn384s//swZhxnL8vTFQ5N+p5+LXXDjzufO6+J1SSH6RVf749UdT/0EzYE5G/63Oa7/Pk1+hOH63
66b6uy1bBEbnRPr8i2KC/6znPqN9/1bXJYXHbptwK/bnvP27QCZng7b6o+9/DPK/9dj/jR/61zrq
BGHy+rGChm/1p2X44A/8ub58/YB/rhsfMDEuzMq/CF8fPzovqX98+B9ryPz7f+yssB+r26c/nFf8
T7/d+dn6yw//s/Of2/r8n3a6+tM+/PkfN+Fb9Vz9IIb8sdb9s1dnzynrtvOcPb8+f94KZtXg/37J
L3vGvybJd5+6Zv/Nkufs9c+Pmodwfin+7gefvg3hj/zPz5k/lcLHP3/70z3u3/q+18/sv79dME4c
B/jav52GJTi53T1Snd/av9uBWwQ/b6+/XTfPzVv958f9Qavjvfm7n+7wAdVz8tv/S9+q8MfOY0XT
YrHg/p8t8GX+raFynqvw/3N3NbttJEf4Vea2u0CMFUnr7xJApChZlihrRVqL7K1Jtsm2yBlmfqRQ
QYBc8hA55+RDbjnmpjfJk+SrGbbA6hmTFLtiKb4YlmxU91RXV1XXz1f9vlbcfdhBXD7v4FhDv0qA
n5yA8gXkxv35/7743EJO0Bdnb8TynVpxJ0tXcsX/faH7exRiAPgA+Sl22JjxveKol20P4+m3OQm0
cH2PBzEZ4c6xUxC40EfhKOKolgLauRmlyT30vhWR/HpI0NWhYWqB4PW/qhA21DfNDKHwobGEaK8N
AbKtsWLG6W3NrrC9FbnWs6w/MYMg+hSkYx0g0jhitoowbnz5cayn0SDGu2sQrF9PQAJbcBPiiFvC
HFg19yW2Z1YrmkZAb7AMoXPdRe+AL3ueLOAnMoDhE48s5XwdVNZ6r6NmOrjR8VBbWjllvCB9KR9/
Nv0oS5nE762y3BtepPZoPkvt9mizewKbbf8xU0iGGfgcpxjBpplO2RPQKW1EIGNOdl/gqrbTsYlm
XF1TO4Tv4fVw7U/VtM8pH6y1xkX0YqVLrfr8ElK0wne7p2PHDBCMmTfRkiAAT8KfbOvxX6kOhj+c
3UUmZrcOM0X8yZ/rcM6kFy1//lQvTN/1CjDzUYCuTlBWw4xLjaY6+Z4d9utwgTCvfal28MQcqWSg
YkuL9A/6fu2P25uRjppHacrFYVfgInfURN0bu798u9Ru5s+JiUNU4BZ3YEgHzqt4V4S3GbSvyZiR
RvhWgg1EWYVcTaKrXYB09ED6F893Sys/PJoC5nt4lwYuviWTU5UwGTlVhxGEb+G728IeA3EySVRm
yeW7pr41X+rXj1+y0E0iECaMN2G8THhACuAQ/mS7ej4Y68nECbrsCOy4C29tHBzlDqfdKPEZvXT2
x+31WxeTDUZqYgnldAmRwZfNXYp1qeBCRyG7KGjGFiAeTdWEi3S9JiB03WzI4051Ccvfi/grDfXi
Aix4/EcU9KLp45c8nngVP/4zHJgZ53VDgNc9XMPE4XVD4ML0VPjgKui6RGz446h0wd8KCDTiBLcm
VMGJSphbVKeWYN/bgli5cXz6OiFf+NIFIiFe8iFzCdAM7k/4t9IbBCBoAmTNtK/691yKqb/WlxGF
Di3fbwJV9KXdNHHQgzPHlOguQYH6Uj7qzzU7OzStIskHECk0cwJyDgNI15qAl4uIo88baX/fkPjy
/snMISO2/Ks2hYlsQo6tZf/F/nLV47epxjFSNPbECt/L/rS9cUWdXsy9Wwm3+VQ9KCR40Gxld5jv
l9LhvgJ3FnP7B0gcAaJJrDS7HIAhEyALWFtLJWcAoe/5MuB9FDsuAEAm/MmeZ/fKpJZOvlsJ/XCh
+wqwmJzuWo2wPhb0YeqIgYQK/gV1SPx1QyU8vgfWVdnQBEexcs0nIUx4E0ddF4vZ1Anw2JfqIkVL
ew7aU4NYu/NoqAsYvF91kgZNFd7a/ZLQAdnG/ri9UvuDxrxHSyanStAUvky5jAII3Q9J4Gb1AUDk
T/0USa4w6Gb9oUmgOAfsKmICioRahqPcD84S2n9id5zfdECAY4yGAI+O+lnQyRImkQRxDuoCPPrz
dbvbvr5pH/8lIOHRMRjmyv8+xje8hWtTq2OYHKrQciDC1UdfZaxXmHDJjPwOwGq9/Y9XmJKfQOtz
vSRgoo7CYYQX+7LkCsQujjK6b4wqzWpaLTLrDVRTo18gm1pCuRYSuGBNYEIYlT+o3+n4QY/QhMfT
2DTfS2DzynELJVIBaLkYoXaG8ZpmLvlu91iHUxUzOyKh8M9ijNPkBVwSMdQ2uj2dy0H4eL5MaD3o
wZjzViKGemJKVWz7Ak7RiYojXWWLUGLozYoTvBEG2tKhq0ew1r4MPjV9FJY5HuKhwMmdomA+TPTc
bpE2LGEuT3UMh4WTleADKhs5dyWC3q04QhyIqQbEDixLtvcF32UhdA5jQj74x1cazgYl5VCTiEqf
pWrCd0twtr67fa9jR8BqBDbqTRYuK9KP3NkGiqM/5QuV3jnSIBEivTDpOHNdk5pE5VMXo1jUrbtl
AR5fGOj1VGPGtnbCPxJh3YvsT3qKYpt4ZM8sfxDQhDVf4QC+/xA8sYRyuoQd7E83VG6qV+CKIN2d
8s1KhIsvNcrg4vKLSyKqexnF94rrCgnTfEUv0aE9p/zYJJ6GVxFazZw8HmY02XW21/DXSLU5/hTa
LPzp0o1GOSeTiTqhT/sKcDfXmgBz5lkaiVdHd+bEiDEoQmDDdwoPupjJBFpZBAjf6yE3HnWJEGn3
3qQPxa2zeyQxBgyW/XF7aft4S2F45lzWJezHIuR2bsLRMOLPRolqqRsql4XctUzKNAZmhfrzpBOF
MFB6FHOBlnjVdHXshk0lih8RBNNUo9xxosgE2OzPDyhmlEN01EAP3ZceoeQKGKvzKAGSh90pCTd6
7jDz7ND+ansBf/wbqf+qpxmme9QOAD6F/B5Awevo5Fu73MuF1hqHALrfKLSG9FwIlb6m0yUaoOFn
zf95Dd1s5SIcajZxbNbikzcsm65usEGLZ+n4n0nXLdqoqDd9HsV2Fke8wATQUmXt/DyixW2u6ifL
GyL9WEvBx1KhEPrUPFm7KMgq98A1ao1y7dvz+PGBbgJ3izDsG9PLMY5n920DuPpAHC95Hc9b4wqZ
uJGrO/cAm46BnhjwhUnrwMfeocmAX3XGkg2lGzKjHEHcOwC0ff0AOPAoYKA5viszdZsu1MQDAy0r
5b5HQBDjMhGGOr6vjlmSK3Ngmy7XQX30LEpRtsM8WORHACdygMkRAJ/H8LK9lQG3jRdTo3Gs+/Y4
yCDtNxoYTAlxoFHzh5jtQGMdvE/rqfcy+MrLCmMQDg8a4CKGquwDcftwpYNTfN/LWamiJdXWf2zb
k7m8fzL8/5sCFD0xD47fu+JAN7x9rShJVXDtNm8KhCnbk6CrJncKOSO7zVwsS8YwW8YD2agB+BQd
Pxr1nexila3h8wm/i8IhqaPlDSN9an/c3qm7BINjNcrYjmsru6E3PMArtM9MOdn1setlgW3DMlB5
1LfJuOIB/132QH8aoY8JlQP8PdPwl5wjPKT7ynzmhAUivEcxijQc2+S/XdSTjCZqqJOxpZW//AUY
0ZkryjIysqv8jw3vT3OcuYcmoPya6BjmdZkNgb2iEbYfDfmZSUTlu7EJLlAIxNRI+dXyfH0Kg8qT
4xIhcyjpUXBOf3SPrpfFIZ+lqEmdzbfX1Gcocgi145DWCJxKgDI/uppEo8N7NeOqoSZRgHY+j4HA
5qoz1BX7s6F4zp1HTkstBhj50y6eXRW0Ba70OWpqgQnsKIuaxL2+ULwLHfEdf14g/KWi0hUhfClf
QUa4EZAQjixL9CIgBTQ0d7zUEeNfBXYMX3Hu3mmJ5vNLPeOdUZjX57/dK/iKSG9XxQBrByL0b0uu
CuZ7CmwcAFhmNkM8j7nQq5+eGxrqLiLzaga1YbeZOxY1AenojZVxU271uoC97qnPpsxpNGjYT9je
TPWUQZeipVP4WBI7RgsTuYWumsOsQbvW9nv++NDXFeyQyHXfGJ3iHWT3mPNDQtV9QHgwugvOANKZ
zYKfgzaQJqI0W9zM5eUwKW5H4AAWC55noUrG6Br6ObB/NVWL7r+VSJJ3Z6gwn8yr9A0iYxK+T8cM
h8j4tFWSLjOt6P/5ukGCFtkoILDgWndsbhFxC8G1p78W5dbLiyJujsBbKcD7fO8W5krNFQ4IUNH/
+evfk1v66TSeA2oAO3gHtIypsqfG9CHiy3sNCayEngGCzZsLqsVe/kJM4T3EKE37q+1vLFp/b9Wt
Fffk52OjojneSyb4hbBqeQJsfxdTUAUWPY5uhxEY2FO3eEYaHtwAvCOCtAKHd64yExtWs1rbQawH
kO/+fLtSbybmzQDloG+SJLP0SCst1hAIKaGKYVRBWUAHXahZOnbcmoI1a43AywWWAPBS4P/9XwRz
j+Ksz17bAm450oQGEca8Nr2p4j461ZflQyDuCig4wPDzsKuEA0a7RZyY6UiJLD1BIaFvE/FRRlri
gdxSc1Q9VVlMCXem5UiHBO7LcTRFmzcHaZRwHizdaqAzidcboFxdhFiJgjhkEYYAWM14wrqcnX2+
Y/AOnZxm+e7VJIzxe8ixc341iT7AjooJAMCFq5GAwqPCpIRQPpjXV1uZX93Q5btC0X4aUeaKeSF1
iV7AAov33KRpkmvTS31nuAaRcPWLVS6yAY+k1EU0H6obzVAN8+33oj6S+cvyWJcoEe/hrVjwpwW5
jJIqZViXaFsqGHVj0FMCiGQqjiJoy0IrlEINEmBhTcKcSsbBjYlHplLJo8nR8nN77/pjd+UKAgYb
Q42Vg1RX3xegizHlFF20LMif2xKuf1dxr6hOSO6+4UoEjtKgjUIflGBm/BpLNGgV0gkXJh0/fpno
6dzumLiyK9GSkn9AR2EFXqsLlA+JGGbxAYUVCH4serd+Wv6IBgo51j5YXs7zL0qqfN3+V9jEG49I
9HkCTSIY00Tw3mnukai6bcbqgSPcSKBYtRBSZsENibhJK5pELkKqRLiwPYBPyetdJGYDnMABHowJ
3tbBSpXoYjlRmDP9tYpjgUDLaYbEPXuJIgZi1cv2xrOLqBsivkw0aitr6TZ1LItCHabGawe7/ju+
0jEPBUnA536MM7z52WbrEjfkBv0ED5g/wQ4OVX3r2PByZoBK+b7L0qKqEmWJNigk4j9Fk9uKtMIe
2jAwS+MQI3Nqbw8OUGa9Nqr4cudeVVDr6wwsfw2pqFXFcd+mbq6qwtv3K1+hy1MUzANWRk0jpnok
/Ogm+vHdoKjAM65LzkRU+UyUqJdpRfS2/vFco/43HP1U9cqWePPmZTmE6IOHALkZVetIdA+3osiq
HPYW212bW1iP+XJiPhtroOj1JVGLcYIOScLfsgOT8q41M4jLRWIHArK08PTQAjwvFaFJVAsv6Od1
UnTY5Pc9tRdRDSAHppJwexBmZXn5cmvKFgFWjW7YhYTm39AZHCPUMbG/Y5KFFiQrFNu7m+dIFvYR
QLCU8lyeBHhuaxyj2gIZigo7XJMA57nU90FLTSpaISX6Qy+Ng3Iu0R16o0JU+HNnWSISdKlQxsFO
UOLOEoN/06gFcJr2Dxp2qe3F7sqkA0TwKo0LGqMEFlAzpAzpE8rDU2oyqfCJi/0ucB1hpBKkqKtL
5CQ6QYqg2Ds9Qerpd8FRgtBzAqz5Ip5ONxbJP5R5YOD5mPkp6FfzP5RedIuXF5PUuoQr0UPhJt+t
RNFtLwM8gbNZAcn8FcdrivzCSZaiHsryNY82S2RES05mXaKwpEUVkJSbspd2ed+7CKXu76NBDsN3
UWzyFqO27T9vryQW0AXdfKAj5kaGURx8yFDQBX+x0o3bpyKaHRoDjEceWkbXT0lafhC1v2nDUFXT
qe/DZ/lrXsnzrqLj9dt+ZeFdU7T1aYKt3cAqWOxTHSFHxu6mRIXydZY45dp1iRR67/HfgOifa3vn
clWy3slalpdvK/1Vrcn2WPKzWojviqd8CTNh+Wteh/RXtSp/f19Z1Rn9yr5yWTSsoPM51vQ/BhM8
v37/XwAAAP//</cx:binary>
              </cx:geoCache>
            </cx:geography>
          </cx:layoutPr>
          <cx:valueColors>
            <cx:minColor>
              <a:srgbClr val="DAC0A3"/>
            </cx:minColor>
            <cx:maxColor>
              <a:srgbClr val="4A4947"/>
            </cx:maxColor>
          </cx:valueColors>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3" Type="http://schemas.openxmlformats.org/officeDocument/2006/relationships/image" Target="../media/image7.png"/><Relationship Id="rId18" Type="http://schemas.openxmlformats.org/officeDocument/2006/relationships/image" Target="../media/image12.png"/><Relationship Id="rId26" Type="http://schemas.openxmlformats.org/officeDocument/2006/relationships/chart" Target="../charts/chart6.xml"/><Relationship Id="rId3" Type="http://schemas.openxmlformats.org/officeDocument/2006/relationships/image" Target="../media/image2.png"/><Relationship Id="rId21" Type="http://schemas.openxmlformats.org/officeDocument/2006/relationships/image" Target="../media/image15.png"/><Relationship Id="rId34" Type="http://schemas.openxmlformats.org/officeDocument/2006/relationships/image" Target="../media/image20.png"/><Relationship Id="rId7" Type="http://schemas.openxmlformats.org/officeDocument/2006/relationships/hyperlink" Target="#Dashboard!A1"/><Relationship Id="rId12" Type="http://schemas.openxmlformats.org/officeDocument/2006/relationships/hyperlink" Target="https://github.com/Belle-Yeoki" TargetMode="External"/><Relationship Id="rId17" Type="http://schemas.openxmlformats.org/officeDocument/2006/relationships/image" Target="../media/image11.svg"/><Relationship Id="rId25" Type="http://schemas.openxmlformats.org/officeDocument/2006/relationships/chart" Target="../charts/chart5.xml"/><Relationship Id="rId33" Type="http://schemas.openxmlformats.org/officeDocument/2006/relationships/image" Target="../media/image19.png"/><Relationship Id="rId2" Type="http://schemas.openxmlformats.org/officeDocument/2006/relationships/image" Target="../media/image1.png"/><Relationship Id="rId16" Type="http://schemas.openxmlformats.org/officeDocument/2006/relationships/image" Target="../media/image10.png"/><Relationship Id="rId20" Type="http://schemas.openxmlformats.org/officeDocument/2006/relationships/image" Target="../media/image14.svg"/><Relationship Id="rId29" Type="http://schemas.openxmlformats.org/officeDocument/2006/relationships/chart" Target="../charts/chart9.xml"/><Relationship Id="rId1" Type="http://schemas.openxmlformats.org/officeDocument/2006/relationships/hyperlink" Target="mailto:gloryobi98@gmail.com" TargetMode="External"/><Relationship Id="rId6" Type="http://schemas.openxmlformats.org/officeDocument/2006/relationships/image" Target="../media/image5.png"/><Relationship Id="rId11" Type="http://schemas.openxmlformats.org/officeDocument/2006/relationships/image" Target="../media/image6.png"/><Relationship Id="rId24" Type="http://schemas.openxmlformats.org/officeDocument/2006/relationships/chart" Target="../charts/chart4.xml"/><Relationship Id="rId32" Type="http://schemas.microsoft.com/office/2014/relationships/chartEx" Target="../charts/chartEx1.xml"/><Relationship Id="rId5" Type="http://schemas.openxmlformats.org/officeDocument/2006/relationships/image" Target="../media/image4.png"/><Relationship Id="rId15" Type="http://schemas.openxmlformats.org/officeDocument/2006/relationships/image" Target="../media/image9.svg"/><Relationship Id="rId23" Type="http://schemas.openxmlformats.org/officeDocument/2006/relationships/image" Target="../media/image17.png"/><Relationship Id="rId28" Type="http://schemas.openxmlformats.org/officeDocument/2006/relationships/chart" Target="../charts/chart8.xml"/><Relationship Id="rId10" Type="http://schemas.openxmlformats.org/officeDocument/2006/relationships/hyperlink" Target="https://www.linkedin.com/in/glory-obi-yeoki/" TargetMode="External"/><Relationship Id="rId19" Type="http://schemas.openxmlformats.org/officeDocument/2006/relationships/image" Target="../media/image13.png"/><Relationship Id="rId31" Type="http://schemas.openxmlformats.org/officeDocument/2006/relationships/chart" Target="../charts/chart11.xml"/><Relationship Id="rId4" Type="http://schemas.openxmlformats.org/officeDocument/2006/relationships/image" Target="../media/image3.svg"/><Relationship Id="rId9" Type="http://schemas.openxmlformats.org/officeDocument/2006/relationships/hyperlink" Target="#Data!A1"/><Relationship Id="rId14" Type="http://schemas.openxmlformats.org/officeDocument/2006/relationships/image" Target="../media/image8.png"/><Relationship Id="rId22" Type="http://schemas.openxmlformats.org/officeDocument/2006/relationships/image" Target="../media/image16.png"/><Relationship Id="rId27" Type="http://schemas.openxmlformats.org/officeDocument/2006/relationships/chart" Target="../charts/chart7.xml"/><Relationship Id="rId30" Type="http://schemas.openxmlformats.org/officeDocument/2006/relationships/chart" Target="../charts/chart10.xml"/><Relationship Id="rId8" Type="http://schemas.openxmlformats.org/officeDocument/2006/relationships/hyperlink" Target="#Calculations!A1"/></Relationships>
</file>

<file path=xl/drawings/drawing1.xml><?xml version="1.0" encoding="utf-8"?>
<xdr:wsDr xmlns:xdr="http://schemas.openxmlformats.org/drawingml/2006/spreadsheetDrawing" xmlns:a="http://schemas.openxmlformats.org/drawingml/2006/main">
  <xdr:twoCellAnchor>
    <xdr:from>
      <xdr:col>8</xdr:col>
      <xdr:colOff>615448</xdr:colOff>
      <xdr:row>5</xdr:row>
      <xdr:rowOff>26402</xdr:rowOff>
    </xdr:from>
    <xdr:to>
      <xdr:col>10</xdr:col>
      <xdr:colOff>891673</xdr:colOff>
      <xdr:row>8</xdr:row>
      <xdr:rowOff>83552</xdr:rowOff>
    </xdr:to>
    <xdr:graphicFrame macro="">
      <xdr:nvGraphicFramePr>
        <xdr:cNvPr id="2" name="Chart 1">
          <a:extLst>
            <a:ext uri="{FF2B5EF4-FFF2-40B4-BE49-F238E27FC236}">
              <a16:creationId xmlns:a16="http://schemas.microsoft.com/office/drawing/2014/main" id="{42AFF3EB-27A4-EB14-8B17-C59271538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13368</xdr:colOff>
      <xdr:row>7</xdr:row>
      <xdr:rowOff>153736</xdr:rowOff>
    </xdr:from>
    <xdr:to>
      <xdr:col>10</xdr:col>
      <xdr:colOff>568158</xdr:colOff>
      <xdr:row>11</xdr:row>
      <xdr:rowOff>46789</xdr:rowOff>
    </xdr:to>
    <xdr:graphicFrame macro="">
      <xdr:nvGraphicFramePr>
        <xdr:cNvPr id="5" name="Chart 4">
          <a:extLst>
            <a:ext uri="{FF2B5EF4-FFF2-40B4-BE49-F238E27FC236}">
              <a16:creationId xmlns:a16="http://schemas.microsoft.com/office/drawing/2014/main" id="{2498963B-6EB1-B4B6-C8FC-6E86E1548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1223211</xdr:colOff>
      <xdr:row>6</xdr:row>
      <xdr:rowOff>120316</xdr:rowOff>
    </xdr:from>
    <xdr:to>
      <xdr:col>2</xdr:col>
      <xdr:colOff>207211</xdr:colOff>
      <xdr:row>8</xdr:row>
      <xdr:rowOff>106948</xdr:rowOff>
    </xdr:to>
    <xdr:sp macro="" textlink="">
      <xdr:nvSpPr>
        <xdr:cNvPr id="11" name="Rectangle: Top Corners Rounded 10">
          <a:extLst>
            <a:ext uri="{FF2B5EF4-FFF2-40B4-BE49-F238E27FC236}">
              <a16:creationId xmlns:a16="http://schemas.microsoft.com/office/drawing/2014/main" id="{CAE26FF8-510E-BD9B-7841-874E86DA9F76}"/>
            </a:ext>
          </a:extLst>
        </xdr:cNvPr>
        <xdr:cNvSpPr/>
      </xdr:nvSpPr>
      <xdr:spPr>
        <a:xfrm>
          <a:off x="2092158" y="1243263"/>
          <a:ext cx="447842" cy="360948"/>
        </a:xfrm>
        <a:prstGeom prst="round2SameRect">
          <a:avLst/>
        </a:prstGeom>
        <a:solidFill>
          <a:srgbClr val="4A494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200526</xdr:colOff>
      <xdr:row>14</xdr:row>
      <xdr:rowOff>113632</xdr:rowOff>
    </xdr:from>
    <xdr:to>
      <xdr:col>16</xdr:col>
      <xdr:colOff>561473</xdr:colOff>
      <xdr:row>24</xdr:row>
      <xdr:rowOff>86896</xdr:rowOff>
    </xdr:to>
    <xdr:graphicFrame macro="">
      <xdr:nvGraphicFramePr>
        <xdr:cNvPr id="12" name="Chart 11">
          <a:extLst>
            <a:ext uri="{FF2B5EF4-FFF2-40B4-BE49-F238E27FC236}">
              <a16:creationId xmlns:a16="http://schemas.microsoft.com/office/drawing/2014/main" id="{949CD9FF-A18B-AC3A-3AC3-CB100BEC3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1441449</xdr:colOff>
      <xdr:row>12</xdr:row>
      <xdr:rowOff>9025</xdr:rowOff>
    </xdr:from>
    <xdr:to>
      <xdr:col>5</xdr:col>
      <xdr:colOff>342565</xdr:colOff>
      <xdr:row>14</xdr:row>
      <xdr:rowOff>86895</xdr:rowOff>
    </xdr:to>
    <mc:AlternateContent xmlns:mc="http://schemas.openxmlformats.org/markup-compatibility/2006" xmlns:a14="http://schemas.microsoft.com/office/drawing/2010/main">
      <mc:Choice Requires="a14">
        <xdr:graphicFrame macro="">
          <xdr:nvGraphicFramePr>
            <xdr:cNvPr id="21" name="Quarter 2">
              <a:extLst>
                <a:ext uri="{FF2B5EF4-FFF2-40B4-BE49-F238E27FC236}">
                  <a16:creationId xmlns:a16="http://schemas.microsoft.com/office/drawing/2014/main" id="{5093BDC3-5625-11E1-CC81-7BB51CDC94DC}"/>
                </a:ext>
              </a:extLst>
            </xdr:cNvPr>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mlns="">
        <xdr:sp macro="" textlink="">
          <xdr:nvSpPr>
            <xdr:cNvPr id="0" name=""/>
            <xdr:cNvSpPr>
              <a:spLocks noTextEdit="1"/>
            </xdr:cNvSpPr>
          </xdr:nvSpPr>
          <xdr:spPr>
            <a:xfrm>
              <a:off x="4262186" y="2254920"/>
              <a:ext cx="1828800" cy="4521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373945</xdr:colOff>
      <xdr:row>9</xdr:row>
      <xdr:rowOff>91723</xdr:rowOff>
    </xdr:from>
    <xdr:to>
      <xdr:col>4</xdr:col>
      <xdr:colOff>366890</xdr:colOff>
      <xdr:row>10</xdr:row>
      <xdr:rowOff>169335</xdr:rowOff>
    </xdr:to>
    <xdr:sp macro="" textlink="">
      <xdr:nvSpPr>
        <xdr:cNvPr id="43" name="TextBox 42">
          <a:extLst>
            <a:ext uri="{FF2B5EF4-FFF2-40B4-BE49-F238E27FC236}">
              <a16:creationId xmlns:a16="http://schemas.microsoft.com/office/drawing/2014/main" id="{F82C57D5-C6C8-3684-B1CA-9B9806228EDB}"/>
            </a:ext>
          </a:extLst>
        </xdr:cNvPr>
        <xdr:cNvSpPr txBox="1"/>
      </xdr:nvSpPr>
      <xdr:spPr>
        <a:xfrm>
          <a:off x="1587501" y="1742723"/>
          <a:ext cx="1206500" cy="261056"/>
        </a:xfrm>
        <a:prstGeom prst="rect">
          <a:avLst/>
        </a:prstGeom>
        <a:solidFill>
          <a:srgbClr val="DAC0A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xdr:col>
      <xdr:colOff>395111</xdr:colOff>
      <xdr:row>9</xdr:row>
      <xdr:rowOff>77611</xdr:rowOff>
    </xdr:from>
    <xdr:to>
      <xdr:col>4</xdr:col>
      <xdr:colOff>409222</xdr:colOff>
      <xdr:row>11</xdr:row>
      <xdr:rowOff>28222</xdr:rowOff>
    </xdr:to>
    <xdr:sp macro="" textlink="">
      <xdr:nvSpPr>
        <xdr:cNvPr id="44" name="TextBox 43">
          <a:extLst>
            <a:ext uri="{FF2B5EF4-FFF2-40B4-BE49-F238E27FC236}">
              <a16:creationId xmlns:a16="http://schemas.microsoft.com/office/drawing/2014/main" id="{1BFD83A9-3A64-AA79-905F-4C5910AE3E70}"/>
            </a:ext>
          </a:extLst>
        </xdr:cNvPr>
        <xdr:cNvSpPr txBox="1"/>
      </xdr:nvSpPr>
      <xdr:spPr>
        <a:xfrm>
          <a:off x="1608667" y="1728611"/>
          <a:ext cx="1227666" cy="317500"/>
        </a:xfrm>
        <a:prstGeom prst="rect">
          <a:avLst/>
        </a:prstGeom>
        <a:solidFill>
          <a:srgbClr val="D8D2C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2</xdr:col>
      <xdr:colOff>345722</xdr:colOff>
      <xdr:row>1</xdr:row>
      <xdr:rowOff>152400</xdr:rowOff>
    </xdr:from>
    <xdr:to>
      <xdr:col>16</xdr:col>
      <xdr:colOff>6350</xdr:colOff>
      <xdr:row>33</xdr:row>
      <xdr:rowOff>134055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B4A3C6E-6A37-CEC6-187E-EC177568AD1F}"/>
            </a:ext>
          </a:extLst>
        </xdr:cNvPr>
        <xdr:cNvSpPr/>
      </xdr:nvSpPr>
      <xdr:spPr>
        <a:xfrm>
          <a:off x="1559278" y="335844"/>
          <a:ext cx="8155516" cy="5851878"/>
        </a:xfrm>
        <a:prstGeom prst="roundRect">
          <a:avLst>
            <a:gd name="adj" fmla="val 6813"/>
          </a:avLst>
        </a:prstGeom>
        <a:solidFill>
          <a:srgbClr val="FAF7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457200</xdr:colOff>
      <xdr:row>3</xdr:row>
      <xdr:rowOff>139700</xdr:rowOff>
    </xdr:from>
    <xdr:to>
      <xdr:col>18</xdr:col>
      <xdr:colOff>31750</xdr:colOff>
      <xdr:row>33</xdr:row>
      <xdr:rowOff>127000</xdr:rowOff>
    </xdr:to>
    <xdr:sp macro="" textlink="">
      <xdr:nvSpPr>
        <xdr:cNvPr id="3" name="Rectangle 2">
          <a:extLst>
            <a:ext uri="{FF2B5EF4-FFF2-40B4-BE49-F238E27FC236}">
              <a16:creationId xmlns:a16="http://schemas.microsoft.com/office/drawing/2014/main" id="{CEC16B20-B4DA-95D9-C1AA-FE93786955B6}"/>
            </a:ext>
          </a:extLst>
        </xdr:cNvPr>
        <xdr:cNvSpPr/>
      </xdr:nvSpPr>
      <xdr:spPr>
        <a:xfrm>
          <a:off x="2891367" y="695325"/>
          <a:ext cx="8094133" cy="5543550"/>
        </a:xfrm>
        <a:prstGeom prst="rect">
          <a:avLst/>
        </a:prstGeom>
        <a:solidFill>
          <a:srgbClr val="D8D2C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107950</xdr:colOff>
      <xdr:row>4</xdr:row>
      <xdr:rowOff>158750</xdr:rowOff>
    </xdr:from>
    <xdr:to>
      <xdr:col>17</xdr:col>
      <xdr:colOff>508000</xdr:colOff>
      <xdr:row>13</xdr:row>
      <xdr:rowOff>77611</xdr:rowOff>
    </xdr:to>
    <xdr:sp macro="" textlink="">
      <xdr:nvSpPr>
        <xdr:cNvPr id="4" name="Rectangle: Rounded Corners 3">
          <a:extLst>
            <a:ext uri="{FF2B5EF4-FFF2-40B4-BE49-F238E27FC236}">
              <a16:creationId xmlns:a16="http://schemas.microsoft.com/office/drawing/2014/main" id="{3AA28DF7-8C49-43CC-1E52-17AF4BA7DE53}"/>
            </a:ext>
          </a:extLst>
        </xdr:cNvPr>
        <xdr:cNvSpPr/>
      </xdr:nvSpPr>
      <xdr:spPr>
        <a:xfrm>
          <a:off x="3141839" y="892528"/>
          <a:ext cx="7681383" cy="1569861"/>
        </a:xfrm>
        <a:prstGeom prst="roundRect">
          <a:avLst>
            <a:gd name="adj" fmla="val 5303"/>
          </a:avLst>
        </a:prstGeom>
        <a:solidFill>
          <a:srgbClr val="FAF7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215900</xdr:colOff>
      <xdr:row>8</xdr:row>
      <xdr:rowOff>19050</xdr:rowOff>
    </xdr:from>
    <xdr:to>
      <xdr:col>8</xdr:col>
      <xdr:colOff>190500</xdr:colOff>
      <xdr:row>12</xdr:row>
      <xdr:rowOff>141111</xdr:rowOff>
    </xdr:to>
    <xdr:sp macro="" textlink="">
      <xdr:nvSpPr>
        <xdr:cNvPr id="5" name="Rectangle: Rounded Corners 4">
          <a:extLst>
            <a:ext uri="{FF2B5EF4-FFF2-40B4-BE49-F238E27FC236}">
              <a16:creationId xmlns:a16="http://schemas.microsoft.com/office/drawing/2014/main" id="{BF37658B-BA59-C6CB-7BFB-2FE10C0B7233}"/>
            </a:ext>
          </a:extLst>
        </xdr:cNvPr>
        <xdr:cNvSpPr/>
      </xdr:nvSpPr>
      <xdr:spPr>
        <a:xfrm>
          <a:off x="3249789" y="1486606"/>
          <a:ext cx="1794933" cy="855838"/>
        </a:xfrm>
        <a:prstGeom prst="roundRect">
          <a:avLst/>
        </a:prstGeom>
        <a:solidFill>
          <a:srgbClr val="D8D2C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178593</xdr:colOff>
      <xdr:row>14</xdr:row>
      <xdr:rowOff>13230</xdr:rowOff>
    </xdr:from>
    <xdr:to>
      <xdr:col>10</xdr:col>
      <xdr:colOff>138905</xdr:colOff>
      <xdr:row>23</xdr:row>
      <xdr:rowOff>52917</xdr:rowOff>
    </xdr:to>
    <xdr:sp macro="" textlink="">
      <xdr:nvSpPr>
        <xdr:cNvPr id="9" name="Rectangle: Rounded Corners 8">
          <a:extLst>
            <a:ext uri="{FF2B5EF4-FFF2-40B4-BE49-F238E27FC236}">
              <a16:creationId xmlns:a16="http://schemas.microsoft.com/office/drawing/2014/main" id="{1F8FFCC6-9A67-4180-A92B-FB881B6120AD}"/>
            </a:ext>
          </a:extLst>
        </xdr:cNvPr>
        <xdr:cNvSpPr/>
      </xdr:nvSpPr>
      <xdr:spPr>
        <a:xfrm>
          <a:off x="3221301" y="2606147"/>
          <a:ext cx="3003021" cy="1706562"/>
        </a:xfrm>
        <a:prstGeom prst="roundRect">
          <a:avLst>
            <a:gd name="adj" fmla="val 4139"/>
          </a:avLst>
        </a:prstGeom>
        <a:solidFill>
          <a:srgbClr val="FAF7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268817</xdr:colOff>
      <xdr:row>8</xdr:row>
      <xdr:rowOff>19050</xdr:rowOff>
    </xdr:from>
    <xdr:to>
      <xdr:col>11</xdr:col>
      <xdr:colOff>243417</xdr:colOff>
      <xdr:row>12</xdr:row>
      <xdr:rowOff>141111</xdr:rowOff>
    </xdr:to>
    <xdr:sp macro="" textlink="">
      <xdr:nvSpPr>
        <xdr:cNvPr id="10" name="Rectangle: Rounded Corners 9">
          <a:extLst>
            <a:ext uri="{FF2B5EF4-FFF2-40B4-BE49-F238E27FC236}">
              <a16:creationId xmlns:a16="http://schemas.microsoft.com/office/drawing/2014/main" id="{D1FECC05-DDB0-4719-B1A3-F7E67A03221D}"/>
            </a:ext>
          </a:extLst>
        </xdr:cNvPr>
        <xdr:cNvSpPr/>
      </xdr:nvSpPr>
      <xdr:spPr>
        <a:xfrm>
          <a:off x="5123039" y="1486606"/>
          <a:ext cx="1794934" cy="855838"/>
        </a:xfrm>
        <a:prstGeom prst="roundRect">
          <a:avLst/>
        </a:prstGeom>
        <a:solidFill>
          <a:srgbClr val="D8D2C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321734</xdr:colOff>
      <xdr:row>8</xdr:row>
      <xdr:rowOff>19050</xdr:rowOff>
    </xdr:from>
    <xdr:to>
      <xdr:col>14</xdr:col>
      <xdr:colOff>296334</xdr:colOff>
      <xdr:row>12</xdr:row>
      <xdr:rowOff>162278</xdr:rowOff>
    </xdr:to>
    <xdr:sp macro="" textlink="">
      <xdr:nvSpPr>
        <xdr:cNvPr id="11" name="Rectangle: Rounded Corners 10">
          <a:extLst>
            <a:ext uri="{FF2B5EF4-FFF2-40B4-BE49-F238E27FC236}">
              <a16:creationId xmlns:a16="http://schemas.microsoft.com/office/drawing/2014/main" id="{A616C7F5-CAF7-4181-A2B6-4AE128DF5A52}"/>
            </a:ext>
          </a:extLst>
        </xdr:cNvPr>
        <xdr:cNvSpPr/>
      </xdr:nvSpPr>
      <xdr:spPr>
        <a:xfrm>
          <a:off x="6996290" y="1486606"/>
          <a:ext cx="1794933" cy="877005"/>
        </a:xfrm>
        <a:prstGeom prst="roundRect">
          <a:avLst/>
        </a:prstGeom>
        <a:solidFill>
          <a:srgbClr val="D8D2C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374650</xdr:colOff>
      <xdr:row>8</xdr:row>
      <xdr:rowOff>19049</xdr:rowOff>
    </xdr:from>
    <xdr:to>
      <xdr:col>17</xdr:col>
      <xdr:colOff>349250</xdr:colOff>
      <xdr:row>12</xdr:row>
      <xdr:rowOff>162277</xdr:rowOff>
    </xdr:to>
    <xdr:sp macro="" textlink="">
      <xdr:nvSpPr>
        <xdr:cNvPr id="12" name="Rectangle: Rounded Corners 11">
          <a:extLst>
            <a:ext uri="{FF2B5EF4-FFF2-40B4-BE49-F238E27FC236}">
              <a16:creationId xmlns:a16="http://schemas.microsoft.com/office/drawing/2014/main" id="{E4C6D128-ABAE-41D3-972C-0B9CC1C53846}"/>
            </a:ext>
          </a:extLst>
        </xdr:cNvPr>
        <xdr:cNvSpPr/>
      </xdr:nvSpPr>
      <xdr:spPr>
        <a:xfrm>
          <a:off x="8869539" y="1486605"/>
          <a:ext cx="1794933" cy="877005"/>
        </a:xfrm>
        <a:prstGeom prst="roundRect">
          <a:avLst/>
        </a:prstGeom>
        <a:solidFill>
          <a:srgbClr val="D8D2C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171980</xdr:colOff>
      <xdr:row>23</xdr:row>
      <xdr:rowOff>132291</xdr:rowOff>
    </xdr:from>
    <xdr:to>
      <xdr:col>10</xdr:col>
      <xdr:colOff>112448</xdr:colOff>
      <xdr:row>32</xdr:row>
      <xdr:rowOff>152135</xdr:rowOff>
    </xdr:to>
    <xdr:sp macro="" textlink="">
      <xdr:nvSpPr>
        <xdr:cNvPr id="14" name="Rectangle: Rounded Corners 13">
          <a:extLst>
            <a:ext uri="{FF2B5EF4-FFF2-40B4-BE49-F238E27FC236}">
              <a16:creationId xmlns:a16="http://schemas.microsoft.com/office/drawing/2014/main" id="{887CA8A3-4375-49C6-B370-B4931E84EAEF}"/>
            </a:ext>
          </a:extLst>
        </xdr:cNvPr>
        <xdr:cNvSpPr/>
      </xdr:nvSpPr>
      <xdr:spPr>
        <a:xfrm>
          <a:off x="3214688" y="4392083"/>
          <a:ext cx="2983177" cy="1686719"/>
        </a:xfrm>
        <a:prstGeom prst="roundRect">
          <a:avLst>
            <a:gd name="adj" fmla="val 5303"/>
          </a:avLst>
        </a:prstGeom>
        <a:solidFill>
          <a:srgbClr val="FAF7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205317</xdr:colOff>
      <xdr:row>13</xdr:row>
      <xdr:rowOff>175683</xdr:rowOff>
    </xdr:from>
    <xdr:to>
      <xdr:col>17</xdr:col>
      <xdr:colOff>541867</xdr:colOff>
      <xdr:row>32</xdr:row>
      <xdr:rowOff>162984</xdr:rowOff>
    </xdr:to>
    <xdr:sp macro="" textlink="">
      <xdr:nvSpPr>
        <xdr:cNvPr id="15" name="Rectangle: Rounded Corners 14">
          <a:extLst>
            <a:ext uri="{FF2B5EF4-FFF2-40B4-BE49-F238E27FC236}">
              <a16:creationId xmlns:a16="http://schemas.microsoft.com/office/drawing/2014/main" id="{E64166EB-2B88-496D-B98C-8D68FD8D2A75}"/>
            </a:ext>
          </a:extLst>
        </xdr:cNvPr>
        <xdr:cNvSpPr/>
      </xdr:nvSpPr>
      <xdr:spPr>
        <a:xfrm>
          <a:off x="8724900" y="2583391"/>
          <a:ext cx="2162175" cy="3506260"/>
        </a:xfrm>
        <a:prstGeom prst="roundRect">
          <a:avLst>
            <a:gd name="adj" fmla="val 5303"/>
          </a:avLst>
        </a:prstGeom>
        <a:solidFill>
          <a:srgbClr val="FAF7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206022</xdr:colOff>
      <xdr:row>14</xdr:row>
      <xdr:rowOff>4233</xdr:rowOff>
    </xdr:from>
    <xdr:to>
      <xdr:col>14</xdr:col>
      <xdr:colOff>136172</xdr:colOff>
      <xdr:row>23</xdr:row>
      <xdr:rowOff>60678</xdr:rowOff>
    </xdr:to>
    <xdr:sp macro="" textlink="">
      <xdr:nvSpPr>
        <xdr:cNvPr id="16" name="Rectangle: Rounded Corners 15">
          <a:extLst>
            <a:ext uri="{FF2B5EF4-FFF2-40B4-BE49-F238E27FC236}">
              <a16:creationId xmlns:a16="http://schemas.microsoft.com/office/drawing/2014/main" id="{301CC0AD-562D-4874-9398-41265A0AD79B}"/>
            </a:ext>
          </a:extLst>
        </xdr:cNvPr>
        <xdr:cNvSpPr/>
      </xdr:nvSpPr>
      <xdr:spPr>
        <a:xfrm>
          <a:off x="6326504" y="2574835"/>
          <a:ext cx="2378343" cy="1708976"/>
        </a:xfrm>
        <a:prstGeom prst="roundRect">
          <a:avLst>
            <a:gd name="adj" fmla="val 5303"/>
          </a:avLst>
        </a:prstGeom>
        <a:solidFill>
          <a:srgbClr val="FAF7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185208</xdr:colOff>
      <xdr:row>23</xdr:row>
      <xdr:rowOff>127000</xdr:rowOff>
    </xdr:from>
    <xdr:to>
      <xdr:col>14</xdr:col>
      <xdr:colOff>138907</xdr:colOff>
      <xdr:row>32</xdr:row>
      <xdr:rowOff>165364</xdr:rowOff>
    </xdr:to>
    <xdr:sp macro="" textlink="">
      <xdr:nvSpPr>
        <xdr:cNvPr id="17" name="Rectangle: Rounded Corners 16">
          <a:extLst>
            <a:ext uri="{FF2B5EF4-FFF2-40B4-BE49-F238E27FC236}">
              <a16:creationId xmlns:a16="http://schemas.microsoft.com/office/drawing/2014/main" id="{801836AE-84BC-47EB-9839-9B764C227516}"/>
            </a:ext>
          </a:extLst>
        </xdr:cNvPr>
        <xdr:cNvSpPr/>
      </xdr:nvSpPr>
      <xdr:spPr>
        <a:xfrm>
          <a:off x="6270625" y="4386792"/>
          <a:ext cx="2387865" cy="1705239"/>
        </a:xfrm>
        <a:prstGeom prst="roundRect">
          <a:avLst>
            <a:gd name="adj" fmla="val 5303"/>
          </a:avLst>
        </a:prstGeom>
        <a:solidFill>
          <a:srgbClr val="FAF7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56445</xdr:colOff>
      <xdr:row>3</xdr:row>
      <xdr:rowOff>70556</xdr:rowOff>
    </xdr:from>
    <xdr:to>
      <xdr:col>4</xdr:col>
      <xdr:colOff>112889</xdr:colOff>
      <xdr:row>7</xdr:row>
      <xdr:rowOff>127000</xdr:rowOff>
    </xdr:to>
    <xdr:pic>
      <xdr:nvPicPr>
        <xdr:cNvPr id="19" name="Picture 18">
          <a:extLst>
            <a:ext uri="{FF2B5EF4-FFF2-40B4-BE49-F238E27FC236}">
              <a16:creationId xmlns:a16="http://schemas.microsoft.com/office/drawing/2014/main" id="{B8D48137-8CBB-DAC2-E8C2-0557F2506CA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76778" y="620889"/>
          <a:ext cx="663222" cy="790222"/>
        </a:xfrm>
        <a:prstGeom prst="rect">
          <a:avLst/>
        </a:prstGeom>
      </xdr:spPr>
    </xdr:pic>
    <xdr:clientData/>
  </xdr:twoCellAnchor>
  <xdr:twoCellAnchor editAs="oneCell">
    <xdr:from>
      <xdr:col>2</xdr:col>
      <xdr:colOff>437444</xdr:colOff>
      <xdr:row>11</xdr:row>
      <xdr:rowOff>119944</xdr:rowOff>
    </xdr:from>
    <xdr:to>
      <xdr:col>3</xdr:col>
      <xdr:colOff>140546</xdr:colOff>
      <xdr:row>13</xdr:row>
      <xdr:rowOff>7055</xdr:rowOff>
    </xdr:to>
    <xdr:pic>
      <xdr:nvPicPr>
        <xdr:cNvPr id="21" name="Graphic 20" descr="Research with solid fill">
          <a:extLst>
            <a:ext uri="{FF2B5EF4-FFF2-40B4-BE49-F238E27FC236}">
              <a16:creationId xmlns:a16="http://schemas.microsoft.com/office/drawing/2014/main" id="{EA1271F9-B475-E825-FE9E-712722BD17F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51000" y="2137833"/>
          <a:ext cx="309879" cy="254000"/>
        </a:xfrm>
        <a:prstGeom prst="rect">
          <a:avLst/>
        </a:prstGeom>
      </xdr:spPr>
    </xdr:pic>
    <xdr:clientData/>
  </xdr:twoCellAnchor>
  <xdr:twoCellAnchor editAs="oneCell">
    <xdr:from>
      <xdr:col>2</xdr:col>
      <xdr:colOff>479777</xdr:colOff>
      <xdr:row>13</xdr:row>
      <xdr:rowOff>104670</xdr:rowOff>
    </xdr:from>
    <xdr:to>
      <xdr:col>3</xdr:col>
      <xdr:colOff>135675</xdr:colOff>
      <xdr:row>14</xdr:row>
      <xdr:rowOff>162278</xdr:rowOff>
    </xdr:to>
    <xdr:pic>
      <xdr:nvPicPr>
        <xdr:cNvPr id="23" name="Picture 22">
          <a:extLst>
            <a:ext uri="{FF2B5EF4-FFF2-40B4-BE49-F238E27FC236}">
              <a16:creationId xmlns:a16="http://schemas.microsoft.com/office/drawing/2014/main" id="{17BB0D45-BC0E-929A-0DC3-BB851BA5558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93333" y="2489448"/>
          <a:ext cx="262675" cy="241052"/>
        </a:xfrm>
        <a:prstGeom prst="rect">
          <a:avLst/>
        </a:prstGeom>
      </xdr:spPr>
    </xdr:pic>
    <xdr:clientData/>
  </xdr:twoCellAnchor>
  <xdr:twoCellAnchor editAs="oneCell">
    <xdr:from>
      <xdr:col>2</xdr:col>
      <xdr:colOff>430390</xdr:colOff>
      <xdr:row>9</xdr:row>
      <xdr:rowOff>91723</xdr:rowOff>
    </xdr:from>
    <xdr:to>
      <xdr:col>3</xdr:col>
      <xdr:colOff>112890</xdr:colOff>
      <xdr:row>11</xdr:row>
      <xdr:rowOff>29336</xdr:rowOff>
    </xdr:to>
    <xdr:pic>
      <xdr:nvPicPr>
        <xdr:cNvPr id="25" name="Picture 24">
          <a:extLst>
            <a:ext uri="{FF2B5EF4-FFF2-40B4-BE49-F238E27FC236}">
              <a16:creationId xmlns:a16="http://schemas.microsoft.com/office/drawing/2014/main" id="{1FF315A8-1832-4E36-FE4B-DD3911DA544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643946" y="1742723"/>
          <a:ext cx="289277" cy="304502"/>
        </a:xfrm>
        <a:prstGeom prst="rect">
          <a:avLst/>
        </a:prstGeom>
      </xdr:spPr>
    </xdr:pic>
    <xdr:clientData/>
  </xdr:twoCellAnchor>
  <xdr:twoCellAnchor>
    <xdr:from>
      <xdr:col>3</xdr:col>
      <xdr:colOff>119945</xdr:colOff>
      <xdr:row>9</xdr:row>
      <xdr:rowOff>77612</xdr:rowOff>
    </xdr:from>
    <xdr:to>
      <xdr:col>4</xdr:col>
      <xdr:colOff>402167</xdr:colOff>
      <xdr:row>11</xdr:row>
      <xdr:rowOff>0</xdr:rowOff>
    </xdr:to>
    <xdr:sp macro="" textlink="">
      <xdr:nvSpPr>
        <xdr:cNvPr id="26" name="TextBox 25">
          <a:hlinkClick xmlns:r="http://schemas.openxmlformats.org/officeDocument/2006/relationships" r:id="rId7"/>
          <a:extLst>
            <a:ext uri="{FF2B5EF4-FFF2-40B4-BE49-F238E27FC236}">
              <a16:creationId xmlns:a16="http://schemas.microsoft.com/office/drawing/2014/main" id="{0B85DC7D-3EBE-2BB7-5AFD-425F31B084C6}"/>
            </a:ext>
          </a:extLst>
        </xdr:cNvPr>
        <xdr:cNvSpPr txBox="1"/>
      </xdr:nvSpPr>
      <xdr:spPr>
        <a:xfrm>
          <a:off x="1940278" y="1728612"/>
          <a:ext cx="889000"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Dashboard</a:t>
          </a:r>
        </a:p>
      </xdr:txBody>
    </xdr:sp>
    <xdr:clientData/>
  </xdr:twoCellAnchor>
  <xdr:twoCellAnchor>
    <xdr:from>
      <xdr:col>3</xdr:col>
      <xdr:colOff>173568</xdr:colOff>
      <xdr:row>11</xdr:row>
      <xdr:rowOff>95957</xdr:rowOff>
    </xdr:from>
    <xdr:to>
      <xdr:col>4</xdr:col>
      <xdr:colOff>455790</xdr:colOff>
      <xdr:row>13</xdr:row>
      <xdr:rowOff>18345</xdr:rowOff>
    </xdr:to>
    <xdr:sp macro="" textlink="">
      <xdr:nvSpPr>
        <xdr:cNvPr id="27" name="TextBox 26">
          <a:hlinkClick xmlns:r="http://schemas.openxmlformats.org/officeDocument/2006/relationships" r:id="rId8"/>
          <a:extLst>
            <a:ext uri="{FF2B5EF4-FFF2-40B4-BE49-F238E27FC236}">
              <a16:creationId xmlns:a16="http://schemas.microsoft.com/office/drawing/2014/main" id="{04A64CAC-9930-4B98-87BD-846BAF1E735B}"/>
            </a:ext>
          </a:extLst>
        </xdr:cNvPr>
        <xdr:cNvSpPr txBox="1"/>
      </xdr:nvSpPr>
      <xdr:spPr>
        <a:xfrm>
          <a:off x="1993901" y="2113846"/>
          <a:ext cx="889000"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Analysis</a:t>
          </a:r>
        </a:p>
      </xdr:txBody>
    </xdr:sp>
    <xdr:clientData/>
  </xdr:twoCellAnchor>
  <xdr:twoCellAnchor>
    <xdr:from>
      <xdr:col>3</xdr:col>
      <xdr:colOff>198968</xdr:colOff>
      <xdr:row>13</xdr:row>
      <xdr:rowOff>100190</xdr:rowOff>
    </xdr:from>
    <xdr:to>
      <xdr:col>4</xdr:col>
      <xdr:colOff>481190</xdr:colOff>
      <xdr:row>15</xdr:row>
      <xdr:rowOff>22578</xdr:rowOff>
    </xdr:to>
    <xdr:sp macro="" textlink="">
      <xdr:nvSpPr>
        <xdr:cNvPr id="28" name="TextBox 27">
          <a:hlinkClick xmlns:r="http://schemas.openxmlformats.org/officeDocument/2006/relationships" r:id="rId9"/>
          <a:extLst>
            <a:ext uri="{FF2B5EF4-FFF2-40B4-BE49-F238E27FC236}">
              <a16:creationId xmlns:a16="http://schemas.microsoft.com/office/drawing/2014/main" id="{C321710B-EB5B-4E3B-9D46-649FA3844F2D}"/>
            </a:ext>
          </a:extLst>
        </xdr:cNvPr>
        <xdr:cNvSpPr txBox="1"/>
      </xdr:nvSpPr>
      <xdr:spPr>
        <a:xfrm>
          <a:off x="2019301" y="2484968"/>
          <a:ext cx="889000"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Dataset</a:t>
          </a:r>
        </a:p>
      </xdr:txBody>
    </xdr:sp>
    <xdr:clientData/>
  </xdr:twoCellAnchor>
  <xdr:twoCellAnchor editAs="oneCell">
    <xdr:from>
      <xdr:col>2</xdr:col>
      <xdr:colOff>475767</xdr:colOff>
      <xdr:row>27</xdr:row>
      <xdr:rowOff>155223</xdr:rowOff>
    </xdr:from>
    <xdr:to>
      <xdr:col>3</xdr:col>
      <xdr:colOff>109636</xdr:colOff>
      <xdr:row>29</xdr:row>
      <xdr:rowOff>14111</xdr:rowOff>
    </xdr:to>
    <xdr:pic>
      <xdr:nvPicPr>
        <xdr:cNvPr id="30" name="Picture 29">
          <a:hlinkClick xmlns:r="http://schemas.openxmlformats.org/officeDocument/2006/relationships" r:id="rId10"/>
          <a:extLst>
            <a:ext uri="{FF2B5EF4-FFF2-40B4-BE49-F238E27FC236}">
              <a16:creationId xmlns:a16="http://schemas.microsoft.com/office/drawing/2014/main" id="{A07AF666-53CC-E9A1-466F-A90B18C3499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689323" y="5108223"/>
          <a:ext cx="240646" cy="225777"/>
        </a:xfrm>
        <a:prstGeom prst="rect">
          <a:avLst/>
        </a:prstGeom>
      </xdr:spPr>
    </xdr:pic>
    <xdr:clientData/>
  </xdr:twoCellAnchor>
  <xdr:twoCellAnchor>
    <xdr:from>
      <xdr:col>3</xdr:col>
      <xdr:colOff>189090</xdr:colOff>
      <xdr:row>27</xdr:row>
      <xdr:rowOff>125590</xdr:rowOff>
    </xdr:from>
    <xdr:to>
      <xdr:col>4</xdr:col>
      <xdr:colOff>471312</xdr:colOff>
      <xdr:row>29</xdr:row>
      <xdr:rowOff>47978</xdr:rowOff>
    </xdr:to>
    <xdr:sp macro="" textlink="">
      <xdr:nvSpPr>
        <xdr:cNvPr id="31" name="TextBox 30">
          <a:hlinkClick xmlns:r="http://schemas.openxmlformats.org/officeDocument/2006/relationships" r:id="rId10"/>
          <a:extLst>
            <a:ext uri="{FF2B5EF4-FFF2-40B4-BE49-F238E27FC236}">
              <a16:creationId xmlns:a16="http://schemas.microsoft.com/office/drawing/2014/main" id="{279C60B7-E2B0-4184-B8D4-1E9A2517D859}"/>
            </a:ext>
          </a:extLst>
        </xdr:cNvPr>
        <xdr:cNvSpPr txBox="1"/>
      </xdr:nvSpPr>
      <xdr:spPr>
        <a:xfrm>
          <a:off x="2009423" y="5078590"/>
          <a:ext cx="889000"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Glory</a:t>
          </a:r>
          <a:r>
            <a:rPr lang="en-US" sz="1100" b="1" baseline="0"/>
            <a:t> Obi</a:t>
          </a:r>
          <a:endParaRPr lang="en-US" sz="1100" b="1"/>
        </a:p>
      </xdr:txBody>
    </xdr:sp>
    <xdr:clientData/>
  </xdr:twoCellAnchor>
  <xdr:twoCellAnchor>
    <xdr:from>
      <xdr:col>3</xdr:col>
      <xdr:colOff>172157</xdr:colOff>
      <xdr:row>29</xdr:row>
      <xdr:rowOff>129823</xdr:rowOff>
    </xdr:from>
    <xdr:to>
      <xdr:col>4</xdr:col>
      <xdr:colOff>454379</xdr:colOff>
      <xdr:row>31</xdr:row>
      <xdr:rowOff>52211</xdr:rowOff>
    </xdr:to>
    <xdr:sp macro="" textlink="">
      <xdr:nvSpPr>
        <xdr:cNvPr id="32" name="TextBox 31">
          <a:hlinkClick xmlns:r="http://schemas.openxmlformats.org/officeDocument/2006/relationships" r:id="rId12"/>
          <a:extLst>
            <a:ext uri="{FF2B5EF4-FFF2-40B4-BE49-F238E27FC236}">
              <a16:creationId xmlns:a16="http://schemas.microsoft.com/office/drawing/2014/main" id="{11F737FA-6E77-48FA-8CFA-994FC853031D}"/>
            </a:ext>
          </a:extLst>
        </xdr:cNvPr>
        <xdr:cNvSpPr txBox="1"/>
      </xdr:nvSpPr>
      <xdr:spPr>
        <a:xfrm>
          <a:off x="1992490" y="5449712"/>
          <a:ext cx="889000"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Glory</a:t>
          </a:r>
          <a:r>
            <a:rPr lang="en-US" sz="1100" b="1" baseline="0"/>
            <a:t> Obi</a:t>
          </a:r>
          <a:endParaRPr lang="en-US" sz="1100" b="1"/>
        </a:p>
      </xdr:txBody>
    </xdr:sp>
    <xdr:clientData/>
  </xdr:twoCellAnchor>
  <xdr:twoCellAnchor editAs="oneCell">
    <xdr:from>
      <xdr:col>2</xdr:col>
      <xdr:colOff>458611</xdr:colOff>
      <xdr:row>29</xdr:row>
      <xdr:rowOff>148166</xdr:rowOff>
    </xdr:from>
    <xdr:to>
      <xdr:col>3</xdr:col>
      <xdr:colOff>109555</xdr:colOff>
      <xdr:row>31</xdr:row>
      <xdr:rowOff>28221</xdr:rowOff>
    </xdr:to>
    <xdr:pic>
      <xdr:nvPicPr>
        <xdr:cNvPr id="34" name="Picture 33">
          <a:hlinkClick xmlns:r="http://schemas.openxmlformats.org/officeDocument/2006/relationships" r:id="rId12"/>
          <a:extLst>
            <a:ext uri="{FF2B5EF4-FFF2-40B4-BE49-F238E27FC236}">
              <a16:creationId xmlns:a16="http://schemas.microsoft.com/office/drawing/2014/main" id="{FDF32718-97C5-2C80-D196-625C0442A18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flipV="1">
          <a:off x="1672167" y="5468055"/>
          <a:ext cx="257721" cy="246944"/>
        </a:xfrm>
        <a:prstGeom prst="rect">
          <a:avLst/>
        </a:prstGeom>
      </xdr:spPr>
    </xdr:pic>
    <xdr:clientData/>
  </xdr:twoCellAnchor>
  <xdr:twoCellAnchor>
    <xdr:from>
      <xdr:col>5</xdr:col>
      <xdr:colOff>173565</xdr:colOff>
      <xdr:row>5</xdr:row>
      <xdr:rowOff>25401</xdr:rowOff>
    </xdr:from>
    <xdr:to>
      <xdr:col>11</xdr:col>
      <xdr:colOff>430387</xdr:colOff>
      <xdr:row>6</xdr:row>
      <xdr:rowOff>131233</xdr:rowOff>
    </xdr:to>
    <xdr:sp macro="" textlink="">
      <xdr:nvSpPr>
        <xdr:cNvPr id="35" name="TextBox 34">
          <a:extLst>
            <a:ext uri="{FF2B5EF4-FFF2-40B4-BE49-F238E27FC236}">
              <a16:creationId xmlns:a16="http://schemas.microsoft.com/office/drawing/2014/main" id="{EFE47D71-47B8-4B73-A870-E855491C24BB}"/>
            </a:ext>
          </a:extLst>
        </xdr:cNvPr>
        <xdr:cNvSpPr txBox="1"/>
      </xdr:nvSpPr>
      <xdr:spPr>
        <a:xfrm>
          <a:off x="3207454" y="942623"/>
          <a:ext cx="3897489"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Business</a:t>
          </a:r>
          <a:r>
            <a:rPr lang="en-US" sz="1100" b="1" baseline="0"/>
            <a:t> Performance &amp; Customer Insights</a:t>
          </a:r>
        </a:p>
        <a:p>
          <a:endParaRPr lang="en-US" sz="1100" b="1"/>
        </a:p>
      </xdr:txBody>
    </xdr:sp>
    <xdr:clientData/>
  </xdr:twoCellAnchor>
  <xdr:twoCellAnchor>
    <xdr:from>
      <xdr:col>5</xdr:col>
      <xdr:colOff>177798</xdr:colOff>
      <xdr:row>6</xdr:row>
      <xdr:rowOff>79022</xdr:rowOff>
    </xdr:from>
    <xdr:to>
      <xdr:col>13</xdr:col>
      <xdr:colOff>98778</xdr:colOff>
      <xdr:row>8</xdr:row>
      <xdr:rowOff>1410</xdr:rowOff>
    </xdr:to>
    <xdr:sp macro="" textlink="">
      <xdr:nvSpPr>
        <xdr:cNvPr id="36" name="TextBox 35">
          <a:extLst>
            <a:ext uri="{FF2B5EF4-FFF2-40B4-BE49-F238E27FC236}">
              <a16:creationId xmlns:a16="http://schemas.microsoft.com/office/drawing/2014/main" id="{D9E783ED-4D14-41C9-9B4E-0F646C96C69B}"/>
            </a:ext>
          </a:extLst>
        </xdr:cNvPr>
        <xdr:cNvSpPr txBox="1"/>
      </xdr:nvSpPr>
      <xdr:spPr>
        <a:xfrm>
          <a:off x="3211687" y="1179689"/>
          <a:ext cx="4775202"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baseline="0"/>
            <a:t>Tracking Sales, Profitability and Customer Satisfaction across region and time</a:t>
          </a:r>
        </a:p>
        <a:p>
          <a:endParaRPr lang="en-US" sz="1100" b="1"/>
        </a:p>
      </xdr:txBody>
    </xdr:sp>
    <xdr:clientData/>
  </xdr:twoCellAnchor>
  <xdr:twoCellAnchor editAs="oneCell">
    <xdr:from>
      <xdr:col>13</xdr:col>
      <xdr:colOff>197556</xdr:colOff>
      <xdr:row>2</xdr:row>
      <xdr:rowOff>21168</xdr:rowOff>
    </xdr:from>
    <xdr:to>
      <xdr:col>13</xdr:col>
      <xdr:colOff>472724</xdr:colOff>
      <xdr:row>3</xdr:row>
      <xdr:rowOff>112892</xdr:rowOff>
    </xdr:to>
    <xdr:pic>
      <xdr:nvPicPr>
        <xdr:cNvPr id="38" name="Graphic 37" descr="Envelope with solid fill">
          <a:extLst>
            <a:ext uri="{FF2B5EF4-FFF2-40B4-BE49-F238E27FC236}">
              <a16:creationId xmlns:a16="http://schemas.microsoft.com/office/drawing/2014/main" id="{8FD3D5F4-79B4-088C-A3C8-D92E206E45E4}"/>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8085667" y="388057"/>
          <a:ext cx="275168" cy="275168"/>
        </a:xfrm>
        <a:prstGeom prst="rect">
          <a:avLst/>
        </a:prstGeom>
      </xdr:spPr>
    </xdr:pic>
    <xdr:clientData/>
  </xdr:twoCellAnchor>
  <xdr:twoCellAnchor editAs="oneCell">
    <xdr:from>
      <xdr:col>15</xdr:col>
      <xdr:colOff>57204</xdr:colOff>
      <xdr:row>2</xdr:row>
      <xdr:rowOff>35277</xdr:rowOff>
    </xdr:from>
    <xdr:to>
      <xdr:col>15</xdr:col>
      <xdr:colOff>303389</xdr:colOff>
      <xdr:row>3</xdr:row>
      <xdr:rowOff>98512</xdr:rowOff>
    </xdr:to>
    <xdr:pic>
      <xdr:nvPicPr>
        <xdr:cNvPr id="40" name="Graphic 39" descr="Network with solid fill">
          <a:extLst>
            <a:ext uri="{FF2B5EF4-FFF2-40B4-BE49-F238E27FC236}">
              <a16:creationId xmlns:a16="http://schemas.microsoft.com/office/drawing/2014/main" id="{7D46E452-01FA-C4C2-C2E5-E51A3983D130}"/>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9158871" y="402166"/>
          <a:ext cx="246185" cy="246679"/>
        </a:xfrm>
        <a:prstGeom prst="rect">
          <a:avLst/>
        </a:prstGeom>
      </xdr:spPr>
    </xdr:pic>
    <xdr:clientData/>
  </xdr:twoCellAnchor>
  <xdr:twoCellAnchor editAs="oneCell">
    <xdr:from>
      <xdr:col>14</xdr:col>
      <xdr:colOff>183443</xdr:colOff>
      <xdr:row>2</xdr:row>
      <xdr:rowOff>42334</xdr:rowOff>
    </xdr:from>
    <xdr:to>
      <xdr:col>14</xdr:col>
      <xdr:colOff>416277</xdr:colOff>
      <xdr:row>3</xdr:row>
      <xdr:rowOff>91724</xdr:rowOff>
    </xdr:to>
    <xdr:pic>
      <xdr:nvPicPr>
        <xdr:cNvPr id="42" name="Picture 41">
          <a:extLst>
            <a:ext uri="{FF2B5EF4-FFF2-40B4-BE49-F238E27FC236}">
              <a16:creationId xmlns:a16="http://schemas.microsoft.com/office/drawing/2014/main" id="{C2290D02-F98C-F5F8-2B5D-F2005A4AF9A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8678332" y="409223"/>
          <a:ext cx="232834" cy="232834"/>
        </a:xfrm>
        <a:prstGeom prst="rect">
          <a:avLst/>
        </a:prstGeom>
      </xdr:spPr>
    </xdr:pic>
    <xdr:clientData/>
  </xdr:twoCellAnchor>
  <xdr:twoCellAnchor editAs="oneCell">
    <xdr:from>
      <xdr:col>5</xdr:col>
      <xdr:colOff>275166</xdr:colOff>
      <xdr:row>8</xdr:row>
      <xdr:rowOff>49386</xdr:rowOff>
    </xdr:from>
    <xdr:to>
      <xdr:col>5</xdr:col>
      <xdr:colOff>550335</xdr:colOff>
      <xdr:row>9</xdr:row>
      <xdr:rowOff>141111</xdr:rowOff>
    </xdr:to>
    <xdr:pic>
      <xdr:nvPicPr>
        <xdr:cNvPr id="46" name="Graphic 45" descr="Coins with solid fill">
          <a:extLst>
            <a:ext uri="{FF2B5EF4-FFF2-40B4-BE49-F238E27FC236}">
              <a16:creationId xmlns:a16="http://schemas.microsoft.com/office/drawing/2014/main" id="{D9F4D413-195D-61B3-F33A-699958E54573}"/>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3309055" y="1516942"/>
          <a:ext cx="275169" cy="275169"/>
        </a:xfrm>
        <a:prstGeom prst="rect">
          <a:avLst/>
        </a:prstGeom>
      </xdr:spPr>
    </xdr:pic>
    <xdr:clientData/>
  </xdr:twoCellAnchor>
  <xdr:twoCellAnchor editAs="oneCell">
    <xdr:from>
      <xdr:col>11</xdr:col>
      <xdr:colOff>359833</xdr:colOff>
      <xdr:row>8</xdr:row>
      <xdr:rowOff>49389</xdr:rowOff>
    </xdr:from>
    <xdr:to>
      <xdr:col>11</xdr:col>
      <xdr:colOff>585611</xdr:colOff>
      <xdr:row>9</xdr:row>
      <xdr:rowOff>91723</xdr:rowOff>
    </xdr:to>
    <xdr:pic>
      <xdr:nvPicPr>
        <xdr:cNvPr id="48" name="Picture 47">
          <a:extLst>
            <a:ext uri="{FF2B5EF4-FFF2-40B4-BE49-F238E27FC236}">
              <a16:creationId xmlns:a16="http://schemas.microsoft.com/office/drawing/2014/main" id="{2873F3C0-F24B-3F57-E639-B96AEDA05CCA}"/>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7034389" y="1516945"/>
          <a:ext cx="225778" cy="225778"/>
        </a:xfrm>
        <a:prstGeom prst="rect">
          <a:avLst/>
        </a:prstGeom>
      </xdr:spPr>
    </xdr:pic>
    <xdr:clientData/>
  </xdr:twoCellAnchor>
  <xdr:twoCellAnchor editAs="oneCell">
    <xdr:from>
      <xdr:col>14</xdr:col>
      <xdr:colOff>451555</xdr:colOff>
      <xdr:row>8</xdr:row>
      <xdr:rowOff>70556</xdr:rowOff>
    </xdr:from>
    <xdr:to>
      <xdr:col>15</xdr:col>
      <xdr:colOff>77611</xdr:colOff>
      <xdr:row>9</xdr:row>
      <xdr:rowOff>119946</xdr:rowOff>
    </xdr:to>
    <xdr:pic>
      <xdr:nvPicPr>
        <xdr:cNvPr id="50" name="Picture 49">
          <a:extLst>
            <a:ext uri="{FF2B5EF4-FFF2-40B4-BE49-F238E27FC236}">
              <a16:creationId xmlns:a16="http://schemas.microsoft.com/office/drawing/2014/main" id="{6A87C6B0-93BE-CE75-CC24-C883EE384EC4}"/>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8946444" y="1538112"/>
          <a:ext cx="232834" cy="232834"/>
        </a:xfrm>
        <a:prstGeom prst="rect">
          <a:avLst/>
        </a:prstGeom>
      </xdr:spPr>
    </xdr:pic>
    <xdr:clientData/>
  </xdr:twoCellAnchor>
  <xdr:twoCellAnchor editAs="oneCell">
    <xdr:from>
      <xdr:col>8</xdr:col>
      <xdr:colOff>324554</xdr:colOff>
      <xdr:row>8</xdr:row>
      <xdr:rowOff>35276</xdr:rowOff>
    </xdr:from>
    <xdr:to>
      <xdr:col>8</xdr:col>
      <xdr:colOff>543278</xdr:colOff>
      <xdr:row>9</xdr:row>
      <xdr:rowOff>70556</xdr:rowOff>
    </xdr:to>
    <xdr:pic>
      <xdr:nvPicPr>
        <xdr:cNvPr id="52" name="Picture 51">
          <a:extLst>
            <a:ext uri="{FF2B5EF4-FFF2-40B4-BE49-F238E27FC236}">
              <a16:creationId xmlns:a16="http://schemas.microsoft.com/office/drawing/2014/main" id="{528DEBFF-C434-8258-E3E9-E54403999305}"/>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5178776" y="1502832"/>
          <a:ext cx="218724" cy="218724"/>
        </a:xfrm>
        <a:prstGeom prst="rect">
          <a:avLst/>
        </a:prstGeom>
      </xdr:spPr>
    </xdr:pic>
    <xdr:clientData/>
  </xdr:twoCellAnchor>
  <xdr:twoCellAnchor>
    <xdr:from>
      <xdr:col>9</xdr:col>
      <xdr:colOff>14111</xdr:colOff>
      <xdr:row>8</xdr:row>
      <xdr:rowOff>49387</xdr:rowOff>
    </xdr:from>
    <xdr:to>
      <xdr:col>11</xdr:col>
      <xdr:colOff>134055</xdr:colOff>
      <xdr:row>9</xdr:row>
      <xdr:rowOff>105832</xdr:rowOff>
    </xdr:to>
    <xdr:sp macro="" textlink="">
      <xdr:nvSpPr>
        <xdr:cNvPr id="53" name="TextBox 52">
          <a:extLst>
            <a:ext uri="{FF2B5EF4-FFF2-40B4-BE49-F238E27FC236}">
              <a16:creationId xmlns:a16="http://schemas.microsoft.com/office/drawing/2014/main" id="{C50AB14D-5211-6426-009C-98F0CB0D3B34}"/>
            </a:ext>
          </a:extLst>
        </xdr:cNvPr>
        <xdr:cNvSpPr txBox="1"/>
      </xdr:nvSpPr>
      <xdr:spPr>
        <a:xfrm>
          <a:off x="5475111" y="1516943"/>
          <a:ext cx="1333500" cy="239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Profit</a:t>
          </a:r>
        </a:p>
      </xdr:txBody>
    </xdr:sp>
    <xdr:clientData/>
  </xdr:twoCellAnchor>
  <xdr:twoCellAnchor>
    <xdr:from>
      <xdr:col>15</xdr:col>
      <xdr:colOff>237066</xdr:colOff>
      <xdr:row>8</xdr:row>
      <xdr:rowOff>74787</xdr:rowOff>
    </xdr:from>
    <xdr:to>
      <xdr:col>17</xdr:col>
      <xdr:colOff>357011</xdr:colOff>
      <xdr:row>9</xdr:row>
      <xdr:rowOff>131232</xdr:rowOff>
    </xdr:to>
    <xdr:sp macro="" textlink="">
      <xdr:nvSpPr>
        <xdr:cNvPr id="54" name="TextBox 53">
          <a:extLst>
            <a:ext uri="{FF2B5EF4-FFF2-40B4-BE49-F238E27FC236}">
              <a16:creationId xmlns:a16="http://schemas.microsoft.com/office/drawing/2014/main" id="{2097A62F-A943-43E6-B86C-6CA8650D8DFF}"/>
            </a:ext>
          </a:extLst>
        </xdr:cNvPr>
        <xdr:cNvSpPr txBox="1"/>
      </xdr:nvSpPr>
      <xdr:spPr>
        <a:xfrm>
          <a:off x="9338733" y="1542343"/>
          <a:ext cx="1333500" cy="239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Target</a:t>
          </a:r>
        </a:p>
      </xdr:txBody>
    </xdr:sp>
    <xdr:clientData/>
  </xdr:twoCellAnchor>
  <xdr:twoCellAnchor>
    <xdr:from>
      <xdr:col>12</xdr:col>
      <xdr:colOff>15522</xdr:colOff>
      <xdr:row>8</xdr:row>
      <xdr:rowOff>43743</xdr:rowOff>
    </xdr:from>
    <xdr:to>
      <xdr:col>14</xdr:col>
      <xdr:colOff>135466</xdr:colOff>
      <xdr:row>9</xdr:row>
      <xdr:rowOff>100188</xdr:rowOff>
    </xdr:to>
    <xdr:sp macro="" textlink="">
      <xdr:nvSpPr>
        <xdr:cNvPr id="55" name="TextBox 54">
          <a:extLst>
            <a:ext uri="{FF2B5EF4-FFF2-40B4-BE49-F238E27FC236}">
              <a16:creationId xmlns:a16="http://schemas.microsoft.com/office/drawing/2014/main" id="{71DB4558-AE95-4858-AB77-57CFECB16AB2}"/>
            </a:ext>
          </a:extLst>
        </xdr:cNvPr>
        <xdr:cNvSpPr txBox="1"/>
      </xdr:nvSpPr>
      <xdr:spPr>
        <a:xfrm>
          <a:off x="7296855" y="1511299"/>
          <a:ext cx="1333500" cy="239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Customer</a:t>
          </a:r>
        </a:p>
      </xdr:txBody>
    </xdr:sp>
    <xdr:clientData/>
  </xdr:twoCellAnchor>
  <xdr:twoCellAnchor>
    <xdr:from>
      <xdr:col>6</xdr:col>
      <xdr:colOff>39511</xdr:colOff>
      <xdr:row>8</xdr:row>
      <xdr:rowOff>46564</xdr:rowOff>
    </xdr:from>
    <xdr:to>
      <xdr:col>8</xdr:col>
      <xdr:colOff>159456</xdr:colOff>
      <xdr:row>9</xdr:row>
      <xdr:rowOff>103009</xdr:rowOff>
    </xdr:to>
    <xdr:sp macro="" textlink="">
      <xdr:nvSpPr>
        <xdr:cNvPr id="56" name="TextBox 55">
          <a:extLst>
            <a:ext uri="{FF2B5EF4-FFF2-40B4-BE49-F238E27FC236}">
              <a16:creationId xmlns:a16="http://schemas.microsoft.com/office/drawing/2014/main" id="{B63BA7A8-7D41-4A99-BBE2-CF66D6B49E54}"/>
            </a:ext>
          </a:extLst>
        </xdr:cNvPr>
        <xdr:cNvSpPr txBox="1"/>
      </xdr:nvSpPr>
      <xdr:spPr>
        <a:xfrm>
          <a:off x="3680178" y="1514120"/>
          <a:ext cx="1333500" cy="239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Sales</a:t>
          </a:r>
        </a:p>
      </xdr:txBody>
    </xdr:sp>
    <xdr:clientData/>
  </xdr:twoCellAnchor>
  <xdr:twoCellAnchor>
    <xdr:from>
      <xdr:col>5</xdr:col>
      <xdr:colOff>550843</xdr:colOff>
      <xdr:row>9</xdr:row>
      <xdr:rowOff>42332</xdr:rowOff>
    </xdr:from>
    <xdr:to>
      <xdr:col>8</xdr:col>
      <xdr:colOff>176389</xdr:colOff>
      <xdr:row>10</xdr:row>
      <xdr:rowOff>175962</xdr:rowOff>
    </xdr:to>
    <xdr:sp macro="" textlink="sales">
      <xdr:nvSpPr>
        <xdr:cNvPr id="57" name="TextBox 56">
          <a:extLst>
            <a:ext uri="{FF2B5EF4-FFF2-40B4-BE49-F238E27FC236}">
              <a16:creationId xmlns:a16="http://schemas.microsoft.com/office/drawing/2014/main" id="{0DB039D2-8E23-CB7A-C754-E88E8B34F01A}"/>
            </a:ext>
          </a:extLst>
        </xdr:cNvPr>
        <xdr:cNvSpPr txBox="1"/>
      </xdr:nvSpPr>
      <xdr:spPr>
        <a:xfrm>
          <a:off x="3611084" y="1694862"/>
          <a:ext cx="1461691" cy="317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3D4F8E-B450-4F57-9839-45DDBEF463A5}" type="TxLink">
            <a:rPr lang="en-US" sz="1800" b="1" i="0" u="none" strike="noStrike">
              <a:solidFill>
                <a:srgbClr val="000000"/>
              </a:solidFill>
              <a:latin typeface="Aptos Narrow"/>
            </a:rPr>
            <a:pPr/>
            <a:t> $157,361 </a:t>
          </a:fld>
          <a:endParaRPr lang="en-US" sz="1800" b="1"/>
        </a:p>
      </xdr:txBody>
    </xdr:sp>
    <xdr:clientData/>
  </xdr:twoCellAnchor>
  <xdr:twoCellAnchor>
    <xdr:from>
      <xdr:col>8</xdr:col>
      <xdr:colOff>428433</xdr:colOff>
      <xdr:row>9</xdr:row>
      <xdr:rowOff>46566</xdr:rowOff>
    </xdr:from>
    <xdr:to>
      <xdr:col>11</xdr:col>
      <xdr:colOff>32455</xdr:colOff>
      <xdr:row>10</xdr:row>
      <xdr:rowOff>175963</xdr:rowOff>
    </xdr:to>
    <xdr:sp macro="" textlink="Profit">
      <xdr:nvSpPr>
        <xdr:cNvPr id="58" name="TextBox 57">
          <a:extLst>
            <a:ext uri="{FF2B5EF4-FFF2-40B4-BE49-F238E27FC236}">
              <a16:creationId xmlns:a16="http://schemas.microsoft.com/office/drawing/2014/main" id="{D144460E-F18D-4F21-A716-48339AED01B1}"/>
            </a:ext>
          </a:extLst>
        </xdr:cNvPr>
        <xdr:cNvSpPr txBox="1"/>
      </xdr:nvSpPr>
      <xdr:spPr>
        <a:xfrm>
          <a:off x="5324819" y="1699096"/>
          <a:ext cx="1440166" cy="313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EA9040-95FE-45AB-AE55-E4F6F4B669D8}" type="TxLink">
            <a:rPr lang="en-US" sz="1800" b="1" i="0" u="none" strike="noStrike">
              <a:solidFill>
                <a:srgbClr val="000000"/>
              </a:solidFill>
              <a:latin typeface="Aptos Narrow"/>
            </a:rPr>
            <a:pPr/>
            <a:t> $113,301 </a:t>
          </a:fld>
          <a:endParaRPr lang="en-US" sz="1800" b="1"/>
        </a:p>
      </xdr:txBody>
    </xdr:sp>
    <xdr:clientData/>
  </xdr:twoCellAnchor>
  <xdr:twoCellAnchor>
    <xdr:from>
      <xdr:col>11</xdr:col>
      <xdr:colOff>497289</xdr:colOff>
      <xdr:row>9</xdr:row>
      <xdr:rowOff>57854</xdr:rowOff>
    </xdr:from>
    <xdr:to>
      <xdr:col>14</xdr:col>
      <xdr:colOff>114300</xdr:colOff>
      <xdr:row>11</xdr:row>
      <xdr:rowOff>38252</xdr:rowOff>
    </xdr:to>
    <xdr:sp macro="" textlink="Cus">
      <xdr:nvSpPr>
        <xdr:cNvPr id="59" name="TextBox 58">
          <a:extLst>
            <a:ext uri="{FF2B5EF4-FFF2-40B4-BE49-F238E27FC236}">
              <a16:creationId xmlns:a16="http://schemas.microsoft.com/office/drawing/2014/main" id="{FD3DA2E7-32B8-48B1-B655-9F309CDD6EA2}"/>
            </a:ext>
          </a:extLst>
        </xdr:cNvPr>
        <xdr:cNvSpPr txBox="1"/>
      </xdr:nvSpPr>
      <xdr:spPr>
        <a:xfrm>
          <a:off x="7229819" y="1710384"/>
          <a:ext cx="1453156" cy="347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CB8FD0-868E-44C5-80FD-7DEDEF4F6F38}" type="TxLink">
            <a:rPr lang="en-US" sz="1800" b="1" i="0" u="none" strike="noStrike">
              <a:solidFill>
                <a:srgbClr val="000000"/>
              </a:solidFill>
              <a:latin typeface="Aptos Narrow"/>
            </a:rPr>
            <a:pPr/>
            <a:t>9360</a:t>
          </a:fld>
          <a:endParaRPr lang="en-US" sz="1800" b="1"/>
        </a:p>
      </xdr:txBody>
    </xdr:sp>
    <xdr:clientData/>
  </xdr:twoCellAnchor>
  <xdr:twoCellAnchor>
    <xdr:from>
      <xdr:col>15</xdr:col>
      <xdr:colOff>107108</xdr:colOff>
      <xdr:row>9</xdr:row>
      <xdr:rowOff>97366</xdr:rowOff>
    </xdr:from>
    <xdr:to>
      <xdr:col>17</xdr:col>
      <xdr:colOff>287867</xdr:colOff>
      <xdr:row>11</xdr:row>
      <xdr:rowOff>61205</xdr:rowOff>
    </xdr:to>
    <xdr:sp macro="" textlink="Target">
      <xdr:nvSpPr>
        <xdr:cNvPr id="60" name="TextBox 59">
          <a:extLst>
            <a:ext uri="{FF2B5EF4-FFF2-40B4-BE49-F238E27FC236}">
              <a16:creationId xmlns:a16="http://schemas.microsoft.com/office/drawing/2014/main" id="{CBCEC102-0174-4F39-9E39-0227537870CF}"/>
            </a:ext>
          </a:extLst>
        </xdr:cNvPr>
        <xdr:cNvSpPr txBox="1"/>
      </xdr:nvSpPr>
      <xdr:spPr>
        <a:xfrm>
          <a:off x="9287831" y="1749896"/>
          <a:ext cx="1404855" cy="331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D4DDDA-B349-4D88-A3CC-1D0CC370D2A1}" type="TxLink">
            <a:rPr lang="en-US" sz="1800" b="1" i="0" u="none" strike="noStrike">
              <a:solidFill>
                <a:srgbClr val="000000"/>
              </a:solidFill>
              <a:latin typeface="Aptos Narrow"/>
            </a:rPr>
            <a:pPr/>
            <a:t> $166,999 </a:t>
          </a:fld>
          <a:endParaRPr lang="en-US" sz="1800" b="1"/>
        </a:p>
      </xdr:txBody>
    </xdr:sp>
    <xdr:clientData/>
  </xdr:twoCellAnchor>
  <xdr:twoCellAnchor>
    <xdr:from>
      <xdr:col>5</xdr:col>
      <xdr:colOff>204611</xdr:colOff>
      <xdr:row>10</xdr:row>
      <xdr:rowOff>112889</xdr:rowOff>
    </xdr:from>
    <xdr:to>
      <xdr:col>8</xdr:col>
      <xdr:colOff>225779</xdr:colOff>
      <xdr:row>13</xdr:row>
      <xdr:rowOff>112888</xdr:rowOff>
    </xdr:to>
    <xdr:graphicFrame macro="">
      <xdr:nvGraphicFramePr>
        <xdr:cNvPr id="67" name="Chart 66">
          <a:extLst>
            <a:ext uri="{FF2B5EF4-FFF2-40B4-BE49-F238E27FC236}">
              <a16:creationId xmlns:a16="http://schemas.microsoft.com/office/drawing/2014/main" id="{E46051EE-9ADB-49EF-BEC4-FB6612CB9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289278</xdr:colOff>
      <xdr:row>10</xdr:row>
      <xdr:rowOff>105834</xdr:rowOff>
    </xdr:from>
    <xdr:to>
      <xdr:col>11</xdr:col>
      <xdr:colOff>254000</xdr:colOff>
      <xdr:row>13</xdr:row>
      <xdr:rowOff>70555</xdr:rowOff>
    </xdr:to>
    <xdr:graphicFrame macro="">
      <xdr:nvGraphicFramePr>
        <xdr:cNvPr id="69" name="Chart 68">
          <a:extLst>
            <a:ext uri="{FF2B5EF4-FFF2-40B4-BE49-F238E27FC236}">
              <a16:creationId xmlns:a16="http://schemas.microsoft.com/office/drawing/2014/main" id="{94CA49AF-22C0-4024-BCC9-21C6CED49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11</xdr:col>
      <xdr:colOff>282222</xdr:colOff>
      <xdr:row>10</xdr:row>
      <xdr:rowOff>112889</xdr:rowOff>
    </xdr:from>
    <xdr:to>
      <xdr:col>14</xdr:col>
      <xdr:colOff>366889</xdr:colOff>
      <xdr:row>13</xdr:row>
      <xdr:rowOff>119944</xdr:rowOff>
    </xdr:to>
    <xdr:graphicFrame macro="">
      <xdr:nvGraphicFramePr>
        <xdr:cNvPr id="70" name="Chart 69">
          <a:extLst>
            <a:ext uri="{FF2B5EF4-FFF2-40B4-BE49-F238E27FC236}">
              <a16:creationId xmlns:a16="http://schemas.microsoft.com/office/drawing/2014/main" id="{C6120883-8404-4647-B758-BB171ECBA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14</xdr:col>
      <xdr:colOff>430390</xdr:colOff>
      <xdr:row>10</xdr:row>
      <xdr:rowOff>141110</xdr:rowOff>
    </xdr:from>
    <xdr:to>
      <xdr:col>17</xdr:col>
      <xdr:colOff>317501</xdr:colOff>
      <xdr:row>13</xdr:row>
      <xdr:rowOff>119944</xdr:rowOff>
    </xdr:to>
    <xdr:graphicFrame macro="">
      <xdr:nvGraphicFramePr>
        <xdr:cNvPr id="71" name="Chart 70">
          <a:extLst>
            <a:ext uri="{FF2B5EF4-FFF2-40B4-BE49-F238E27FC236}">
              <a16:creationId xmlns:a16="http://schemas.microsoft.com/office/drawing/2014/main" id="{82E87A0A-7EAE-4CFD-9B8C-29DB4988C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5</xdr:col>
      <xdr:colOff>232833</xdr:colOff>
      <xdr:row>14</xdr:row>
      <xdr:rowOff>155221</xdr:rowOff>
    </xdr:from>
    <xdr:to>
      <xdr:col>10</xdr:col>
      <xdr:colOff>148166</xdr:colOff>
      <xdr:row>22</xdr:row>
      <xdr:rowOff>155222</xdr:rowOff>
    </xdr:to>
    <xdr:graphicFrame macro="">
      <xdr:nvGraphicFramePr>
        <xdr:cNvPr id="72" name="Chart 71">
          <a:extLst>
            <a:ext uri="{FF2B5EF4-FFF2-40B4-BE49-F238E27FC236}">
              <a16:creationId xmlns:a16="http://schemas.microsoft.com/office/drawing/2014/main" id="{CBAE5C89-0223-44D4-934F-42B49F867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119945</xdr:colOff>
      <xdr:row>25</xdr:row>
      <xdr:rowOff>141111</xdr:rowOff>
    </xdr:from>
    <xdr:to>
      <xdr:col>10</xdr:col>
      <xdr:colOff>0</xdr:colOff>
      <xdr:row>32</xdr:row>
      <xdr:rowOff>169334</xdr:rowOff>
    </xdr:to>
    <xdr:graphicFrame macro="">
      <xdr:nvGraphicFramePr>
        <xdr:cNvPr id="73" name="Chart 72">
          <a:extLst>
            <a:ext uri="{FF2B5EF4-FFF2-40B4-BE49-F238E27FC236}">
              <a16:creationId xmlns:a16="http://schemas.microsoft.com/office/drawing/2014/main" id="{65B53FDA-7575-4427-9D6F-ADAA85F84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5</xdr:col>
      <xdr:colOff>143933</xdr:colOff>
      <xdr:row>14</xdr:row>
      <xdr:rowOff>59267</xdr:rowOff>
    </xdr:from>
    <xdr:to>
      <xdr:col>9</xdr:col>
      <xdr:colOff>423333</xdr:colOff>
      <xdr:row>15</xdr:row>
      <xdr:rowOff>165099</xdr:rowOff>
    </xdr:to>
    <xdr:sp macro="" textlink="">
      <xdr:nvSpPr>
        <xdr:cNvPr id="75" name="TextBox 74">
          <a:extLst>
            <a:ext uri="{FF2B5EF4-FFF2-40B4-BE49-F238E27FC236}">
              <a16:creationId xmlns:a16="http://schemas.microsoft.com/office/drawing/2014/main" id="{700A5304-F875-48FA-BED5-66F5582D19B6}"/>
            </a:ext>
          </a:extLst>
        </xdr:cNvPr>
        <xdr:cNvSpPr txBox="1"/>
      </xdr:nvSpPr>
      <xdr:spPr>
        <a:xfrm>
          <a:off x="3177822" y="2627489"/>
          <a:ext cx="2706511"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Monthly</a:t>
          </a:r>
          <a:r>
            <a:rPr lang="en-US" sz="1100" b="1" baseline="0"/>
            <a:t> Sales Performance vs Target</a:t>
          </a:r>
          <a:endParaRPr lang="en-US" sz="1100" b="1"/>
        </a:p>
      </xdr:txBody>
    </xdr:sp>
    <xdr:clientData/>
  </xdr:twoCellAnchor>
  <xdr:twoCellAnchor>
    <xdr:from>
      <xdr:col>5</xdr:col>
      <xdr:colOff>112889</xdr:colOff>
      <xdr:row>24</xdr:row>
      <xdr:rowOff>77611</xdr:rowOff>
    </xdr:from>
    <xdr:to>
      <xdr:col>9</xdr:col>
      <xdr:colOff>392289</xdr:colOff>
      <xdr:row>26</xdr:row>
      <xdr:rowOff>-1</xdr:rowOff>
    </xdr:to>
    <xdr:sp macro="" textlink="">
      <xdr:nvSpPr>
        <xdr:cNvPr id="76" name="TextBox 75">
          <a:extLst>
            <a:ext uri="{FF2B5EF4-FFF2-40B4-BE49-F238E27FC236}">
              <a16:creationId xmlns:a16="http://schemas.microsoft.com/office/drawing/2014/main" id="{C96A797E-6BFB-48D3-B68D-5C1FED860703}"/>
            </a:ext>
          </a:extLst>
        </xdr:cNvPr>
        <xdr:cNvSpPr txBox="1"/>
      </xdr:nvSpPr>
      <xdr:spPr>
        <a:xfrm>
          <a:off x="3146778" y="4480278"/>
          <a:ext cx="2706511"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Monthly</a:t>
          </a:r>
          <a:r>
            <a:rPr lang="en-US" sz="1100" b="1" baseline="0"/>
            <a:t> Customer Growth Trend</a:t>
          </a:r>
          <a:endParaRPr lang="en-US" sz="1100" b="1"/>
        </a:p>
      </xdr:txBody>
    </xdr:sp>
    <xdr:clientData/>
  </xdr:twoCellAnchor>
  <xdr:twoCellAnchor>
    <xdr:from>
      <xdr:col>10</xdr:col>
      <xdr:colOff>159455</xdr:colOff>
      <xdr:row>14</xdr:row>
      <xdr:rowOff>32456</xdr:rowOff>
    </xdr:from>
    <xdr:to>
      <xdr:col>14</xdr:col>
      <xdr:colOff>438855</xdr:colOff>
      <xdr:row>15</xdr:row>
      <xdr:rowOff>138288</xdr:rowOff>
    </xdr:to>
    <xdr:sp macro="" textlink="">
      <xdr:nvSpPr>
        <xdr:cNvPr id="77" name="TextBox 76">
          <a:extLst>
            <a:ext uri="{FF2B5EF4-FFF2-40B4-BE49-F238E27FC236}">
              <a16:creationId xmlns:a16="http://schemas.microsoft.com/office/drawing/2014/main" id="{F0AEF01B-0F42-4826-AEFE-AAD729BA36FB}"/>
            </a:ext>
          </a:extLst>
        </xdr:cNvPr>
        <xdr:cNvSpPr txBox="1"/>
      </xdr:nvSpPr>
      <xdr:spPr>
        <a:xfrm>
          <a:off x="6244872" y="2625373"/>
          <a:ext cx="2713566" cy="29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Regional</a:t>
          </a:r>
          <a:r>
            <a:rPr lang="en-US" sz="1100" b="1" baseline="0"/>
            <a:t> Sales</a:t>
          </a:r>
        </a:p>
        <a:p>
          <a:endParaRPr lang="en-US" sz="1100" b="1"/>
        </a:p>
      </xdr:txBody>
    </xdr:sp>
    <xdr:clientData/>
  </xdr:twoCellAnchor>
  <xdr:twoCellAnchor>
    <xdr:from>
      <xdr:col>10</xdr:col>
      <xdr:colOff>185561</xdr:colOff>
      <xdr:row>23</xdr:row>
      <xdr:rowOff>127000</xdr:rowOff>
    </xdr:from>
    <xdr:to>
      <xdr:col>14</xdr:col>
      <xdr:colOff>464961</xdr:colOff>
      <xdr:row>25</xdr:row>
      <xdr:rowOff>49388</xdr:rowOff>
    </xdr:to>
    <xdr:sp macro="" textlink="">
      <xdr:nvSpPr>
        <xdr:cNvPr id="78" name="TextBox 77">
          <a:extLst>
            <a:ext uri="{FF2B5EF4-FFF2-40B4-BE49-F238E27FC236}">
              <a16:creationId xmlns:a16="http://schemas.microsoft.com/office/drawing/2014/main" id="{1932487A-C3BF-4F7D-A8E7-2816CFFAD620}"/>
            </a:ext>
          </a:extLst>
        </xdr:cNvPr>
        <xdr:cNvSpPr txBox="1"/>
      </xdr:nvSpPr>
      <xdr:spPr>
        <a:xfrm>
          <a:off x="6253339" y="4346222"/>
          <a:ext cx="2706511"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Customer</a:t>
          </a:r>
          <a:r>
            <a:rPr lang="en-US" sz="1100" b="1" baseline="0"/>
            <a:t> Experience</a:t>
          </a:r>
          <a:endParaRPr lang="en-US" sz="1100" b="1"/>
        </a:p>
      </xdr:txBody>
    </xdr:sp>
    <xdr:clientData/>
  </xdr:twoCellAnchor>
  <xdr:twoCellAnchor>
    <xdr:from>
      <xdr:col>14</xdr:col>
      <xdr:colOff>205318</xdr:colOff>
      <xdr:row>13</xdr:row>
      <xdr:rowOff>175683</xdr:rowOff>
    </xdr:from>
    <xdr:to>
      <xdr:col>17</xdr:col>
      <xdr:colOff>423335</xdr:colOff>
      <xdr:row>15</xdr:row>
      <xdr:rowOff>98071</xdr:rowOff>
    </xdr:to>
    <xdr:sp macro="" textlink="">
      <xdr:nvSpPr>
        <xdr:cNvPr id="79" name="TextBox 78">
          <a:extLst>
            <a:ext uri="{FF2B5EF4-FFF2-40B4-BE49-F238E27FC236}">
              <a16:creationId xmlns:a16="http://schemas.microsoft.com/office/drawing/2014/main" id="{97277A2F-4D8E-4122-A68E-76ED383B9EC7}"/>
            </a:ext>
          </a:extLst>
        </xdr:cNvPr>
        <xdr:cNvSpPr txBox="1"/>
      </xdr:nvSpPr>
      <xdr:spPr>
        <a:xfrm>
          <a:off x="8700207" y="2560461"/>
          <a:ext cx="2038350" cy="289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Geographical</a:t>
          </a:r>
          <a:r>
            <a:rPr lang="en-US" sz="1100" b="1" baseline="0"/>
            <a:t> Sales Distribution</a:t>
          </a:r>
          <a:endParaRPr lang="en-US" sz="1100" b="1"/>
        </a:p>
      </xdr:txBody>
    </xdr:sp>
    <xdr:clientData/>
  </xdr:twoCellAnchor>
  <xdr:twoCellAnchor>
    <xdr:from>
      <xdr:col>10</xdr:col>
      <xdr:colOff>254000</xdr:colOff>
      <xdr:row>15</xdr:row>
      <xdr:rowOff>134056</xdr:rowOff>
    </xdr:from>
    <xdr:to>
      <xdr:col>14</xdr:col>
      <xdr:colOff>7057</xdr:colOff>
      <xdr:row>23</xdr:row>
      <xdr:rowOff>21168</xdr:rowOff>
    </xdr:to>
    <xdr:graphicFrame macro="">
      <xdr:nvGraphicFramePr>
        <xdr:cNvPr id="80" name="Chart 79">
          <a:extLst>
            <a:ext uri="{FF2B5EF4-FFF2-40B4-BE49-F238E27FC236}">
              <a16:creationId xmlns:a16="http://schemas.microsoft.com/office/drawing/2014/main" id="{332E541A-98ED-494E-8C23-1DAEB1818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11</xdr:col>
      <xdr:colOff>352777</xdr:colOff>
      <xdr:row>18</xdr:row>
      <xdr:rowOff>84667</xdr:rowOff>
    </xdr:from>
    <xdr:to>
      <xdr:col>12</xdr:col>
      <xdr:colOff>282222</xdr:colOff>
      <xdr:row>19</xdr:row>
      <xdr:rowOff>141112</xdr:rowOff>
    </xdr:to>
    <xdr:sp macro="" textlink="MonthR">
      <xdr:nvSpPr>
        <xdr:cNvPr id="81" name="TextBox 80">
          <a:extLst>
            <a:ext uri="{FF2B5EF4-FFF2-40B4-BE49-F238E27FC236}">
              <a16:creationId xmlns:a16="http://schemas.microsoft.com/office/drawing/2014/main" id="{413F336D-EFE5-B743-7E0A-3A027C309E81}"/>
            </a:ext>
          </a:extLst>
        </xdr:cNvPr>
        <xdr:cNvSpPr txBox="1"/>
      </xdr:nvSpPr>
      <xdr:spPr>
        <a:xfrm>
          <a:off x="7027333" y="3386667"/>
          <a:ext cx="536222" cy="239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108CE1-429D-484E-8615-3400F8D5A622}" type="TxLink">
            <a:rPr lang="en-US" sz="1400" b="1" i="0" u="none" strike="noStrike">
              <a:solidFill>
                <a:srgbClr val="000000"/>
              </a:solidFill>
              <a:latin typeface="Aptos Narrow"/>
            </a:rPr>
            <a:pPr/>
            <a:t>East</a:t>
          </a:fld>
          <a:endParaRPr lang="en-US" sz="1400" b="1"/>
        </a:p>
      </xdr:txBody>
    </xdr:sp>
    <xdr:clientData/>
  </xdr:twoCellAnchor>
  <xdr:twoCellAnchor>
    <xdr:from>
      <xdr:col>11</xdr:col>
      <xdr:colOff>399344</xdr:colOff>
      <xdr:row>19</xdr:row>
      <xdr:rowOff>95957</xdr:rowOff>
    </xdr:from>
    <xdr:to>
      <xdr:col>12</xdr:col>
      <xdr:colOff>328789</xdr:colOff>
      <xdr:row>20</xdr:row>
      <xdr:rowOff>152401</xdr:rowOff>
    </xdr:to>
    <xdr:sp macro="" textlink="HRegion">
      <xdr:nvSpPr>
        <xdr:cNvPr id="82" name="TextBox 81">
          <a:extLst>
            <a:ext uri="{FF2B5EF4-FFF2-40B4-BE49-F238E27FC236}">
              <a16:creationId xmlns:a16="http://schemas.microsoft.com/office/drawing/2014/main" id="{B5E91EDA-1189-49C5-87F4-4E2D62DCE2D3}"/>
            </a:ext>
          </a:extLst>
        </xdr:cNvPr>
        <xdr:cNvSpPr txBox="1"/>
      </xdr:nvSpPr>
      <xdr:spPr>
        <a:xfrm>
          <a:off x="7073900" y="3581401"/>
          <a:ext cx="536222" cy="239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841174-009F-460C-9734-ADA827C7382E}" type="TxLink">
            <a:rPr lang="en-US" sz="1100" b="1" i="0" u="none" strike="noStrike">
              <a:solidFill>
                <a:srgbClr val="000000"/>
              </a:solidFill>
              <a:latin typeface="Aptos Narrow"/>
            </a:rPr>
            <a:pPr/>
            <a:t>32%</a:t>
          </a:fld>
          <a:endParaRPr lang="en-US" sz="1200" b="1"/>
        </a:p>
      </xdr:txBody>
    </xdr:sp>
    <xdr:clientData/>
  </xdr:twoCellAnchor>
  <xdr:twoCellAnchor>
    <xdr:from>
      <xdr:col>10</xdr:col>
      <xdr:colOff>239889</xdr:colOff>
      <xdr:row>25</xdr:row>
      <xdr:rowOff>70556</xdr:rowOff>
    </xdr:from>
    <xdr:to>
      <xdr:col>14</xdr:col>
      <xdr:colOff>56444</xdr:colOff>
      <xdr:row>32</xdr:row>
      <xdr:rowOff>105835</xdr:rowOff>
    </xdr:to>
    <xdr:graphicFrame macro="">
      <xdr:nvGraphicFramePr>
        <xdr:cNvPr id="83" name="Chart 82">
          <a:extLst>
            <a:ext uri="{FF2B5EF4-FFF2-40B4-BE49-F238E27FC236}">
              <a16:creationId xmlns:a16="http://schemas.microsoft.com/office/drawing/2014/main" id="{94974B53-D85F-4221-BCD2-F306CB8BC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14</xdr:col>
      <xdr:colOff>205318</xdr:colOff>
      <xdr:row>15</xdr:row>
      <xdr:rowOff>119944</xdr:rowOff>
    </xdr:from>
    <xdr:to>
      <xdr:col>17</xdr:col>
      <xdr:colOff>536223</xdr:colOff>
      <xdr:row>32</xdr:row>
      <xdr:rowOff>155221</xdr:rowOff>
    </xdr:to>
    <mc:AlternateContent xmlns:mc="http://schemas.openxmlformats.org/markup-compatibility/2006">
      <mc:Choice xmlns:cx4="http://schemas.microsoft.com/office/drawing/2016/5/10/chartex" Requires="cx4">
        <xdr:graphicFrame macro="">
          <xdr:nvGraphicFramePr>
            <xdr:cNvPr id="84" name="Chart 83">
              <a:extLst>
                <a:ext uri="{FF2B5EF4-FFF2-40B4-BE49-F238E27FC236}">
                  <a16:creationId xmlns:a16="http://schemas.microsoft.com/office/drawing/2014/main" id="{38266509-05C9-471A-93CF-08ABC5B793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2"/>
            </a:graphicData>
          </a:graphic>
        </xdr:graphicFrame>
      </mc:Choice>
      <mc:Fallback>
        <xdr:sp macro="" textlink="">
          <xdr:nvSpPr>
            <xdr:cNvPr id="0" name=""/>
            <xdr:cNvSpPr>
              <a:spLocks noTextEdit="1"/>
            </xdr:cNvSpPr>
          </xdr:nvSpPr>
          <xdr:spPr>
            <a:xfrm>
              <a:off x="8739718" y="2882194"/>
              <a:ext cx="2159705" cy="316582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282222</xdr:colOff>
      <xdr:row>5</xdr:row>
      <xdr:rowOff>42334</xdr:rowOff>
    </xdr:from>
    <xdr:to>
      <xdr:col>17</xdr:col>
      <xdr:colOff>290689</xdr:colOff>
      <xdr:row>7</xdr:row>
      <xdr:rowOff>127631</xdr:rowOff>
    </xdr:to>
    <mc:AlternateContent xmlns:mc="http://schemas.openxmlformats.org/markup-compatibility/2006" xmlns:a14="http://schemas.microsoft.com/office/drawing/2010/main">
      <mc:Choice Requires="a14">
        <xdr:graphicFrame macro="">
          <xdr:nvGraphicFramePr>
            <xdr:cNvPr id="87" name="Quarter 3">
              <a:extLst>
                <a:ext uri="{FF2B5EF4-FFF2-40B4-BE49-F238E27FC236}">
                  <a16:creationId xmlns:a16="http://schemas.microsoft.com/office/drawing/2014/main" id="{EA8CCF40-3395-4D1D-BD8F-F54D35D723F9}"/>
                </a:ext>
              </a:extLst>
            </xdr:cNvPr>
            <xdr:cNvGraphicFramePr/>
          </xdr:nvGraphicFramePr>
          <xdr:xfrm>
            <a:off x="0" y="0"/>
            <a:ext cx="0" cy="0"/>
          </xdr:xfrm>
          <a:graphic>
            <a:graphicData uri="http://schemas.microsoft.com/office/drawing/2010/slicer">
              <sle:slicer xmlns:sle="http://schemas.microsoft.com/office/drawing/2010/slicer" name="Quarter 3"/>
            </a:graphicData>
          </a:graphic>
        </xdr:graphicFrame>
      </mc:Choice>
      <mc:Fallback xmlns="">
        <xdr:sp macro="" textlink="">
          <xdr:nvSpPr>
            <xdr:cNvPr id="0" name=""/>
            <xdr:cNvSpPr>
              <a:spLocks noTextEdit="1"/>
            </xdr:cNvSpPr>
          </xdr:nvSpPr>
          <xdr:spPr>
            <a:xfrm>
              <a:off x="8850897" y="960406"/>
              <a:ext cx="1844611" cy="452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331612</xdr:colOff>
      <xdr:row>24</xdr:row>
      <xdr:rowOff>77611</xdr:rowOff>
    </xdr:from>
    <xdr:to>
      <xdr:col>10</xdr:col>
      <xdr:colOff>14112</xdr:colOff>
      <xdr:row>26</xdr:row>
      <xdr:rowOff>0</xdr:rowOff>
    </xdr:to>
    <xdr:pic>
      <xdr:nvPicPr>
        <xdr:cNvPr id="89" name="Picture 88">
          <a:extLst>
            <a:ext uri="{FF2B5EF4-FFF2-40B4-BE49-F238E27FC236}">
              <a16:creationId xmlns:a16="http://schemas.microsoft.com/office/drawing/2014/main" id="{DA4E1085-604B-4F74-6B45-3440A2570AD1}"/>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5792612" y="4480278"/>
          <a:ext cx="289278" cy="289278"/>
        </a:xfrm>
        <a:prstGeom prst="rect">
          <a:avLst/>
        </a:prstGeom>
      </xdr:spPr>
    </xdr:pic>
    <xdr:clientData/>
  </xdr:twoCellAnchor>
  <xdr:twoCellAnchor editAs="oneCell">
    <xdr:from>
      <xdr:col>13</xdr:col>
      <xdr:colOff>246944</xdr:colOff>
      <xdr:row>23</xdr:row>
      <xdr:rowOff>141112</xdr:rowOff>
    </xdr:from>
    <xdr:to>
      <xdr:col>13</xdr:col>
      <xdr:colOff>596087</xdr:colOff>
      <xdr:row>25</xdr:row>
      <xdr:rowOff>123366</xdr:rowOff>
    </xdr:to>
    <xdr:pic>
      <xdr:nvPicPr>
        <xdr:cNvPr id="93" name="Picture 92">
          <a:extLst>
            <a:ext uri="{FF2B5EF4-FFF2-40B4-BE49-F238E27FC236}">
              <a16:creationId xmlns:a16="http://schemas.microsoft.com/office/drawing/2014/main" id="{72E36A07-0301-904C-A7A9-0C9C1CED17D2}"/>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8135055" y="4360334"/>
          <a:ext cx="349143" cy="34914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47.557608680552" createdVersion="8" refreshedVersion="8" minRefreshableVersion="3" recordCount="63" xr:uid="{9F688A91-E87A-498A-A520-DBC2425E1BEA}">
  <cacheSource type="worksheet">
    <worksheetSource name="Table1"/>
  </cacheSource>
  <cacheFields count="15">
    <cacheField name="Date" numFmtId="14">
      <sharedItems containsSemiMixedTypes="0" containsNonDate="0" containsDate="1" containsString="0" minDate="2023-01-02T00:00:00" maxDate="2023-12-16T00:00:00"/>
    </cacheField>
    <cacheField name="Months" numFmtId="14">
      <sharedItems count="12">
        <s v="May"/>
        <s v="Feb"/>
        <s v="Oct"/>
        <s v="Nov"/>
        <s v="Mar"/>
        <s v="Apr"/>
        <s v="Aug"/>
        <s v="Jun"/>
        <s v="Jul"/>
        <s v="Sep"/>
        <s v="Dec"/>
        <s v="Jan"/>
      </sharedItems>
    </cacheField>
    <cacheField name="Quarter" numFmtId="14">
      <sharedItems count="4">
        <s v="Q2"/>
        <s v="Q1"/>
        <s v="Q4"/>
        <s v="Q3"/>
      </sharedItems>
    </cacheField>
    <cacheField name="Region" numFmtId="0">
      <sharedItems count="4">
        <s v="East"/>
        <s v="West"/>
        <s v="South"/>
        <s v="North"/>
      </sharedItems>
    </cacheField>
    <cacheField name="Sales" numFmtId="0">
      <sharedItems containsSemiMixedTypes="0" containsString="0" containsNumber="1" containsInteger="1" minValue="1000" maxValue="6500"/>
    </cacheField>
    <cacheField name="Profit" numFmtId="0">
      <sharedItems containsSemiMixedTypes="0" containsString="0" containsNumber="1" minValue="385.71428571428601" maxValue="5214.2857142857101"/>
    </cacheField>
    <cacheField name="Target Sales" numFmtId="0">
      <sharedItems containsSemiMixedTypes="0" containsString="0" containsNumber="1" minValue="285.71428571428572" maxValue="6714.2857142857101"/>
    </cacheField>
    <cacheField name="No of Customers" numFmtId="0">
      <sharedItems containsSemiMixedTypes="0" containsString="0" containsNumber="1" containsInteger="1" minValue="15" maxValue="310"/>
    </cacheField>
    <cacheField name="Sales Completion Rate" numFmtId="0">
      <sharedItems containsSemiMixedTypes="0" containsString="0" containsNumber="1" minValue="0.7" maxValue="0.99"/>
    </cacheField>
    <cacheField name="Profit Completion Rate" numFmtId="0">
      <sharedItems containsSemiMixedTypes="0" containsString="0" containsNumber="1" minValue="0.7" maxValue="0.99"/>
    </cacheField>
    <cacheField name="Customer Completion Rate" numFmtId="0">
      <sharedItems containsSemiMixedTypes="0" containsString="0" containsNumber="1" minValue="0.7" maxValue="0.99"/>
    </cacheField>
    <cacheField name="Country" numFmtId="0">
      <sharedItems count="5">
        <s v="Argentina"/>
        <s v="Colombia"/>
        <s v="Brazil"/>
        <s v="Ecuador"/>
        <s v="Peru"/>
      </sharedItems>
    </cacheField>
    <cacheField name="Customer Satisfaction" numFmtId="0">
      <sharedItems count="5">
        <s v="Speed"/>
        <s v="Quality"/>
        <s v="Hygiene"/>
        <s v="Service"/>
        <s v="Availability"/>
      </sharedItems>
    </cacheField>
    <cacheField name="Number" numFmtId="0">
      <sharedItems containsSemiMixedTypes="0" containsString="0" containsNumber="1" containsInteger="1" minValue="100" maxValue="100"/>
    </cacheField>
    <cacheField name="Score" numFmtId="0">
      <sharedItems containsSemiMixedTypes="0" containsString="0" containsNumber="1" containsInteger="1" minValue="2" maxValue="9"/>
    </cacheField>
  </cacheFields>
  <extLst>
    <ext xmlns:x14="http://schemas.microsoft.com/office/spreadsheetml/2009/9/main" uri="{725AE2AE-9491-48be-B2B4-4EB974FC3084}">
      <x14:pivotCacheDefinition pivotCacheId="13245335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d v="2023-05-14T00:00:00"/>
    <x v="0"/>
    <x v="0"/>
    <x v="0"/>
    <n v="2581"/>
    <n v="2957.1428571428601"/>
    <n v="5857"/>
    <n v="80"/>
    <n v="0.89"/>
    <n v="0.85"/>
    <n v="0.72"/>
    <x v="0"/>
    <x v="0"/>
    <n v="100"/>
    <n v="8"/>
  </r>
  <r>
    <d v="2023-02-26T00:00:00"/>
    <x v="1"/>
    <x v="1"/>
    <x v="1"/>
    <n v="3944"/>
    <n v="2957.1428571428601"/>
    <n v="5857"/>
    <n v="30"/>
    <n v="0.94"/>
    <n v="0.95"/>
    <n v="0.86"/>
    <x v="1"/>
    <x v="1"/>
    <n v="100"/>
    <n v="4"/>
  </r>
  <r>
    <d v="2023-02-27T00:00:00"/>
    <x v="1"/>
    <x v="1"/>
    <x v="2"/>
    <n v="3293"/>
    <n v="2957.1428571428601"/>
    <n v="5857"/>
    <n v="15"/>
    <n v="0.82"/>
    <n v="0.8"/>
    <n v="0.76"/>
    <x v="2"/>
    <x v="2"/>
    <n v="100"/>
    <n v="3"/>
  </r>
  <r>
    <d v="2023-02-28T00:00:00"/>
    <x v="1"/>
    <x v="1"/>
    <x v="2"/>
    <n v="2019"/>
    <n v="2957.1428571428601"/>
    <n v="5857"/>
    <n v="40"/>
    <n v="0.79"/>
    <n v="0.79"/>
    <n v="0.79"/>
    <x v="3"/>
    <x v="0"/>
    <n v="100"/>
    <n v="2"/>
  </r>
  <r>
    <d v="2023-10-29T00:00:00"/>
    <x v="2"/>
    <x v="2"/>
    <x v="1"/>
    <n v="2980"/>
    <n v="2958"/>
    <n v="5857"/>
    <n v="100"/>
    <n v="0.96"/>
    <n v="0.79"/>
    <n v="0.7"/>
    <x v="4"/>
    <x v="3"/>
    <n v="100"/>
    <n v="7"/>
  </r>
  <r>
    <d v="2023-10-30T00:00:00"/>
    <x v="2"/>
    <x v="2"/>
    <x v="1"/>
    <n v="2209"/>
    <n v="2957.1428571428601"/>
    <n v="5857"/>
    <n v="15"/>
    <n v="0.79"/>
    <n v="0.79"/>
    <n v="0.77"/>
    <x v="4"/>
    <x v="0"/>
    <n v="100"/>
    <n v="9"/>
  </r>
  <r>
    <d v="2023-10-31T00:00:00"/>
    <x v="2"/>
    <x v="2"/>
    <x v="3"/>
    <n v="2440"/>
    <n v="2957.1428571428601"/>
    <n v="5857"/>
    <n v="20"/>
    <n v="0.75"/>
    <n v="0.72"/>
    <n v="0.93"/>
    <x v="4"/>
    <x v="1"/>
    <n v="100"/>
    <n v="5"/>
  </r>
  <r>
    <d v="2023-11-01T00:00:00"/>
    <x v="3"/>
    <x v="2"/>
    <x v="3"/>
    <n v="2000"/>
    <n v="1328.57142857143"/>
    <n v="4428.5714285714303"/>
    <n v="90"/>
    <n v="0.92"/>
    <n v="0.99"/>
    <n v="0.74"/>
    <x v="2"/>
    <x v="1"/>
    <n v="100"/>
    <n v="6"/>
  </r>
  <r>
    <d v="2023-11-02T00:00:00"/>
    <x v="3"/>
    <x v="2"/>
    <x v="3"/>
    <n v="1431"/>
    <n v="1328.57142857143"/>
    <n v="4428.5714285714303"/>
    <n v="30"/>
    <n v="0.7"/>
    <n v="0.99"/>
    <n v="0.95"/>
    <x v="2"/>
    <x v="3"/>
    <n v="100"/>
    <n v="8"/>
  </r>
  <r>
    <d v="2023-11-03T00:00:00"/>
    <x v="3"/>
    <x v="2"/>
    <x v="1"/>
    <n v="3000"/>
    <n v="1328.57142857143"/>
    <n v="4428.5714285714303"/>
    <n v="15"/>
    <n v="0.91"/>
    <n v="0.98"/>
    <n v="0.89"/>
    <x v="2"/>
    <x v="3"/>
    <n v="100"/>
    <n v="4"/>
  </r>
  <r>
    <d v="2023-05-14T00:00:00"/>
    <x v="0"/>
    <x v="0"/>
    <x v="1"/>
    <n v="4000"/>
    <n v="1328.57142857143"/>
    <n v="4428.5714285714303"/>
    <n v="40"/>
    <n v="0.74"/>
    <n v="0.85"/>
    <n v="0.7"/>
    <x v="2"/>
    <x v="0"/>
    <n v="100"/>
    <n v="3"/>
  </r>
  <r>
    <d v="2023-10-26T00:00:00"/>
    <x v="2"/>
    <x v="2"/>
    <x v="0"/>
    <n v="1000"/>
    <n v="1328.57142857143"/>
    <n v="4428.5714285714303"/>
    <n v="100"/>
    <n v="0.9"/>
    <n v="0.9"/>
    <n v="0.72"/>
    <x v="2"/>
    <x v="1"/>
    <n v="100"/>
    <n v="2"/>
  </r>
  <r>
    <d v="2023-03-10T00:00:00"/>
    <x v="4"/>
    <x v="1"/>
    <x v="0"/>
    <n v="2000"/>
    <n v="1328.57142857143"/>
    <n v="4428.5714285714303"/>
    <n v="15"/>
    <n v="0.95"/>
    <n v="0.97"/>
    <n v="0.81"/>
    <x v="2"/>
    <x v="2"/>
    <n v="100"/>
    <n v="7"/>
  </r>
  <r>
    <d v="2023-04-28T00:00:00"/>
    <x v="5"/>
    <x v="0"/>
    <x v="2"/>
    <n v="2000"/>
    <n v="1328.57142857143"/>
    <n v="4428.5714285714303"/>
    <n v="20"/>
    <n v="0.99"/>
    <n v="0.79"/>
    <n v="0.75"/>
    <x v="2"/>
    <x v="3"/>
    <n v="100"/>
    <n v="9"/>
  </r>
  <r>
    <d v="2023-10-19T00:00:00"/>
    <x v="2"/>
    <x v="2"/>
    <x v="2"/>
    <n v="4000"/>
    <n v="1328.57142857143"/>
    <n v="1428.57142857143"/>
    <n v="45"/>
    <n v="0.86"/>
    <n v="0.97"/>
    <n v="0.89"/>
    <x v="0"/>
    <x v="4"/>
    <n v="100"/>
    <n v="5"/>
  </r>
  <r>
    <d v="2023-08-22T00:00:00"/>
    <x v="6"/>
    <x v="3"/>
    <x v="0"/>
    <n v="6000"/>
    <n v="1328.57142857143"/>
    <n v="1428.57142857143"/>
    <n v="43"/>
    <n v="0.83"/>
    <n v="0.72"/>
    <n v="0.74"/>
    <x v="1"/>
    <x v="0"/>
    <n v="100"/>
    <n v="6"/>
  </r>
  <r>
    <d v="2023-08-09T00:00:00"/>
    <x v="6"/>
    <x v="3"/>
    <x v="1"/>
    <n v="6500"/>
    <n v="1328.57142857143"/>
    <n v="1428.57142857143"/>
    <n v="43"/>
    <n v="0.74"/>
    <n v="0.78"/>
    <n v="0.94"/>
    <x v="2"/>
    <x v="1"/>
    <n v="100"/>
    <n v="8"/>
  </r>
  <r>
    <d v="2023-06-01T00:00:00"/>
    <x v="7"/>
    <x v="0"/>
    <x v="3"/>
    <n v="1200"/>
    <n v="1328.57142857143"/>
    <n v="1428.57142857143"/>
    <n v="43"/>
    <n v="0.8"/>
    <n v="0.84"/>
    <n v="0.81"/>
    <x v="3"/>
    <x v="1"/>
    <n v="100"/>
    <n v="4"/>
  </r>
  <r>
    <d v="2023-03-01T00:00:00"/>
    <x v="4"/>
    <x v="1"/>
    <x v="3"/>
    <n v="3000"/>
    <n v="1328.57142857143"/>
    <n v="1428.5714285714287"/>
    <n v="43"/>
    <n v="0.89"/>
    <n v="0.99"/>
    <n v="0.97"/>
    <x v="0"/>
    <x v="0"/>
    <n v="100"/>
    <n v="3"/>
  </r>
  <r>
    <d v="2023-11-27T00:00:00"/>
    <x v="3"/>
    <x v="2"/>
    <x v="3"/>
    <n v="2000"/>
    <n v="1328.57142857143"/>
    <n v="1428.5714285714287"/>
    <n v="40"/>
    <n v="0.71"/>
    <n v="0.87"/>
    <n v="0.94"/>
    <x v="1"/>
    <x v="4"/>
    <n v="100"/>
    <n v="2"/>
  </r>
  <r>
    <d v="2023-10-14T00:00:00"/>
    <x v="2"/>
    <x v="2"/>
    <x v="3"/>
    <n v="2000"/>
    <n v="1328.57142857143"/>
    <n v="1428.5714285714287"/>
    <n v="43"/>
    <n v="0.9"/>
    <n v="0.72"/>
    <n v="0.94"/>
    <x v="2"/>
    <x v="0"/>
    <n v="100"/>
    <n v="7"/>
  </r>
  <r>
    <d v="2023-06-21T00:00:00"/>
    <x v="7"/>
    <x v="0"/>
    <x v="0"/>
    <n v="3000"/>
    <n v="5214.2857142857101"/>
    <n v="6714.2857142857101"/>
    <n v="100"/>
    <n v="0.89"/>
    <n v="0.85"/>
    <n v="0.87"/>
    <x v="3"/>
    <x v="1"/>
    <n v="100"/>
    <n v="9"/>
  </r>
  <r>
    <d v="2023-07-23T00:00:00"/>
    <x v="8"/>
    <x v="3"/>
    <x v="2"/>
    <n v="4500"/>
    <n v="5214.2857142857101"/>
    <n v="6714.2857142857101"/>
    <n v="100"/>
    <n v="0.89"/>
    <n v="0.8"/>
    <n v="0.88"/>
    <x v="0"/>
    <x v="2"/>
    <n v="100"/>
    <n v="5"/>
  </r>
  <r>
    <d v="2023-07-20T00:00:00"/>
    <x v="8"/>
    <x v="3"/>
    <x v="0"/>
    <n v="5500"/>
    <n v="1214.2857142857099"/>
    <n v="6714.2857142857101"/>
    <n v="100"/>
    <n v="0.98"/>
    <n v="0.99"/>
    <n v="0.81"/>
    <x v="2"/>
    <x v="0"/>
    <n v="100"/>
    <n v="6"/>
  </r>
  <r>
    <d v="2023-07-22T00:00:00"/>
    <x v="8"/>
    <x v="3"/>
    <x v="1"/>
    <n v="1000"/>
    <n v="5214.2857142857101"/>
    <n v="6714.2857142857101"/>
    <n v="100"/>
    <n v="0.81"/>
    <n v="0.91"/>
    <n v="0.95"/>
    <x v="3"/>
    <x v="4"/>
    <n v="100"/>
    <n v="8"/>
  </r>
  <r>
    <d v="2023-04-02T00:00:00"/>
    <x v="5"/>
    <x v="0"/>
    <x v="0"/>
    <n v="2000"/>
    <n v="5214.2857142857101"/>
    <n v="6714.2857142857101"/>
    <n v="100"/>
    <n v="0.97"/>
    <n v="0.85"/>
    <n v="0.85"/>
    <x v="0"/>
    <x v="0"/>
    <n v="100"/>
    <n v="4"/>
  </r>
  <r>
    <d v="2023-02-22T00:00:00"/>
    <x v="1"/>
    <x v="1"/>
    <x v="0"/>
    <n v="2000"/>
    <n v="5214.2857142857101"/>
    <n v="6714.2857142857101"/>
    <n v="100"/>
    <n v="0.89"/>
    <n v="0.94"/>
    <n v="0.8"/>
    <x v="1"/>
    <x v="0"/>
    <n v="100"/>
    <n v="3"/>
  </r>
  <r>
    <d v="2023-09-10T00:00:00"/>
    <x v="9"/>
    <x v="3"/>
    <x v="0"/>
    <n v="2000"/>
    <n v="5214.2857142857101"/>
    <n v="6714.2857142857101"/>
    <n v="100"/>
    <n v="0.88"/>
    <n v="0.94"/>
    <n v="0.7"/>
    <x v="2"/>
    <x v="2"/>
    <n v="100"/>
    <n v="2"/>
  </r>
  <r>
    <d v="2023-12-15T00:00:00"/>
    <x v="10"/>
    <x v="2"/>
    <x v="0"/>
    <n v="2000"/>
    <n v="2957.1428571428601"/>
    <n v="2857.1428571428573"/>
    <n v="90"/>
    <n v="0.75"/>
    <n v="0.77"/>
    <n v="0.84"/>
    <x v="3"/>
    <x v="3"/>
    <n v="100"/>
    <n v="7"/>
  </r>
  <r>
    <d v="2023-03-12T00:00:00"/>
    <x v="4"/>
    <x v="1"/>
    <x v="0"/>
    <n v="1700"/>
    <n v="2957.1428571428601"/>
    <n v="2857.1428571428573"/>
    <n v="80"/>
    <n v="0.73"/>
    <n v="0.96"/>
    <n v="0.93"/>
    <x v="3"/>
    <x v="4"/>
    <n v="100"/>
    <n v="4"/>
  </r>
  <r>
    <d v="2023-09-10T00:00:00"/>
    <x v="9"/>
    <x v="3"/>
    <x v="0"/>
    <n v="1600"/>
    <n v="2957.1428571428601"/>
    <n v="2857.1428571428573"/>
    <n v="90"/>
    <n v="0.93"/>
    <n v="0.74"/>
    <n v="0.93"/>
    <x v="2"/>
    <x v="0"/>
    <n v="100"/>
    <n v="5"/>
  </r>
  <r>
    <d v="2023-01-02T00:00:00"/>
    <x v="11"/>
    <x v="1"/>
    <x v="1"/>
    <n v="1200"/>
    <n v="2957.1428571428601"/>
    <n v="2857.1428571428573"/>
    <n v="110"/>
    <n v="0.85"/>
    <n v="0.7"/>
    <n v="0.99"/>
    <x v="3"/>
    <x v="1"/>
    <n v="100"/>
    <n v="6"/>
  </r>
  <r>
    <d v="2023-10-28T00:00:00"/>
    <x v="2"/>
    <x v="2"/>
    <x v="2"/>
    <n v="2500"/>
    <n v="2957.1428571428601"/>
    <n v="2857.1428571428573"/>
    <n v="90"/>
    <n v="0.92"/>
    <n v="0.99"/>
    <n v="0.88"/>
    <x v="0"/>
    <x v="2"/>
    <n v="100"/>
    <n v="8"/>
  </r>
  <r>
    <d v="2023-06-26T00:00:00"/>
    <x v="7"/>
    <x v="0"/>
    <x v="2"/>
    <n v="2100"/>
    <n v="2957.1428571428601"/>
    <n v="2857.1428571428573"/>
    <n v="100"/>
    <n v="0.75"/>
    <n v="0.97"/>
    <n v="0.83"/>
    <x v="1"/>
    <x v="3"/>
    <n v="100"/>
    <n v="4"/>
  </r>
  <r>
    <d v="2023-11-13T00:00:00"/>
    <x v="3"/>
    <x v="2"/>
    <x v="2"/>
    <n v="2150"/>
    <n v="2957.1428571428601"/>
    <n v="2857.1428571428573"/>
    <n v="90"/>
    <n v="0.77"/>
    <n v="0.97"/>
    <n v="0.78"/>
    <x v="0"/>
    <x v="4"/>
    <n v="100"/>
    <n v="3"/>
  </r>
  <r>
    <d v="2023-06-30T00:00:00"/>
    <x v="7"/>
    <x v="0"/>
    <x v="2"/>
    <n v="2200"/>
    <n v="757.142857142857"/>
    <n v="857.14285714285711"/>
    <n v="228"/>
    <n v="0.79"/>
    <n v="0.75"/>
    <n v="0.93"/>
    <x v="1"/>
    <x v="0"/>
    <n v="100"/>
    <n v="2"/>
  </r>
  <r>
    <d v="2023-04-14T00:00:00"/>
    <x v="5"/>
    <x v="0"/>
    <x v="1"/>
    <n v="1800"/>
    <n v="757.142857142857"/>
    <n v="857.14285714285711"/>
    <n v="220"/>
    <n v="0.81"/>
    <n v="0.98"/>
    <n v="0.86"/>
    <x v="2"/>
    <x v="1"/>
    <n v="100"/>
    <n v="7"/>
  </r>
  <r>
    <d v="2023-12-06T00:00:00"/>
    <x v="10"/>
    <x v="2"/>
    <x v="3"/>
    <n v="1800"/>
    <n v="757.142857142857"/>
    <n v="857.14285714285711"/>
    <n v="228"/>
    <n v="0.86"/>
    <n v="0.82"/>
    <n v="0.86"/>
    <x v="3"/>
    <x v="2"/>
    <n v="100"/>
    <n v="9"/>
  </r>
  <r>
    <d v="2023-05-08T00:00:00"/>
    <x v="0"/>
    <x v="0"/>
    <x v="0"/>
    <n v="1414"/>
    <n v="757.142857142857"/>
    <n v="857.14285714285711"/>
    <n v="238"/>
    <n v="0.72"/>
    <n v="0.95"/>
    <n v="0.9"/>
    <x v="4"/>
    <x v="3"/>
    <n v="100"/>
    <n v="5"/>
  </r>
  <r>
    <d v="2023-04-03T00:00:00"/>
    <x v="5"/>
    <x v="0"/>
    <x v="2"/>
    <n v="2100"/>
    <n v="757.142857142857"/>
    <n v="857.14285714285711"/>
    <n v="228"/>
    <n v="0.71"/>
    <n v="0.8"/>
    <n v="0.76"/>
    <x v="4"/>
    <x v="4"/>
    <n v="100"/>
    <n v="5"/>
  </r>
  <r>
    <d v="2023-06-01T00:00:00"/>
    <x v="7"/>
    <x v="0"/>
    <x v="2"/>
    <n v="2500"/>
    <n v="757.142857142857"/>
    <n v="857.14285714285711"/>
    <n v="230"/>
    <n v="0.97"/>
    <n v="0.95"/>
    <n v="0.85"/>
    <x v="4"/>
    <x v="0"/>
    <n v="100"/>
    <n v="8"/>
  </r>
  <r>
    <d v="2023-11-03T00:00:00"/>
    <x v="3"/>
    <x v="2"/>
    <x v="3"/>
    <n v="2200"/>
    <n v="757.142857142857"/>
    <n v="857.14285714285711"/>
    <n v="228"/>
    <n v="0.95"/>
    <n v="0.85"/>
    <n v="0.91"/>
    <x v="2"/>
    <x v="1"/>
    <n v="100"/>
    <n v="4"/>
  </r>
  <r>
    <d v="2023-05-14T00:00:00"/>
    <x v="0"/>
    <x v="0"/>
    <x v="0"/>
    <n v="2500"/>
    <n v="914.28571428571399"/>
    <n v="714.28571428571433"/>
    <n v="250"/>
    <n v="0.97"/>
    <n v="0.7"/>
    <n v="0.93"/>
    <x v="2"/>
    <x v="2"/>
    <n v="100"/>
    <n v="3"/>
  </r>
  <r>
    <d v="2023-10-26T00:00:00"/>
    <x v="2"/>
    <x v="2"/>
    <x v="2"/>
    <n v="2200"/>
    <n v="914.28571428571399"/>
    <n v="714.28571428571433"/>
    <n v="240"/>
    <n v="0.9"/>
    <n v="0.98"/>
    <n v="0.96"/>
    <x v="2"/>
    <x v="3"/>
    <n v="100"/>
    <n v="2"/>
  </r>
  <r>
    <d v="2023-10-27T00:00:00"/>
    <x v="2"/>
    <x v="2"/>
    <x v="0"/>
    <n v="2500"/>
    <n v="914.28571428571399"/>
    <n v="714.28571428571433"/>
    <n v="270"/>
    <n v="0.9"/>
    <n v="0.95"/>
    <n v="0.98"/>
    <x v="2"/>
    <x v="4"/>
    <n v="100"/>
    <n v="3"/>
  </r>
  <r>
    <d v="2023-01-28T00:00:00"/>
    <x v="11"/>
    <x v="1"/>
    <x v="1"/>
    <n v="2000"/>
    <n v="914.28571428571399"/>
    <n v="714.28571428571433"/>
    <n v="259"/>
    <n v="0.96"/>
    <n v="0.81"/>
    <n v="0.85"/>
    <x v="2"/>
    <x v="0"/>
    <n v="100"/>
    <n v="9"/>
  </r>
  <r>
    <d v="2023-01-29T00:00:00"/>
    <x v="11"/>
    <x v="1"/>
    <x v="1"/>
    <n v="2500"/>
    <n v="914.28571428571399"/>
    <n v="714.28571428571433"/>
    <n v="260"/>
    <n v="0.98"/>
    <n v="0.84"/>
    <n v="0.89"/>
    <x v="2"/>
    <x v="0"/>
    <n v="100"/>
    <n v="5"/>
  </r>
  <r>
    <d v="2023-01-30T00:00:00"/>
    <x v="11"/>
    <x v="1"/>
    <x v="1"/>
    <n v="2500"/>
    <n v="914.28571428571399"/>
    <n v="714.28571428571433"/>
    <n v="260"/>
    <n v="0.76"/>
    <n v="0.7"/>
    <n v="0.86"/>
    <x v="2"/>
    <x v="2"/>
    <n v="100"/>
    <n v="6"/>
  </r>
  <r>
    <d v="2023-01-31T00:00:00"/>
    <x v="11"/>
    <x v="1"/>
    <x v="0"/>
    <n v="2500"/>
    <n v="914.28571428571399"/>
    <n v="714.28571428571433"/>
    <n v="261"/>
    <n v="0.91"/>
    <n v="0.77"/>
    <n v="0.75"/>
    <x v="0"/>
    <x v="3"/>
    <n v="100"/>
    <n v="8"/>
  </r>
  <r>
    <d v="2023-11-01T00:00:00"/>
    <x v="3"/>
    <x v="2"/>
    <x v="0"/>
    <n v="2500"/>
    <n v="914.28571428571399"/>
    <n v="714.28571428571433"/>
    <n v="242"/>
    <n v="0.79"/>
    <n v="0.81"/>
    <n v="0.74"/>
    <x v="1"/>
    <x v="4"/>
    <n v="100"/>
    <n v="4"/>
  </r>
  <r>
    <d v="2023-11-02T00:00:00"/>
    <x v="3"/>
    <x v="2"/>
    <x v="0"/>
    <n v="2250"/>
    <n v="914.28571428571399"/>
    <n v="714.28571428571433"/>
    <n v="250"/>
    <n v="0.85"/>
    <n v="0.82"/>
    <n v="0.73"/>
    <x v="2"/>
    <x v="0"/>
    <n v="100"/>
    <n v="3"/>
  </r>
  <r>
    <d v="2023-11-03T00:00:00"/>
    <x v="3"/>
    <x v="2"/>
    <x v="0"/>
    <n v="2500"/>
    <n v="914.28571428571399"/>
    <n v="714.28571428571433"/>
    <n v="242"/>
    <n v="0.88"/>
    <n v="0.84"/>
    <n v="0.75"/>
    <x v="3"/>
    <x v="1"/>
    <n v="100"/>
    <n v="2"/>
  </r>
  <r>
    <d v="2023-05-14T00:00:00"/>
    <x v="0"/>
    <x v="0"/>
    <x v="0"/>
    <n v="2500"/>
    <n v="914.28571428571399"/>
    <n v="714.28571428571433"/>
    <n v="242"/>
    <n v="0.81"/>
    <n v="0.92"/>
    <n v="0.91"/>
    <x v="0"/>
    <x v="2"/>
    <n v="100"/>
    <n v="7"/>
  </r>
  <r>
    <d v="2023-10-26T00:00:00"/>
    <x v="2"/>
    <x v="2"/>
    <x v="2"/>
    <n v="2500"/>
    <n v="914.28571428571399"/>
    <n v="714.28571428571433"/>
    <n v="242"/>
    <n v="0.84"/>
    <n v="0.73"/>
    <n v="0.99"/>
    <x v="1"/>
    <x v="3"/>
    <n v="100"/>
    <n v="9"/>
  </r>
  <r>
    <d v="2023-03-10T00:00:00"/>
    <x v="4"/>
    <x v="1"/>
    <x v="2"/>
    <n v="2500"/>
    <n v="914.28571428571399"/>
    <n v="714.28571428571433"/>
    <n v="240"/>
    <n v="0.93"/>
    <n v="0.79"/>
    <n v="0.72"/>
    <x v="2"/>
    <x v="4"/>
    <n v="100"/>
    <n v="5"/>
  </r>
  <r>
    <d v="2023-04-28T00:00:00"/>
    <x v="5"/>
    <x v="0"/>
    <x v="2"/>
    <n v="2500"/>
    <n v="914.28571428571399"/>
    <n v="714.28571428571433"/>
    <n v="242"/>
    <n v="0.84"/>
    <n v="0.79"/>
    <n v="0.8"/>
    <x v="3"/>
    <x v="0"/>
    <n v="100"/>
    <n v="6"/>
  </r>
  <r>
    <d v="2023-01-19T00:00:00"/>
    <x v="11"/>
    <x v="1"/>
    <x v="2"/>
    <n v="2200"/>
    <n v="385.71428571428601"/>
    <n v="285.71428571428572"/>
    <n v="285"/>
    <n v="0.85"/>
    <n v="0.91"/>
    <n v="0.84"/>
    <x v="0"/>
    <x v="1"/>
    <n v="100"/>
    <n v="8"/>
  </r>
  <r>
    <d v="2023-08-22T00:00:00"/>
    <x v="6"/>
    <x v="3"/>
    <x v="1"/>
    <n v="2150"/>
    <n v="385.71428571428601"/>
    <n v="285.71428571428572"/>
    <n v="275"/>
    <n v="0.86"/>
    <n v="0.75"/>
    <n v="0.96"/>
    <x v="2"/>
    <x v="2"/>
    <n v="100"/>
    <n v="4"/>
  </r>
  <r>
    <d v="2023-08-09T00:00:00"/>
    <x v="6"/>
    <x v="3"/>
    <x v="3"/>
    <n v="2400"/>
    <n v="385.71428571428601"/>
    <n v="285.71428571428572"/>
    <n v="285"/>
    <n v="0.96"/>
    <n v="0.77"/>
    <n v="0.92"/>
    <x v="3"/>
    <x v="3"/>
    <n v="100"/>
    <n v="3"/>
  </r>
  <r>
    <d v="2023-06-01T00:00:00"/>
    <x v="7"/>
    <x v="0"/>
    <x v="2"/>
    <n v="2450"/>
    <n v="385.71428571428601"/>
    <n v="285.71428571428572"/>
    <n v="290"/>
    <n v="0.99"/>
    <n v="0.97"/>
    <n v="0.73"/>
    <x v="0"/>
    <x v="4"/>
    <n v="100"/>
    <n v="2"/>
  </r>
  <r>
    <d v="2023-03-01T00:00:00"/>
    <x v="4"/>
    <x v="1"/>
    <x v="1"/>
    <n v="2500"/>
    <n v="385.71428571428601"/>
    <n v="285.71428571428572"/>
    <n v="310"/>
    <n v="0.77"/>
    <n v="0.72"/>
    <n v="0.85"/>
    <x v="1"/>
    <x v="0"/>
    <n v="100"/>
    <n v="7"/>
  </r>
  <r>
    <d v="2023-11-27T00:00:00"/>
    <x v="3"/>
    <x v="2"/>
    <x v="3"/>
    <n v="2450"/>
    <n v="385.71428571428601"/>
    <n v="285.71428571428572"/>
    <n v="270"/>
    <n v="0.77"/>
    <n v="0.96"/>
    <n v="0.78"/>
    <x v="2"/>
    <x v="1"/>
    <n v="100"/>
    <n v="9"/>
  </r>
  <r>
    <d v="2023-10-14T00:00:00"/>
    <x v="2"/>
    <x v="2"/>
    <x v="2"/>
    <n v="2400"/>
    <n v="385.71428571428601"/>
    <n v="285.71428571428572"/>
    <n v="285"/>
    <n v="0.78"/>
    <n v="0.8"/>
    <n v="0.85"/>
    <x v="3"/>
    <x v="2"/>
    <n v="100"/>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5AB597-8877-482D-9D67-212E650FF3A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30:J35" firstHeaderRow="1" firstDataRow="1" firstDataCol="1"/>
  <pivotFields count="15">
    <pivotField numFmtId="14" showAll="0"/>
    <pivotField showAll="0"/>
    <pivotField showAll="0">
      <items count="5">
        <item x="1"/>
        <item x="0"/>
        <item x="3"/>
        <item x="2"/>
        <item t="default"/>
      </items>
    </pivotField>
    <pivotField axis="axisRow" showAll="0">
      <items count="5">
        <item x="0"/>
        <item x="3"/>
        <item x="2"/>
        <item x="1"/>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Sum of Sales" fld="4" showDataAs="percentOfTotal" baseField="0" baseItem="0" numFmtId="9"/>
  </dataFields>
  <formats count="3">
    <format dxfId="44">
      <pivotArea collapsedLevelsAreSubtotals="1" fieldPosition="0">
        <references count="1">
          <reference field="3" count="0"/>
        </references>
      </pivotArea>
    </format>
    <format dxfId="45">
      <pivotArea outline="0" fieldPosition="0">
        <references count="1">
          <reference field="4294967294" count="1">
            <x v="0"/>
          </reference>
        </references>
      </pivotArea>
    </format>
    <format dxfId="46">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3"/>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3" count="1" selected="0">
            <x v="0"/>
          </reference>
        </references>
      </pivotArea>
    </chartFormat>
    <chartFormat chart="3" format="12">
      <pivotArea type="data" outline="0" fieldPosition="0">
        <references count="2">
          <reference field="4294967294" count="1" selected="0">
            <x v="0"/>
          </reference>
          <reference field="3" count="1" selected="0">
            <x v="1"/>
          </reference>
        </references>
      </pivotArea>
    </chartFormat>
    <chartFormat chart="3" format="13">
      <pivotArea type="data" outline="0" fieldPosition="0">
        <references count="2">
          <reference field="4294967294" count="1" selected="0">
            <x v="0"/>
          </reference>
          <reference field="3" count="1" selected="0">
            <x v="2"/>
          </reference>
        </references>
      </pivotArea>
    </chartFormat>
    <chartFormat chart="3"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15E646-4919-45D7-BDA9-DC817C0E30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5">
    <pivotField numFmtId="14" showAll="0"/>
    <pivotField showAll="0"/>
    <pivotField showAll="0">
      <items count="5">
        <item x="1"/>
        <item x="0"/>
        <item x="3"/>
        <item x="2"/>
        <item t="default"/>
      </items>
    </pivotField>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Sales" fld="4" baseField="0" baseItem="0" numFmtId="164"/>
    <dataField name="Sum of Target Sales" fld="6" baseField="0" baseItem="0" numFmtId="164"/>
    <dataField name="Sum of Profit" fld="5" baseField="0" baseItem="0" numFmtId="164"/>
  </dataFields>
  <formats count="3">
    <format dxfId="53">
      <pivotArea outline="0" collapsedLevelsAreSubtotals="1" fieldPosition="0">
        <references count="1">
          <reference field="4294967294" count="1" selected="0">
            <x v="1"/>
          </reference>
        </references>
      </pivotArea>
    </format>
    <format dxfId="54">
      <pivotArea outline="0" collapsedLevelsAreSubtotals="1" fieldPosition="0">
        <references count="1">
          <reference field="4294967294" count="1" selected="0">
            <x v="2"/>
          </reference>
        </references>
      </pivotArea>
    </format>
    <format dxfId="5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C6C365-9E41-43C2-87AA-0918B0D6625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14:K27" firstHeaderRow="0" firstDataRow="1" firstDataCol="1"/>
  <pivotFields count="15">
    <pivotField numFmtId="14" showAll="0"/>
    <pivotField axis="axisRow" showAll="0">
      <items count="13">
        <item x="11"/>
        <item x="1"/>
        <item x="4"/>
        <item x="5"/>
        <item x="0"/>
        <item x="7"/>
        <item x="8"/>
        <item x="6"/>
        <item x="9"/>
        <item x="2"/>
        <item x="3"/>
        <item x="10"/>
        <item t="default"/>
      </items>
    </pivotField>
    <pivotField showAll="0">
      <items count="5">
        <item x="1"/>
        <item x="0"/>
        <item x="3"/>
        <item x="2"/>
        <item t="default"/>
      </items>
    </pivotField>
    <pivotField showAll="0"/>
    <pivotField dataField="1" showAll="0"/>
    <pivotField showAll="0"/>
    <pivotField dataField="1"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ales." fld="4" baseField="1" baseItem="0" numFmtId="164"/>
    <dataField name="Target " fld="6" baseField="1" baseItem="0" numFmtId="164"/>
  </dataFields>
  <formats count="3">
    <format dxfId="47">
      <pivotArea outline="0" collapsedLevelsAreSubtotals="1" fieldPosition="0">
        <references count="1">
          <reference field="4294967294" count="1" selected="0">
            <x v="1"/>
          </reference>
        </references>
      </pivotArea>
    </format>
    <format dxfId="48">
      <pivotArea outline="0" collapsedLevelsAreSubtotals="1" fieldPosition="0">
        <references count="1">
          <reference field="4294967294" count="1" selected="0">
            <x v="0"/>
          </reference>
        </references>
      </pivotArea>
    </format>
    <format dxfId="49">
      <pivotArea outline="0" collapsedLevelsAreSubtotals="1" fieldPosition="0"/>
    </format>
  </formats>
  <chartFormats count="4">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1B0B13-41F0-4E45-A34C-8829D810C3C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K4" firstHeaderRow="0" firstDataRow="1" firstDataCol="0"/>
  <pivotFields count="15">
    <pivotField numFmtId="14" showAll="0"/>
    <pivotField showAll="0"/>
    <pivotField showAll="0">
      <items count="5">
        <item x="1"/>
        <item x="0"/>
        <item x="3"/>
        <item x="2"/>
        <item t="default"/>
      </items>
    </pivotField>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Sales" fld="4" baseField="0" baseItem="0" numFmtId="164"/>
    <dataField name="Sum of Target Sales" fld="6" baseField="0" baseItem="0" numFmtId="164"/>
    <dataField name="Sum of Profit" fld="5" baseField="0" baseItem="0" numFmtId="164"/>
  </dataFields>
  <formats count="3">
    <format dxfId="50">
      <pivotArea outline="0" collapsedLevelsAreSubtotals="1" fieldPosition="0">
        <references count="1">
          <reference field="4294967294" count="1" selected="0">
            <x v="1"/>
          </reference>
        </references>
      </pivotArea>
    </format>
    <format dxfId="51">
      <pivotArea outline="0" collapsedLevelsAreSubtotals="1" fieldPosition="0">
        <references count="1">
          <reference field="4294967294" count="1" selected="0">
            <x v="2"/>
          </reference>
        </references>
      </pivotArea>
    </format>
    <format dxfId="5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BC335A-3DDD-4C02-B443-98D83BF9F18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C26" firstHeaderRow="0" firstDataRow="1" firstDataCol="1"/>
  <pivotFields count="15">
    <pivotField numFmtId="14" showAll="0"/>
    <pivotField axis="axisRow" showAll="0">
      <items count="13">
        <item x="11"/>
        <item x="1"/>
        <item x="4"/>
        <item x="5"/>
        <item x="0"/>
        <item x="7"/>
        <item x="8"/>
        <item x="6"/>
        <item x="9"/>
        <item x="2"/>
        <item x="3"/>
        <item x="10"/>
        <item t="default"/>
      </items>
    </pivotField>
    <pivotField showAll="0">
      <items count="5">
        <item x="1"/>
        <item x="0"/>
        <item x="3"/>
        <item x="2"/>
        <item t="default"/>
      </items>
    </pivotField>
    <pivotField showAll="0"/>
    <pivotField showAll="0"/>
    <pivotField showAll="0"/>
    <pivotField showAll="0"/>
    <pivotField dataField="1" showAll="0"/>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No of Customers" fld="7" baseField="0" baseItem="0"/>
    <dataField name="Average of Number" fld="13" subtotal="average" baseField="1"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933014-8EDF-4E64-8EE9-0E80C12B697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7:J53" firstHeaderRow="1" firstDataRow="1" firstDataCol="1"/>
  <pivotFields count="15">
    <pivotField numFmtId="14" showAll="0"/>
    <pivotField showAll="0"/>
    <pivotField showAll="0">
      <items count="5">
        <item x="1"/>
        <item x="0"/>
        <item x="3"/>
        <item x="2"/>
        <item t="default"/>
      </items>
    </pivotField>
    <pivotField showAll="0">
      <items count="5">
        <item x="0"/>
        <item x="3"/>
        <item x="2"/>
        <item x="1"/>
        <item t="default"/>
      </items>
    </pivotField>
    <pivotField dataField="1" showAll="0"/>
    <pivotField showAll="0"/>
    <pivotField showAll="0"/>
    <pivotField showAll="0"/>
    <pivotField showAll="0"/>
    <pivotField showAll="0"/>
    <pivotField showAll="0"/>
    <pivotField axis="axisRow" showAll="0">
      <items count="6">
        <item x="0"/>
        <item x="2"/>
        <item x="1"/>
        <item x="3"/>
        <item x="4"/>
        <item t="default"/>
      </items>
    </pivotField>
    <pivotField showAll="0">
      <items count="6">
        <item x="4"/>
        <item x="2"/>
        <item x="1"/>
        <item x="3"/>
        <item x="0"/>
        <item t="default"/>
      </items>
    </pivotField>
    <pivotField showAll="0"/>
    <pivotField showAll="0"/>
  </pivotFields>
  <rowFields count="1">
    <field x="11"/>
  </rowFields>
  <rowItems count="6">
    <i>
      <x/>
    </i>
    <i>
      <x v="1"/>
    </i>
    <i>
      <x v="2"/>
    </i>
    <i>
      <x v="3"/>
    </i>
    <i>
      <x v="4"/>
    </i>
    <i t="grand">
      <x/>
    </i>
  </rowItems>
  <colItems count="1">
    <i/>
  </colItems>
  <dataFields count="1">
    <dataField name="Sum of Sales" fld="4" baseField="0" baseItem="0" numFmtId="164"/>
  </dataFields>
  <formats count="1">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CAA956-145D-4357-898B-633A0CE223E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38:J44" firstHeaderRow="1" firstDataRow="1" firstDataCol="1"/>
  <pivotFields count="15">
    <pivotField numFmtId="14" showAll="0"/>
    <pivotField showAll="0"/>
    <pivotField showAll="0">
      <items count="5">
        <item x="1"/>
        <item x="0"/>
        <item x="3"/>
        <item x="2"/>
        <item t="default"/>
      </items>
    </pivotField>
    <pivotField showAll="0">
      <items count="5">
        <item x="0"/>
        <item x="3"/>
        <item x="2"/>
        <item x="1"/>
        <item t="default"/>
      </items>
    </pivotField>
    <pivotField showAll="0"/>
    <pivotField showAll="0"/>
    <pivotField showAll="0"/>
    <pivotField showAll="0"/>
    <pivotField showAll="0"/>
    <pivotField showAll="0"/>
    <pivotField showAll="0"/>
    <pivotField showAll="0"/>
    <pivotField axis="axisRow" showAll="0" sortType="ascending">
      <items count="6">
        <item x="4"/>
        <item x="2"/>
        <item x="1"/>
        <item x="3"/>
        <item x="0"/>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12"/>
  </rowFields>
  <rowItems count="6">
    <i>
      <x/>
    </i>
    <i>
      <x v="1"/>
    </i>
    <i>
      <x v="3"/>
    </i>
    <i>
      <x v="2"/>
    </i>
    <i>
      <x v="4"/>
    </i>
    <i t="grand">
      <x/>
    </i>
  </rowItems>
  <colItems count="1">
    <i/>
  </colItems>
  <dataFields count="1">
    <dataField name="Sum of Score" fld="14" baseField="0" baseItem="0"/>
  </dataFields>
  <formats count="1">
    <format dxfId="43">
      <pivotArea outline="0" collapsedLevelsAreSubtotals="1" fieldPosition="0"/>
    </format>
  </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1572B9-8014-4F10-8A8F-D69C8016B95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D11" firstHeaderRow="0" firstDataRow="1" firstDataCol="0"/>
  <pivotFields count="15">
    <pivotField numFmtId="14" showAll="0"/>
    <pivotField showAll="0"/>
    <pivotField showAll="0">
      <items count="5">
        <item x="1"/>
        <item x="0"/>
        <item x="3"/>
        <item x="2"/>
        <item t="default"/>
      </items>
    </pivotField>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s>
  <rowItems count="1">
    <i/>
  </rowItems>
  <colFields count="1">
    <field x="-2"/>
  </colFields>
  <colItems count="4">
    <i>
      <x/>
    </i>
    <i i="1">
      <x v="1"/>
    </i>
    <i i="2">
      <x v="2"/>
    </i>
    <i i="3">
      <x v="3"/>
    </i>
  </colItems>
  <dataFields count="4">
    <dataField name="Sum of No of Customers" fld="7" baseField="0" baseItem="0"/>
    <dataField name="Average of Sales Completion Rate" fld="8" subtotal="average" baseField="0" baseItem="1"/>
    <dataField name="Average of Profit Completion Rate" fld="9" subtotal="average" baseField="0" baseItem="1"/>
    <dataField name="Average of Customer Completion Rate" fld="10"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D4ACEF73-3EF0-41D5-9DD6-4CE2A55E734E}" sourceName="Quarter">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1324533526">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2" xr10:uid="{E7FE5D5E-42B3-4B8B-A512-9A3D9ABC9313}" cache="Slicer_Quarter1" caption="Quarter" columnCount="4" showCaption="0" style="SlicerStyleOther1 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3" xr10:uid="{B22B5D42-6E15-4018-AF10-4782995D7ACC}" cache="Slicer_Quarter1" caption="Quarter" columnCount="4" showCaption="0" style="SlicerStyleOther1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35C95A-943E-4D9A-9982-F8BBDEFD5422}" name="Table1" displayName="Table1" ref="A1:O64" totalsRowShown="0">
  <autoFilter ref="A1:O64" xr:uid="{FB35C95A-943E-4D9A-9982-F8BBDEFD5422}"/>
  <tableColumns count="15">
    <tableColumn id="1" xr3:uid="{C6F0BC09-36D1-4916-A5D0-AC34DDD80412}" name="Date" dataDxfId="72"/>
    <tableColumn id="13" xr3:uid="{D798619F-EC62-4B9B-98BE-022C36251338}" name="Months" dataDxfId="71">
      <calculatedColumnFormula>TEXT(Table1[[#This Row],[Date]],"mmm")</calculatedColumnFormula>
    </tableColumn>
    <tableColumn id="14" xr3:uid="{77CB9462-8D88-4729-8482-1097EA375F90}" name="Quarter" dataDxfId="70">
      <calculatedColumnFormula>"Q"&amp; ROUNDUP(MONTH(Table1[[#This Row],[Date]])/3,0)</calculatedColumnFormula>
    </tableColumn>
    <tableColumn id="2" xr3:uid="{D831F4F3-A0BF-4010-847B-7B44B610EE29}" name="Region"/>
    <tableColumn id="3" xr3:uid="{AFF43D5F-3E40-4983-8DB5-E7CDB45B20A4}" name="Sales"/>
    <tableColumn id="4" xr3:uid="{41351D4A-260D-4964-B87F-31775AB3B3A0}" name="Profit"/>
    <tableColumn id="5" xr3:uid="{DC112DFB-BD66-4A56-A170-7FB08B1A484B}" name="Target Sales"/>
    <tableColumn id="6" xr3:uid="{C273996C-2EFC-4F67-ACD2-13122CC90E02}" name="No of Customers"/>
    <tableColumn id="7" xr3:uid="{2C49277E-6E95-483A-A26D-23B51C0F30DD}" name="Sales Completion Rate"/>
    <tableColumn id="8" xr3:uid="{2D75C094-DC33-442C-A53E-FE9CF3796A3E}" name="Profit Completion Rate"/>
    <tableColumn id="9" xr3:uid="{D46140FE-5F23-441E-B1AF-975E1FE6E5E5}" name="Customer Completion Rate"/>
    <tableColumn id="10" xr3:uid="{47C4BA52-3364-4C26-B761-A82DD43DA5F9}" name="Country"/>
    <tableColumn id="11" xr3:uid="{96EFF0B0-D756-4CA7-91D0-CC2A5DCFC66E}" name="Customer Satisfaction"/>
    <tableColumn id="16" xr3:uid="{9B446AA0-81F0-49D5-B7ED-890B9B248170}" name="Number"/>
    <tableColumn id="12" xr3:uid="{22BD290F-B0CF-4774-A032-33CD72BF8615}" name="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5705C-A5DB-4F1F-91FB-6C2079153012}">
  <dimension ref="A3:M53"/>
  <sheetViews>
    <sheetView zoomScale="95" zoomScaleNormal="95" workbookViewId="0">
      <selection activeCell="T13" sqref="T13"/>
    </sheetView>
  </sheetViews>
  <sheetFormatPr defaultRowHeight="14.5" x14ac:dyDescent="0.35"/>
  <cols>
    <col min="1" max="1" width="11.54296875" bestFit="1" customWidth="1"/>
    <col min="2" max="2" width="17.1796875" bestFit="1" customWidth="1"/>
    <col min="3" max="3" width="11.54296875" bestFit="1" customWidth="1"/>
    <col min="4" max="4" width="33.1796875" bestFit="1" customWidth="1"/>
    <col min="6" max="6" width="16.453125" bestFit="1" customWidth="1"/>
    <col min="7" max="7" width="11.81640625" bestFit="1" customWidth="1"/>
    <col min="9" max="9" width="12.7265625" bestFit="1" customWidth="1"/>
    <col min="10" max="10" width="11.7265625" bestFit="1" customWidth="1"/>
    <col min="11" max="11" width="7.6328125" bestFit="1" customWidth="1"/>
    <col min="12" max="12" width="11.54296875" bestFit="1" customWidth="1"/>
  </cols>
  <sheetData>
    <row r="3" spans="1:11" x14ac:dyDescent="0.35">
      <c r="A3" t="s">
        <v>29</v>
      </c>
      <c r="B3" t="s">
        <v>30</v>
      </c>
      <c r="C3" t="s">
        <v>31</v>
      </c>
      <c r="F3" s="5" t="s">
        <v>32</v>
      </c>
      <c r="G3" s="5" t="s">
        <v>37</v>
      </c>
      <c r="I3" t="s">
        <v>29</v>
      </c>
      <c r="J3" t="s">
        <v>30</v>
      </c>
      <c r="K3" t="s">
        <v>31</v>
      </c>
    </row>
    <row r="4" spans="1:11" x14ac:dyDescent="0.35">
      <c r="A4" s="3">
        <v>157361</v>
      </c>
      <c r="B4" s="3">
        <v>166999.00000000015</v>
      </c>
      <c r="C4" s="3">
        <v>113300.8571428571</v>
      </c>
      <c r="F4" s="4" t="s">
        <v>33</v>
      </c>
      <c r="G4" s="3">
        <f>GETPIVOTDATA("Sum of Sales",$A$3)</f>
        <v>157361</v>
      </c>
      <c r="I4" s="3">
        <v>157361</v>
      </c>
      <c r="J4" s="3">
        <v>166999.00000000015</v>
      </c>
      <c r="K4" s="3">
        <v>113300.8571428571</v>
      </c>
    </row>
    <row r="5" spans="1:11" x14ac:dyDescent="0.35">
      <c r="F5" s="4" t="s">
        <v>34</v>
      </c>
      <c r="G5" s="4">
        <f>GETPIVOTDATA("No of Customers",$A$10)</f>
        <v>9360</v>
      </c>
    </row>
    <row r="6" spans="1:11" x14ac:dyDescent="0.35">
      <c r="F6" s="4" t="s">
        <v>35</v>
      </c>
      <c r="G6" s="3">
        <f>GETPIVOTDATA("Sum of Profit",$A$3)</f>
        <v>113300.8571428571</v>
      </c>
    </row>
    <row r="7" spans="1:11" x14ac:dyDescent="0.35">
      <c r="A7" s="6"/>
      <c r="F7" s="4" t="s">
        <v>36</v>
      </c>
      <c r="G7" s="3">
        <f>GETPIVOTDATA("Sum of Target Sales",$A$3)</f>
        <v>166999.00000000015</v>
      </c>
    </row>
    <row r="8" spans="1:11" x14ac:dyDescent="0.35">
      <c r="A8" s="3"/>
    </row>
    <row r="10" spans="1:11" x14ac:dyDescent="0.35">
      <c r="A10" t="s">
        <v>38</v>
      </c>
      <c r="B10" t="s">
        <v>39</v>
      </c>
      <c r="C10" t="s">
        <v>40</v>
      </c>
      <c r="D10" t="s">
        <v>41</v>
      </c>
      <c r="F10" t="s">
        <v>42</v>
      </c>
    </row>
    <row r="11" spans="1:11" x14ac:dyDescent="0.35">
      <c r="A11" s="2">
        <v>9360</v>
      </c>
      <c r="B11" s="2">
        <v>0.85555555555555574</v>
      </c>
      <c r="C11" s="2">
        <v>0.85492063492063519</v>
      </c>
      <c r="D11" s="2">
        <v>0.8447619047619046</v>
      </c>
      <c r="F11" t="s">
        <v>43</v>
      </c>
      <c r="G11" s="8">
        <f>GETPIVOTDATA("Average of Sales Completion Rate",$A$10)</f>
        <v>0.85555555555555574</v>
      </c>
    </row>
    <row r="12" spans="1:11" x14ac:dyDescent="0.35">
      <c r="A12" t="s">
        <v>64</v>
      </c>
      <c r="F12" t="s">
        <v>44</v>
      </c>
      <c r="G12" s="8">
        <f>1-G11</f>
        <v>0.14444444444444426</v>
      </c>
    </row>
    <row r="13" spans="1:11" x14ac:dyDescent="0.35">
      <c r="A13" s="7" t="s">
        <v>49</v>
      </c>
      <c r="B13" t="s">
        <v>38</v>
      </c>
      <c r="C13" t="s">
        <v>69</v>
      </c>
      <c r="I13" t="s">
        <v>48</v>
      </c>
    </row>
    <row r="14" spans="1:11" x14ac:dyDescent="0.35">
      <c r="A14" s="9" t="s">
        <v>50</v>
      </c>
      <c r="B14" s="2">
        <v>1435</v>
      </c>
      <c r="C14" s="2">
        <v>100</v>
      </c>
      <c r="F14" t="s">
        <v>45</v>
      </c>
      <c r="G14" s="8">
        <f>GETPIVOTDATA("Average of Profit Completion Rate",$A$10)</f>
        <v>0.85492063492063519</v>
      </c>
      <c r="I14" s="7" t="s">
        <v>49</v>
      </c>
      <c r="J14" t="s">
        <v>72</v>
      </c>
      <c r="K14" t="s">
        <v>71</v>
      </c>
    </row>
    <row r="15" spans="1:11" x14ac:dyDescent="0.35">
      <c r="A15" s="9" t="s">
        <v>51</v>
      </c>
      <c r="B15" s="2">
        <v>185</v>
      </c>
      <c r="C15" s="2">
        <v>100</v>
      </c>
      <c r="F15" t="s">
        <v>44</v>
      </c>
      <c r="G15" s="8">
        <f>1-G14</f>
        <v>0.14507936507936481</v>
      </c>
      <c r="I15" s="9" t="s">
        <v>50</v>
      </c>
      <c r="J15" s="12">
        <v>12900</v>
      </c>
      <c r="K15" s="12">
        <v>6000.0000000000009</v>
      </c>
    </row>
    <row r="16" spans="1:11" x14ac:dyDescent="0.35">
      <c r="A16" s="9" t="s">
        <v>52</v>
      </c>
      <c r="B16" s="2">
        <v>688</v>
      </c>
      <c r="C16" s="2">
        <v>100</v>
      </c>
      <c r="I16" s="9" t="s">
        <v>51</v>
      </c>
      <c r="J16" s="12">
        <v>11256</v>
      </c>
      <c r="K16" s="12">
        <v>24285.28571428571</v>
      </c>
    </row>
    <row r="17" spans="1:12" x14ac:dyDescent="0.35">
      <c r="A17" s="9" t="s">
        <v>53</v>
      </c>
      <c r="B17" s="2">
        <v>810</v>
      </c>
      <c r="C17" s="2">
        <v>100</v>
      </c>
      <c r="F17" t="s">
        <v>46</v>
      </c>
      <c r="G17" s="8">
        <f>GETPIVOTDATA("Average of Customer Completion Rate",$A$10)</f>
        <v>0.8447619047619046</v>
      </c>
      <c r="I17" s="9" t="s">
        <v>52</v>
      </c>
      <c r="J17" s="12">
        <v>11700</v>
      </c>
      <c r="K17" s="12">
        <v>9714.2857142857156</v>
      </c>
    </row>
    <row r="18" spans="1:12" x14ac:dyDescent="0.35">
      <c r="A18" s="9" t="s">
        <v>54</v>
      </c>
      <c r="B18" s="2">
        <v>850</v>
      </c>
      <c r="C18" s="2">
        <v>100</v>
      </c>
      <c r="F18" t="s">
        <v>44</v>
      </c>
      <c r="G18" s="8">
        <f>1-G17</f>
        <v>0.1552380952380954</v>
      </c>
      <c r="I18" s="9" t="s">
        <v>53</v>
      </c>
      <c r="J18" s="12">
        <v>10400</v>
      </c>
      <c r="K18" s="12">
        <v>13571.428571428569</v>
      </c>
    </row>
    <row r="19" spans="1:12" x14ac:dyDescent="0.35">
      <c r="A19" s="9" t="s">
        <v>55</v>
      </c>
      <c r="B19" s="2">
        <v>991</v>
      </c>
      <c r="C19" s="2">
        <v>100</v>
      </c>
      <c r="I19" s="9" t="s">
        <v>54</v>
      </c>
      <c r="J19" s="12">
        <v>12995</v>
      </c>
      <c r="K19" s="12">
        <v>12571.285714285716</v>
      </c>
    </row>
    <row r="20" spans="1:12" x14ac:dyDescent="0.35">
      <c r="A20" s="9" t="s">
        <v>56</v>
      </c>
      <c r="B20" s="2">
        <v>300</v>
      </c>
      <c r="C20" s="2">
        <v>100</v>
      </c>
      <c r="F20" t="s">
        <v>47</v>
      </c>
      <c r="G20" s="8">
        <f>G4/G7</f>
        <v>0.94228707956334989</v>
      </c>
      <c r="I20" s="9" t="s">
        <v>55</v>
      </c>
      <c r="J20" s="12">
        <v>13450</v>
      </c>
      <c r="K20" s="12">
        <v>12999.999999999998</v>
      </c>
    </row>
    <row r="21" spans="1:12" x14ac:dyDescent="0.35">
      <c r="A21" s="9" t="s">
        <v>57</v>
      </c>
      <c r="B21" s="2">
        <v>646</v>
      </c>
      <c r="C21" s="2">
        <v>100</v>
      </c>
      <c r="F21" t="s">
        <v>70</v>
      </c>
      <c r="G21" s="8">
        <f>1-G20</f>
        <v>5.7712920436650106E-2</v>
      </c>
      <c r="I21" s="9" t="s">
        <v>56</v>
      </c>
      <c r="J21" s="12">
        <v>11000</v>
      </c>
      <c r="K21" s="12">
        <v>20142.85714285713</v>
      </c>
    </row>
    <row r="22" spans="1:12" x14ac:dyDescent="0.35">
      <c r="A22" s="9" t="s">
        <v>58</v>
      </c>
      <c r="B22" s="2">
        <v>190</v>
      </c>
      <c r="C22" s="2">
        <v>100</v>
      </c>
      <c r="I22" s="9" t="s">
        <v>57</v>
      </c>
      <c r="J22" s="12">
        <v>17050</v>
      </c>
      <c r="K22" s="12">
        <v>3428.5714285714316</v>
      </c>
    </row>
    <row r="23" spans="1:12" x14ac:dyDescent="0.35">
      <c r="A23" s="9" t="s">
        <v>59</v>
      </c>
      <c r="B23" s="2">
        <v>1450</v>
      </c>
      <c r="C23" s="2">
        <v>100</v>
      </c>
      <c r="I23" s="9" t="s">
        <v>58</v>
      </c>
      <c r="J23" s="12">
        <v>3600</v>
      </c>
      <c r="K23" s="12">
        <v>9571.428571428567</v>
      </c>
    </row>
    <row r="24" spans="1:12" x14ac:dyDescent="0.35">
      <c r="A24" s="9" t="s">
        <v>60</v>
      </c>
      <c r="B24" s="2">
        <v>1497</v>
      </c>
      <c r="C24" s="2">
        <v>100</v>
      </c>
      <c r="I24" s="9" t="s">
        <v>59</v>
      </c>
      <c r="J24" s="12">
        <v>26729</v>
      </c>
      <c r="K24" s="12">
        <v>30142.428571428576</v>
      </c>
    </row>
    <row r="25" spans="1:12" x14ac:dyDescent="0.35">
      <c r="A25" s="9" t="s">
        <v>61</v>
      </c>
      <c r="B25" s="2">
        <v>318</v>
      </c>
      <c r="C25" s="2">
        <v>100</v>
      </c>
      <c r="I25" s="9" t="s">
        <v>60</v>
      </c>
      <c r="J25" s="12">
        <v>22481</v>
      </c>
      <c r="K25" s="12">
        <v>20857.142857142862</v>
      </c>
    </row>
    <row r="26" spans="1:12" x14ac:dyDescent="0.35">
      <c r="A26" s="9" t="s">
        <v>62</v>
      </c>
      <c r="B26" s="2">
        <v>9360</v>
      </c>
      <c r="C26" s="2">
        <v>100</v>
      </c>
      <c r="I26" s="9" t="s">
        <v>61</v>
      </c>
      <c r="J26" s="12">
        <v>3800</v>
      </c>
      <c r="K26" s="12">
        <v>3714.2857142857147</v>
      </c>
    </row>
    <row r="27" spans="1:12" x14ac:dyDescent="0.35">
      <c r="I27" s="9" t="s">
        <v>62</v>
      </c>
      <c r="J27" s="12">
        <v>157361</v>
      </c>
      <c r="K27" s="12">
        <v>166999</v>
      </c>
    </row>
    <row r="29" spans="1:12" x14ac:dyDescent="0.35">
      <c r="I29" s="9" t="s">
        <v>63</v>
      </c>
    </row>
    <row r="30" spans="1:12" x14ac:dyDescent="0.35">
      <c r="I30" s="7" t="s">
        <v>49</v>
      </c>
      <c r="J30" t="s">
        <v>29</v>
      </c>
    </row>
    <row r="31" spans="1:12" x14ac:dyDescent="0.35">
      <c r="I31" s="9" t="s">
        <v>12</v>
      </c>
      <c r="J31" s="10">
        <v>0.31802670293147606</v>
      </c>
      <c r="K31" t="s">
        <v>65</v>
      </c>
    </row>
    <row r="32" spans="1:12" x14ac:dyDescent="0.35">
      <c r="I32" s="9" t="s">
        <v>24</v>
      </c>
      <c r="J32" s="10">
        <v>0.14565870832035893</v>
      </c>
      <c r="K32" t="str">
        <f>INDEX(I31:I34,MATCH(MAX(J31:J34),J31:J34,0))</f>
        <v>East</v>
      </c>
      <c r="L32" s="10">
        <f>MAX(J31:J34)</f>
        <v>0.31802670293147606</v>
      </c>
    </row>
    <row r="33" spans="9:13" x14ac:dyDescent="0.35">
      <c r="I33" s="9" t="s">
        <v>18</v>
      </c>
      <c r="J33" s="10">
        <v>0.29303321661656956</v>
      </c>
    </row>
    <row r="34" spans="9:13" x14ac:dyDescent="0.35">
      <c r="I34" s="9" t="s">
        <v>15</v>
      </c>
      <c r="J34" s="10">
        <v>0.24328137213159551</v>
      </c>
    </row>
    <row r="35" spans="9:13" x14ac:dyDescent="0.35">
      <c r="I35" s="9" t="s">
        <v>62</v>
      </c>
      <c r="J35" s="10">
        <v>1</v>
      </c>
    </row>
    <row r="37" spans="9:13" x14ac:dyDescent="0.35">
      <c r="I37" s="9" t="s">
        <v>67</v>
      </c>
    </row>
    <row r="38" spans="9:13" x14ac:dyDescent="0.35">
      <c r="I38" s="7" t="s">
        <v>49</v>
      </c>
      <c r="J38" t="s">
        <v>66</v>
      </c>
    </row>
    <row r="39" spans="9:13" x14ac:dyDescent="0.35">
      <c r="I39" s="9" t="s">
        <v>25</v>
      </c>
      <c r="J39" s="2">
        <v>41</v>
      </c>
    </row>
    <row r="40" spans="9:13" x14ac:dyDescent="0.35">
      <c r="I40" s="9" t="s">
        <v>20</v>
      </c>
      <c r="J40" s="2">
        <v>59</v>
      </c>
    </row>
    <row r="41" spans="9:13" x14ac:dyDescent="0.35">
      <c r="I41" s="9" t="s">
        <v>23</v>
      </c>
      <c r="J41" s="2">
        <v>66</v>
      </c>
    </row>
    <row r="42" spans="9:13" x14ac:dyDescent="0.35">
      <c r="I42" s="9" t="s">
        <v>17</v>
      </c>
      <c r="J42" s="2">
        <v>74</v>
      </c>
    </row>
    <row r="43" spans="9:13" x14ac:dyDescent="0.35">
      <c r="I43" s="9" t="s">
        <v>14</v>
      </c>
      <c r="J43" s="2">
        <v>96</v>
      </c>
    </row>
    <row r="44" spans="9:13" x14ac:dyDescent="0.35">
      <c r="I44" s="9" t="s">
        <v>62</v>
      </c>
      <c r="J44" s="2">
        <v>336</v>
      </c>
    </row>
    <row r="46" spans="9:13" x14ac:dyDescent="0.35">
      <c r="I46" s="9" t="s">
        <v>68</v>
      </c>
    </row>
    <row r="47" spans="9:13" x14ac:dyDescent="0.35">
      <c r="I47" s="7" t="s">
        <v>49</v>
      </c>
      <c r="J47" t="s">
        <v>29</v>
      </c>
      <c r="L47" t="s">
        <v>9</v>
      </c>
    </row>
    <row r="48" spans="9:13" x14ac:dyDescent="0.35">
      <c r="I48" s="9" t="s">
        <v>13</v>
      </c>
      <c r="J48" s="3">
        <v>30381</v>
      </c>
      <c r="L48" s="9" t="s">
        <v>13</v>
      </c>
      <c r="M48" s="12">
        <v>30381</v>
      </c>
    </row>
    <row r="49" spans="9:13" x14ac:dyDescent="0.35">
      <c r="I49" s="9" t="s">
        <v>19</v>
      </c>
      <c r="J49" s="3">
        <v>63874</v>
      </c>
      <c r="L49" s="9" t="s">
        <v>19</v>
      </c>
      <c r="M49" s="12">
        <v>63874</v>
      </c>
    </row>
    <row r="50" spans="9:13" x14ac:dyDescent="0.35">
      <c r="I50" s="9" t="s">
        <v>16</v>
      </c>
      <c r="J50" s="3">
        <v>25744</v>
      </c>
      <c r="L50" s="9" t="s">
        <v>16</v>
      </c>
      <c r="M50" s="12">
        <v>25744</v>
      </c>
    </row>
    <row r="51" spans="9:13" x14ac:dyDescent="0.35">
      <c r="I51" s="9" t="s">
        <v>21</v>
      </c>
      <c r="J51" s="3">
        <v>23719</v>
      </c>
      <c r="L51" s="9" t="s">
        <v>21</v>
      </c>
      <c r="M51" s="12">
        <v>23719</v>
      </c>
    </row>
    <row r="52" spans="9:13" x14ac:dyDescent="0.35">
      <c r="I52" s="9" t="s">
        <v>22</v>
      </c>
      <c r="J52" s="3">
        <v>13643</v>
      </c>
      <c r="L52" s="9" t="s">
        <v>22</v>
      </c>
      <c r="M52" s="12">
        <v>13643</v>
      </c>
    </row>
    <row r="53" spans="9:13" x14ac:dyDescent="0.35">
      <c r="I53" s="9" t="s">
        <v>62</v>
      </c>
      <c r="J53" s="3">
        <v>157361</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CD17C-5DA1-4DD2-893F-DFAD758A6F53}">
  <dimension ref="A1"/>
  <sheetViews>
    <sheetView showGridLines="0" tabSelected="1" topLeftCell="A2" zoomScale="71" zoomScaleNormal="71" workbookViewId="0">
      <selection activeCell="Y11" sqref="Y11"/>
    </sheetView>
  </sheetViews>
  <sheetFormatPr defaultRowHeight="14.5" x14ac:dyDescent="0.35"/>
  <cols>
    <col min="1" max="16384" width="8.7265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00EBB-4236-4385-B112-7436EAEB5F65}">
  <dimension ref="A1:O64"/>
  <sheetViews>
    <sheetView workbookViewId="0"/>
  </sheetViews>
  <sheetFormatPr defaultRowHeight="14.5" x14ac:dyDescent="0.35"/>
  <cols>
    <col min="1" max="1" width="10.08984375" style="1" bestFit="1" customWidth="1"/>
    <col min="2" max="2" width="10.08984375" style="1" customWidth="1"/>
    <col min="3" max="3" width="9.36328125" style="1" bestFit="1" customWidth="1"/>
    <col min="7" max="7" width="12.81640625" customWidth="1"/>
    <col min="8" max="8" width="16.54296875" customWidth="1"/>
    <col min="9" max="10" width="21.7265625" customWidth="1"/>
    <col min="11" max="11" width="25.36328125" customWidth="1"/>
    <col min="12" max="12" width="9.453125" customWidth="1"/>
    <col min="13" max="14" width="21.453125" customWidth="1"/>
  </cols>
  <sheetData>
    <row r="1" spans="1:15" x14ac:dyDescent="0.35">
      <c r="A1" s="1" t="s">
        <v>0</v>
      </c>
      <c r="B1" s="1" t="s">
        <v>26</v>
      </c>
      <c r="C1" s="1" t="s">
        <v>27</v>
      </c>
      <c r="D1" t="s">
        <v>1</v>
      </c>
      <c r="E1" t="s">
        <v>2</v>
      </c>
      <c r="F1" t="s">
        <v>3</v>
      </c>
      <c r="G1" t="s">
        <v>4</v>
      </c>
      <c r="H1" t="s">
        <v>5</v>
      </c>
      <c r="I1" t="s">
        <v>6</v>
      </c>
      <c r="J1" t="s">
        <v>7</v>
      </c>
      <c r="K1" t="s">
        <v>8</v>
      </c>
      <c r="L1" t="s">
        <v>9</v>
      </c>
      <c r="M1" t="s">
        <v>10</v>
      </c>
      <c r="N1" t="s">
        <v>28</v>
      </c>
      <c r="O1" t="s">
        <v>11</v>
      </c>
    </row>
    <row r="2" spans="1:15" x14ac:dyDescent="0.35">
      <c r="A2" s="1">
        <v>45060</v>
      </c>
      <c r="B2" s="1" t="str">
        <f>TEXT(Table1[[#This Row],[Date]],"mmm")</f>
        <v>May</v>
      </c>
      <c r="C2" s="1" t="str">
        <f>"Q"&amp; ROUNDUP(MONTH(Table1[[#This Row],[Date]])/3,0)</f>
        <v>Q2</v>
      </c>
      <c r="D2" t="s">
        <v>12</v>
      </c>
      <c r="E2">
        <v>2581</v>
      </c>
      <c r="F2">
        <v>2957.1428571428601</v>
      </c>
      <c r="G2">
        <v>5857</v>
      </c>
      <c r="H2">
        <v>80</v>
      </c>
      <c r="I2">
        <v>0.89</v>
      </c>
      <c r="J2">
        <v>0.85</v>
      </c>
      <c r="K2">
        <v>0.72</v>
      </c>
      <c r="L2" t="s">
        <v>13</v>
      </c>
      <c r="M2" t="s">
        <v>14</v>
      </c>
      <c r="N2">
        <v>100</v>
      </c>
      <c r="O2">
        <v>8</v>
      </c>
    </row>
    <row r="3" spans="1:15" x14ac:dyDescent="0.35">
      <c r="A3" s="1">
        <v>44983</v>
      </c>
      <c r="B3" s="1" t="str">
        <f>TEXT(Table1[[#This Row],[Date]],"mmm")</f>
        <v>Feb</v>
      </c>
      <c r="C3" s="1" t="str">
        <f>"Q"&amp; ROUNDUP(MONTH(Table1[[#This Row],[Date]])/3,0)</f>
        <v>Q1</v>
      </c>
      <c r="D3" t="s">
        <v>15</v>
      </c>
      <c r="E3">
        <v>3944</v>
      </c>
      <c r="F3">
        <v>2957.1428571428601</v>
      </c>
      <c r="G3">
        <v>5857</v>
      </c>
      <c r="H3">
        <v>30</v>
      </c>
      <c r="I3">
        <v>0.94</v>
      </c>
      <c r="J3">
        <v>0.95</v>
      </c>
      <c r="K3">
        <v>0.86</v>
      </c>
      <c r="L3" t="s">
        <v>16</v>
      </c>
      <c r="M3" t="s">
        <v>17</v>
      </c>
      <c r="N3">
        <v>100</v>
      </c>
      <c r="O3">
        <v>4</v>
      </c>
    </row>
    <row r="4" spans="1:15" x14ac:dyDescent="0.35">
      <c r="A4" s="1">
        <v>44984</v>
      </c>
      <c r="B4" s="1" t="str">
        <f>TEXT(Table1[[#This Row],[Date]],"mmm")</f>
        <v>Feb</v>
      </c>
      <c r="C4" s="1" t="str">
        <f>"Q"&amp; ROUNDUP(MONTH(Table1[[#This Row],[Date]])/3,0)</f>
        <v>Q1</v>
      </c>
      <c r="D4" t="s">
        <v>18</v>
      </c>
      <c r="E4">
        <v>3293</v>
      </c>
      <c r="F4">
        <v>2957.1428571428601</v>
      </c>
      <c r="G4">
        <v>5857</v>
      </c>
      <c r="H4">
        <v>15</v>
      </c>
      <c r="I4">
        <v>0.82</v>
      </c>
      <c r="J4">
        <v>0.8</v>
      </c>
      <c r="K4">
        <v>0.76</v>
      </c>
      <c r="L4" t="s">
        <v>19</v>
      </c>
      <c r="M4" t="s">
        <v>20</v>
      </c>
      <c r="N4">
        <v>100</v>
      </c>
      <c r="O4">
        <v>3</v>
      </c>
    </row>
    <row r="5" spans="1:15" x14ac:dyDescent="0.35">
      <c r="A5" s="1">
        <v>44985</v>
      </c>
      <c r="B5" s="1" t="str">
        <f>TEXT(Table1[[#This Row],[Date]],"mmm")</f>
        <v>Feb</v>
      </c>
      <c r="C5" s="1" t="str">
        <f>"Q"&amp; ROUNDUP(MONTH(Table1[[#This Row],[Date]])/3,0)</f>
        <v>Q1</v>
      </c>
      <c r="D5" t="s">
        <v>18</v>
      </c>
      <c r="E5">
        <v>2019</v>
      </c>
      <c r="F5">
        <v>2957.1428571428601</v>
      </c>
      <c r="G5">
        <v>5857</v>
      </c>
      <c r="H5">
        <v>40</v>
      </c>
      <c r="I5">
        <v>0.79</v>
      </c>
      <c r="J5">
        <v>0.79</v>
      </c>
      <c r="K5">
        <v>0.79</v>
      </c>
      <c r="L5" t="s">
        <v>21</v>
      </c>
      <c r="M5" t="s">
        <v>14</v>
      </c>
      <c r="N5">
        <v>100</v>
      </c>
      <c r="O5">
        <v>2</v>
      </c>
    </row>
    <row r="6" spans="1:15" x14ac:dyDescent="0.35">
      <c r="A6" s="1">
        <v>45228</v>
      </c>
      <c r="B6" s="1" t="str">
        <f>TEXT(Table1[[#This Row],[Date]],"mmm")</f>
        <v>Oct</v>
      </c>
      <c r="C6" s="1" t="str">
        <f>"Q"&amp; ROUNDUP(MONTH(Table1[[#This Row],[Date]])/3,0)</f>
        <v>Q4</v>
      </c>
      <c r="D6" t="s">
        <v>15</v>
      </c>
      <c r="E6">
        <v>2980</v>
      </c>
      <c r="F6">
        <v>2958</v>
      </c>
      <c r="G6">
        <v>5857</v>
      </c>
      <c r="H6">
        <v>100</v>
      </c>
      <c r="I6">
        <v>0.96</v>
      </c>
      <c r="J6">
        <v>0.79</v>
      </c>
      <c r="K6">
        <v>0.7</v>
      </c>
      <c r="L6" t="s">
        <v>22</v>
      </c>
      <c r="M6" t="s">
        <v>23</v>
      </c>
      <c r="N6">
        <v>100</v>
      </c>
      <c r="O6">
        <v>7</v>
      </c>
    </row>
    <row r="7" spans="1:15" x14ac:dyDescent="0.35">
      <c r="A7" s="1">
        <v>45229</v>
      </c>
      <c r="B7" s="1" t="str">
        <f>TEXT(Table1[[#This Row],[Date]],"mmm")</f>
        <v>Oct</v>
      </c>
      <c r="C7" s="1" t="str">
        <f>"Q"&amp; ROUNDUP(MONTH(Table1[[#This Row],[Date]])/3,0)</f>
        <v>Q4</v>
      </c>
      <c r="D7" t="s">
        <v>15</v>
      </c>
      <c r="E7">
        <v>2209</v>
      </c>
      <c r="F7">
        <v>2957.1428571428601</v>
      </c>
      <c r="G7">
        <v>5857</v>
      </c>
      <c r="H7">
        <v>15</v>
      </c>
      <c r="I7">
        <v>0.79</v>
      </c>
      <c r="J7">
        <v>0.79</v>
      </c>
      <c r="K7">
        <v>0.77</v>
      </c>
      <c r="L7" t="s">
        <v>22</v>
      </c>
      <c r="M7" t="s">
        <v>14</v>
      </c>
      <c r="N7">
        <v>100</v>
      </c>
      <c r="O7">
        <v>9</v>
      </c>
    </row>
    <row r="8" spans="1:15" x14ac:dyDescent="0.35">
      <c r="A8" s="1">
        <v>45230</v>
      </c>
      <c r="B8" s="1" t="str">
        <f>TEXT(Table1[[#This Row],[Date]],"mmm")</f>
        <v>Oct</v>
      </c>
      <c r="C8" s="1" t="str">
        <f>"Q"&amp; ROUNDUP(MONTH(Table1[[#This Row],[Date]])/3,0)</f>
        <v>Q4</v>
      </c>
      <c r="D8" t="s">
        <v>24</v>
      </c>
      <c r="E8">
        <v>2440</v>
      </c>
      <c r="F8">
        <v>2957.1428571428601</v>
      </c>
      <c r="G8">
        <v>5857</v>
      </c>
      <c r="H8">
        <v>20</v>
      </c>
      <c r="I8">
        <v>0.75</v>
      </c>
      <c r="J8">
        <v>0.72</v>
      </c>
      <c r="K8">
        <v>0.93</v>
      </c>
      <c r="L8" t="s">
        <v>22</v>
      </c>
      <c r="M8" t="s">
        <v>17</v>
      </c>
      <c r="N8">
        <v>100</v>
      </c>
      <c r="O8">
        <v>5</v>
      </c>
    </row>
    <row r="9" spans="1:15" x14ac:dyDescent="0.35">
      <c r="A9" s="1">
        <v>45231</v>
      </c>
      <c r="B9" s="1" t="str">
        <f>TEXT(Table1[[#This Row],[Date]],"mmm")</f>
        <v>Nov</v>
      </c>
      <c r="C9" s="1" t="str">
        <f>"Q"&amp; ROUNDUP(MONTH(Table1[[#This Row],[Date]])/3,0)</f>
        <v>Q4</v>
      </c>
      <c r="D9" t="s">
        <v>24</v>
      </c>
      <c r="E9">
        <v>2000</v>
      </c>
      <c r="F9">
        <v>1328.57142857143</v>
      </c>
      <c r="G9">
        <v>4428.5714285714303</v>
      </c>
      <c r="H9">
        <v>90</v>
      </c>
      <c r="I9">
        <v>0.92</v>
      </c>
      <c r="J9">
        <v>0.99</v>
      </c>
      <c r="K9">
        <v>0.74</v>
      </c>
      <c r="L9" t="s">
        <v>19</v>
      </c>
      <c r="M9" t="s">
        <v>17</v>
      </c>
      <c r="N9">
        <v>100</v>
      </c>
      <c r="O9">
        <v>6</v>
      </c>
    </row>
    <row r="10" spans="1:15" x14ac:dyDescent="0.35">
      <c r="A10" s="1">
        <v>45232</v>
      </c>
      <c r="B10" s="1" t="str">
        <f>TEXT(Table1[[#This Row],[Date]],"mmm")</f>
        <v>Nov</v>
      </c>
      <c r="C10" s="1" t="str">
        <f>"Q"&amp; ROUNDUP(MONTH(Table1[[#This Row],[Date]])/3,0)</f>
        <v>Q4</v>
      </c>
      <c r="D10" t="s">
        <v>24</v>
      </c>
      <c r="E10">
        <v>1431</v>
      </c>
      <c r="F10">
        <v>1328.57142857143</v>
      </c>
      <c r="G10">
        <v>4428.5714285714303</v>
      </c>
      <c r="H10">
        <v>30</v>
      </c>
      <c r="I10">
        <v>0.7</v>
      </c>
      <c r="J10">
        <v>0.99</v>
      </c>
      <c r="K10">
        <v>0.95</v>
      </c>
      <c r="L10" t="s">
        <v>19</v>
      </c>
      <c r="M10" t="s">
        <v>23</v>
      </c>
      <c r="N10">
        <v>100</v>
      </c>
      <c r="O10">
        <v>8</v>
      </c>
    </row>
    <row r="11" spans="1:15" x14ac:dyDescent="0.35">
      <c r="A11" s="1">
        <v>45233</v>
      </c>
      <c r="B11" s="1" t="str">
        <f>TEXT(Table1[[#This Row],[Date]],"mmm")</f>
        <v>Nov</v>
      </c>
      <c r="C11" s="1" t="str">
        <f>"Q"&amp; ROUNDUP(MONTH(Table1[[#This Row],[Date]])/3,0)</f>
        <v>Q4</v>
      </c>
      <c r="D11" t="s">
        <v>15</v>
      </c>
      <c r="E11">
        <v>3000</v>
      </c>
      <c r="F11">
        <v>1328.57142857143</v>
      </c>
      <c r="G11">
        <v>4428.5714285714303</v>
      </c>
      <c r="H11">
        <v>15</v>
      </c>
      <c r="I11">
        <v>0.91</v>
      </c>
      <c r="J11">
        <v>0.98</v>
      </c>
      <c r="K11">
        <v>0.89</v>
      </c>
      <c r="L11" t="s">
        <v>19</v>
      </c>
      <c r="M11" t="s">
        <v>23</v>
      </c>
      <c r="N11">
        <v>100</v>
      </c>
      <c r="O11">
        <v>4</v>
      </c>
    </row>
    <row r="12" spans="1:15" x14ac:dyDescent="0.35">
      <c r="A12" s="1">
        <v>45060</v>
      </c>
      <c r="B12" s="1" t="str">
        <f>TEXT(Table1[[#This Row],[Date]],"mmm")</f>
        <v>May</v>
      </c>
      <c r="C12" s="1" t="str">
        <f>"Q"&amp; ROUNDUP(MONTH(Table1[[#This Row],[Date]])/3,0)</f>
        <v>Q2</v>
      </c>
      <c r="D12" t="s">
        <v>15</v>
      </c>
      <c r="E12">
        <v>4000</v>
      </c>
      <c r="F12">
        <v>1328.57142857143</v>
      </c>
      <c r="G12">
        <v>4428.5714285714303</v>
      </c>
      <c r="H12">
        <v>40</v>
      </c>
      <c r="I12">
        <v>0.74</v>
      </c>
      <c r="J12">
        <v>0.85</v>
      </c>
      <c r="K12">
        <v>0.7</v>
      </c>
      <c r="L12" t="s">
        <v>19</v>
      </c>
      <c r="M12" t="s">
        <v>14</v>
      </c>
      <c r="N12">
        <v>100</v>
      </c>
      <c r="O12">
        <v>3</v>
      </c>
    </row>
    <row r="13" spans="1:15" x14ac:dyDescent="0.35">
      <c r="A13" s="1">
        <v>45225</v>
      </c>
      <c r="B13" s="1" t="str">
        <f>TEXT(Table1[[#This Row],[Date]],"mmm")</f>
        <v>Oct</v>
      </c>
      <c r="C13" s="1" t="str">
        <f>"Q"&amp; ROUNDUP(MONTH(Table1[[#This Row],[Date]])/3,0)</f>
        <v>Q4</v>
      </c>
      <c r="D13" t="s">
        <v>12</v>
      </c>
      <c r="E13">
        <v>1000</v>
      </c>
      <c r="F13">
        <v>1328.57142857143</v>
      </c>
      <c r="G13">
        <v>4428.5714285714303</v>
      </c>
      <c r="H13">
        <v>100</v>
      </c>
      <c r="I13">
        <v>0.9</v>
      </c>
      <c r="J13">
        <v>0.9</v>
      </c>
      <c r="K13">
        <v>0.72</v>
      </c>
      <c r="L13" t="s">
        <v>19</v>
      </c>
      <c r="M13" t="s">
        <v>17</v>
      </c>
      <c r="N13">
        <v>100</v>
      </c>
      <c r="O13">
        <v>2</v>
      </c>
    </row>
    <row r="14" spans="1:15" x14ac:dyDescent="0.35">
      <c r="A14" s="1">
        <v>44995</v>
      </c>
      <c r="B14" s="1" t="str">
        <f>TEXT(Table1[[#This Row],[Date]],"mmm")</f>
        <v>Mar</v>
      </c>
      <c r="C14" s="1" t="str">
        <f>"Q"&amp; ROUNDUP(MONTH(Table1[[#This Row],[Date]])/3,0)</f>
        <v>Q1</v>
      </c>
      <c r="D14" t="s">
        <v>12</v>
      </c>
      <c r="E14">
        <v>2000</v>
      </c>
      <c r="F14">
        <v>1328.57142857143</v>
      </c>
      <c r="G14">
        <v>4428.5714285714303</v>
      </c>
      <c r="H14">
        <v>15</v>
      </c>
      <c r="I14">
        <v>0.95</v>
      </c>
      <c r="J14">
        <v>0.97</v>
      </c>
      <c r="K14">
        <v>0.81</v>
      </c>
      <c r="L14" t="s">
        <v>19</v>
      </c>
      <c r="M14" t="s">
        <v>20</v>
      </c>
      <c r="N14">
        <v>100</v>
      </c>
      <c r="O14">
        <v>7</v>
      </c>
    </row>
    <row r="15" spans="1:15" x14ac:dyDescent="0.35">
      <c r="A15" s="1">
        <v>45044</v>
      </c>
      <c r="B15" s="1" t="str">
        <f>TEXT(Table1[[#This Row],[Date]],"mmm")</f>
        <v>Apr</v>
      </c>
      <c r="C15" s="1" t="str">
        <f>"Q"&amp; ROUNDUP(MONTH(Table1[[#This Row],[Date]])/3,0)</f>
        <v>Q2</v>
      </c>
      <c r="D15" t="s">
        <v>18</v>
      </c>
      <c r="E15">
        <v>2000</v>
      </c>
      <c r="F15">
        <v>1328.57142857143</v>
      </c>
      <c r="G15">
        <v>4428.5714285714303</v>
      </c>
      <c r="H15">
        <v>20</v>
      </c>
      <c r="I15">
        <v>0.99</v>
      </c>
      <c r="J15">
        <v>0.79</v>
      </c>
      <c r="K15">
        <v>0.75</v>
      </c>
      <c r="L15" t="s">
        <v>19</v>
      </c>
      <c r="M15" t="s">
        <v>23</v>
      </c>
      <c r="N15">
        <v>100</v>
      </c>
      <c r="O15">
        <v>9</v>
      </c>
    </row>
    <row r="16" spans="1:15" x14ac:dyDescent="0.35">
      <c r="A16" s="1">
        <v>45218</v>
      </c>
      <c r="B16" s="1" t="str">
        <f>TEXT(Table1[[#This Row],[Date]],"mmm")</f>
        <v>Oct</v>
      </c>
      <c r="C16" s="1" t="str">
        <f>"Q"&amp; ROUNDUP(MONTH(Table1[[#This Row],[Date]])/3,0)</f>
        <v>Q4</v>
      </c>
      <c r="D16" t="s">
        <v>18</v>
      </c>
      <c r="E16">
        <v>4000</v>
      </c>
      <c r="F16">
        <v>1328.57142857143</v>
      </c>
      <c r="G16">
        <v>1428.57142857143</v>
      </c>
      <c r="H16">
        <v>45</v>
      </c>
      <c r="I16">
        <v>0.86</v>
      </c>
      <c r="J16">
        <v>0.97</v>
      </c>
      <c r="K16">
        <v>0.89</v>
      </c>
      <c r="L16" t="s">
        <v>13</v>
      </c>
      <c r="M16" t="s">
        <v>25</v>
      </c>
      <c r="N16">
        <v>100</v>
      </c>
      <c r="O16">
        <v>5</v>
      </c>
    </row>
    <row r="17" spans="1:15" x14ac:dyDescent="0.35">
      <c r="A17" s="1">
        <v>45160</v>
      </c>
      <c r="B17" s="1" t="str">
        <f>TEXT(Table1[[#This Row],[Date]],"mmm")</f>
        <v>Aug</v>
      </c>
      <c r="C17" s="1" t="str">
        <f>"Q"&amp; ROUNDUP(MONTH(Table1[[#This Row],[Date]])/3,0)</f>
        <v>Q3</v>
      </c>
      <c r="D17" t="s">
        <v>12</v>
      </c>
      <c r="E17">
        <v>6000</v>
      </c>
      <c r="F17">
        <v>1328.57142857143</v>
      </c>
      <c r="G17">
        <v>1428.57142857143</v>
      </c>
      <c r="H17">
        <v>43</v>
      </c>
      <c r="I17">
        <v>0.83</v>
      </c>
      <c r="J17">
        <v>0.72</v>
      </c>
      <c r="K17">
        <v>0.74</v>
      </c>
      <c r="L17" t="s">
        <v>16</v>
      </c>
      <c r="M17" t="s">
        <v>14</v>
      </c>
      <c r="N17">
        <v>100</v>
      </c>
      <c r="O17">
        <v>6</v>
      </c>
    </row>
    <row r="18" spans="1:15" x14ac:dyDescent="0.35">
      <c r="A18" s="1">
        <v>45147</v>
      </c>
      <c r="B18" s="1" t="str">
        <f>TEXT(Table1[[#This Row],[Date]],"mmm")</f>
        <v>Aug</v>
      </c>
      <c r="C18" s="1" t="str">
        <f>"Q"&amp; ROUNDUP(MONTH(Table1[[#This Row],[Date]])/3,0)</f>
        <v>Q3</v>
      </c>
      <c r="D18" t="s">
        <v>15</v>
      </c>
      <c r="E18">
        <v>6500</v>
      </c>
      <c r="F18">
        <v>1328.57142857143</v>
      </c>
      <c r="G18">
        <v>1428.57142857143</v>
      </c>
      <c r="H18">
        <v>43</v>
      </c>
      <c r="I18">
        <v>0.74</v>
      </c>
      <c r="J18">
        <v>0.78</v>
      </c>
      <c r="K18">
        <v>0.94</v>
      </c>
      <c r="L18" t="s">
        <v>19</v>
      </c>
      <c r="M18" t="s">
        <v>17</v>
      </c>
      <c r="N18">
        <v>100</v>
      </c>
      <c r="O18">
        <v>8</v>
      </c>
    </row>
    <row r="19" spans="1:15" x14ac:dyDescent="0.35">
      <c r="A19" s="1">
        <v>45078</v>
      </c>
      <c r="B19" s="1" t="str">
        <f>TEXT(Table1[[#This Row],[Date]],"mmm")</f>
        <v>Jun</v>
      </c>
      <c r="C19" s="1" t="str">
        <f>"Q"&amp; ROUNDUP(MONTH(Table1[[#This Row],[Date]])/3,0)</f>
        <v>Q2</v>
      </c>
      <c r="D19" t="s">
        <v>24</v>
      </c>
      <c r="E19">
        <v>1200</v>
      </c>
      <c r="F19">
        <v>1328.57142857143</v>
      </c>
      <c r="G19">
        <v>1428.57142857143</v>
      </c>
      <c r="H19">
        <v>43</v>
      </c>
      <c r="I19">
        <v>0.8</v>
      </c>
      <c r="J19">
        <v>0.84</v>
      </c>
      <c r="K19">
        <v>0.81</v>
      </c>
      <c r="L19" t="s">
        <v>21</v>
      </c>
      <c r="M19" t="s">
        <v>17</v>
      </c>
      <c r="N19">
        <v>100</v>
      </c>
      <c r="O19">
        <v>4</v>
      </c>
    </row>
    <row r="20" spans="1:15" x14ac:dyDescent="0.35">
      <c r="A20" s="1">
        <v>44986</v>
      </c>
      <c r="B20" s="1" t="str">
        <f>TEXT(Table1[[#This Row],[Date]],"mmm")</f>
        <v>Mar</v>
      </c>
      <c r="C20" s="1" t="str">
        <f>"Q"&amp; ROUNDUP(MONTH(Table1[[#This Row],[Date]])/3,0)</f>
        <v>Q1</v>
      </c>
      <c r="D20" t="s">
        <v>24</v>
      </c>
      <c r="E20">
        <v>3000</v>
      </c>
      <c r="F20">
        <v>1328.57142857143</v>
      </c>
      <c r="G20">
        <v>1428.5714285714287</v>
      </c>
      <c r="H20">
        <v>43</v>
      </c>
      <c r="I20">
        <v>0.89</v>
      </c>
      <c r="J20">
        <v>0.99</v>
      </c>
      <c r="K20">
        <v>0.97</v>
      </c>
      <c r="L20" t="s">
        <v>13</v>
      </c>
      <c r="M20" t="s">
        <v>14</v>
      </c>
      <c r="N20">
        <v>100</v>
      </c>
      <c r="O20">
        <v>3</v>
      </c>
    </row>
    <row r="21" spans="1:15" x14ac:dyDescent="0.35">
      <c r="A21" s="1">
        <v>45257</v>
      </c>
      <c r="B21" s="1" t="str">
        <f>TEXT(Table1[[#This Row],[Date]],"mmm")</f>
        <v>Nov</v>
      </c>
      <c r="C21" s="1" t="str">
        <f>"Q"&amp; ROUNDUP(MONTH(Table1[[#This Row],[Date]])/3,0)</f>
        <v>Q4</v>
      </c>
      <c r="D21" t="s">
        <v>24</v>
      </c>
      <c r="E21">
        <v>2000</v>
      </c>
      <c r="F21">
        <v>1328.57142857143</v>
      </c>
      <c r="G21">
        <v>1428.5714285714287</v>
      </c>
      <c r="H21">
        <v>40</v>
      </c>
      <c r="I21">
        <v>0.71</v>
      </c>
      <c r="J21">
        <v>0.87</v>
      </c>
      <c r="K21">
        <v>0.94</v>
      </c>
      <c r="L21" t="s">
        <v>16</v>
      </c>
      <c r="M21" t="s">
        <v>25</v>
      </c>
      <c r="N21">
        <v>100</v>
      </c>
      <c r="O21">
        <v>2</v>
      </c>
    </row>
    <row r="22" spans="1:15" x14ac:dyDescent="0.35">
      <c r="A22" s="1">
        <v>45213</v>
      </c>
      <c r="B22" s="1" t="str">
        <f>TEXT(Table1[[#This Row],[Date]],"mmm")</f>
        <v>Oct</v>
      </c>
      <c r="C22" s="1" t="str">
        <f>"Q"&amp; ROUNDUP(MONTH(Table1[[#This Row],[Date]])/3,0)</f>
        <v>Q4</v>
      </c>
      <c r="D22" t="s">
        <v>24</v>
      </c>
      <c r="E22">
        <v>2000</v>
      </c>
      <c r="F22">
        <v>1328.57142857143</v>
      </c>
      <c r="G22">
        <v>1428.5714285714287</v>
      </c>
      <c r="H22">
        <v>43</v>
      </c>
      <c r="I22">
        <v>0.9</v>
      </c>
      <c r="J22">
        <v>0.72</v>
      </c>
      <c r="K22">
        <v>0.94</v>
      </c>
      <c r="L22" t="s">
        <v>19</v>
      </c>
      <c r="M22" t="s">
        <v>14</v>
      </c>
      <c r="N22">
        <v>100</v>
      </c>
      <c r="O22">
        <v>7</v>
      </c>
    </row>
    <row r="23" spans="1:15" x14ac:dyDescent="0.35">
      <c r="A23" s="1">
        <v>45098</v>
      </c>
      <c r="B23" s="1" t="str">
        <f>TEXT(Table1[[#This Row],[Date]],"mmm")</f>
        <v>Jun</v>
      </c>
      <c r="C23" s="1" t="str">
        <f>"Q"&amp; ROUNDUP(MONTH(Table1[[#This Row],[Date]])/3,0)</f>
        <v>Q2</v>
      </c>
      <c r="D23" t="s">
        <v>12</v>
      </c>
      <c r="E23">
        <v>3000</v>
      </c>
      <c r="F23">
        <v>5214.2857142857101</v>
      </c>
      <c r="G23">
        <v>6714.2857142857101</v>
      </c>
      <c r="H23">
        <v>100</v>
      </c>
      <c r="I23">
        <v>0.89</v>
      </c>
      <c r="J23">
        <v>0.85</v>
      </c>
      <c r="K23">
        <v>0.87</v>
      </c>
      <c r="L23" t="s">
        <v>21</v>
      </c>
      <c r="M23" t="s">
        <v>17</v>
      </c>
      <c r="N23">
        <v>100</v>
      </c>
      <c r="O23">
        <v>9</v>
      </c>
    </row>
    <row r="24" spans="1:15" x14ac:dyDescent="0.35">
      <c r="A24" s="1">
        <v>45130</v>
      </c>
      <c r="B24" s="1" t="str">
        <f>TEXT(Table1[[#This Row],[Date]],"mmm")</f>
        <v>Jul</v>
      </c>
      <c r="C24" s="1" t="str">
        <f>"Q"&amp; ROUNDUP(MONTH(Table1[[#This Row],[Date]])/3,0)</f>
        <v>Q3</v>
      </c>
      <c r="D24" t="s">
        <v>18</v>
      </c>
      <c r="E24">
        <v>4500</v>
      </c>
      <c r="F24">
        <v>5214.2857142857101</v>
      </c>
      <c r="G24">
        <v>6714.2857142857101</v>
      </c>
      <c r="H24">
        <v>100</v>
      </c>
      <c r="I24">
        <v>0.89</v>
      </c>
      <c r="J24">
        <v>0.8</v>
      </c>
      <c r="K24">
        <v>0.88</v>
      </c>
      <c r="L24" t="s">
        <v>13</v>
      </c>
      <c r="M24" t="s">
        <v>20</v>
      </c>
      <c r="N24">
        <v>100</v>
      </c>
      <c r="O24">
        <v>5</v>
      </c>
    </row>
    <row r="25" spans="1:15" x14ac:dyDescent="0.35">
      <c r="A25" s="1">
        <v>45127</v>
      </c>
      <c r="B25" s="1" t="str">
        <f>TEXT(Table1[[#This Row],[Date]],"mmm")</f>
        <v>Jul</v>
      </c>
      <c r="C25" s="1" t="str">
        <f>"Q"&amp; ROUNDUP(MONTH(Table1[[#This Row],[Date]])/3,0)</f>
        <v>Q3</v>
      </c>
      <c r="D25" t="s">
        <v>12</v>
      </c>
      <c r="E25">
        <v>5500</v>
      </c>
      <c r="F25">
        <v>1214.2857142857099</v>
      </c>
      <c r="G25">
        <v>6714.2857142857101</v>
      </c>
      <c r="H25">
        <v>100</v>
      </c>
      <c r="I25">
        <v>0.98</v>
      </c>
      <c r="J25">
        <v>0.99</v>
      </c>
      <c r="K25">
        <v>0.81</v>
      </c>
      <c r="L25" t="s">
        <v>19</v>
      </c>
      <c r="M25" t="s">
        <v>14</v>
      </c>
      <c r="N25">
        <v>100</v>
      </c>
      <c r="O25">
        <v>6</v>
      </c>
    </row>
    <row r="26" spans="1:15" x14ac:dyDescent="0.35">
      <c r="A26" s="1">
        <v>45129</v>
      </c>
      <c r="B26" s="1" t="str">
        <f>TEXT(Table1[[#This Row],[Date]],"mmm")</f>
        <v>Jul</v>
      </c>
      <c r="C26" s="1" t="str">
        <f>"Q"&amp; ROUNDUP(MONTH(Table1[[#This Row],[Date]])/3,0)</f>
        <v>Q3</v>
      </c>
      <c r="D26" t="s">
        <v>15</v>
      </c>
      <c r="E26">
        <v>1000</v>
      </c>
      <c r="F26">
        <v>5214.2857142857101</v>
      </c>
      <c r="G26">
        <v>6714.2857142857101</v>
      </c>
      <c r="H26">
        <v>100</v>
      </c>
      <c r="I26">
        <v>0.81</v>
      </c>
      <c r="J26">
        <v>0.91</v>
      </c>
      <c r="K26">
        <v>0.95</v>
      </c>
      <c r="L26" t="s">
        <v>21</v>
      </c>
      <c r="M26" t="s">
        <v>25</v>
      </c>
      <c r="N26">
        <v>100</v>
      </c>
      <c r="O26">
        <v>8</v>
      </c>
    </row>
    <row r="27" spans="1:15" x14ac:dyDescent="0.35">
      <c r="A27" s="1">
        <v>45018</v>
      </c>
      <c r="B27" s="1" t="str">
        <f>TEXT(Table1[[#This Row],[Date]],"mmm")</f>
        <v>Apr</v>
      </c>
      <c r="C27" s="1" t="str">
        <f>"Q"&amp; ROUNDUP(MONTH(Table1[[#This Row],[Date]])/3,0)</f>
        <v>Q2</v>
      </c>
      <c r="D27" t="s">
        <v>12</v>
      </c>
      <c r="E27">
        <v>2000</v>
      </c>
      <c r="F27">
        <v>5214.2857142857101</v>
      </c>
      <c r="G27">
        <v>6714.2857142857101</v>
      </c>
      <c r="H27">
        <v>100</v>
      </c>
      <c r="I27">
        <v>0.97</v>
      </c>
      <c r="J27">
        <v>0.85</v>
      </c>
      <c r="K27">
        <v>0.85</v>
      </c>
      <c r="L27" t="s">
        <v>13</v>
      </c>
      <c r="M27" t="s">
        <v>14</v>
      </c>
      <c r="N27">
        <v>100</v>
      </c>
      <c r="O27">
        <v>4</v>
      </c>
    </row>
    <row r="28" spans="1:15" x14ac:dyDescent="0.35">
      <c r="A28" s="1">
        <v>44979</v>
      </c>
      <c r="B28" s="1" t="str">
        <f>TEXT(Table1[[#This Row],[Date]],"mmm")</f>
        <v>Feb</v>
      </c>
      <c r="C28" s="1" t="str">
        <f>"Q"&amp; ROUNDUP(MONTH(Table1[[#This Row],[Date]])/3,0)</f>
        <v>Q1</v>
      </c>
      <c r="D28" t="s">
        <v>12</v>
      </c>
      <c r="E28">
        <v>2000</v>
      </c>
      <c r="F28">
        <v>5214.2857142857101</v>
      </c>
      <c r="G28">
        <v>6714.2857142857101</v>
      </c>
      <c r="H28">
        <v>100</v>
      </c>
      <c r="I28">
        <v>0.89</v>
      </c>
      <c r="J28">
        <v>0.94</v>
      </c>
      <c r="K28">
        <v>0.8</v>
      </c>
      <c r="L28" t="s">
        <v>16</v>
      </c>
      <c r="M28" t="s">
        <v>14</v>
      </c>
      <c r="N28">
        <v>100</v>
      </c>
      <c r="O28">
        <v>3</v>
      </c>
    </row>
    <row r="29" spans="1:15" x14ac:dyDescent="0.35">
      <c r="A29" s="1">
        <v>45179</v>
      </c>
      <c r="B29" s="1" t="str">
        <f>TEXT(Table1[[#This Row],[Date]],"mmm")</f>
        <v>Sep</v>
      </c>
      <c r="C29" s="1" t="str">
        <f>"Q"&amp; ROUNDUP(MONTH(Table1[[#This Row],[Date]])/3,0)</f>
        <v>Q3</v>
      </c>
      <c r="D29" t="s">
        <v>12</v>
      </c>
      <c r="E29">
        <v>2000</v>
      </c>
      <c r="F29">
        <v>5214.2857142857101</v>
      </c>
      <c r="G29">
        <v>6714.2857142857101</v>
      </c>
      <c r="H29">
        <v>100</v>
      </c>
      <c r="I29">
        <v>0.88</v>
      </c>
      <c r="J29">
        <v>0.94</v>
      </c>
      <c r="K29">
        <v>0.7</v>
      </c>
      <c r="L29" t="s">
        <v>19</v>
      </c>
      <c r="M29" t="s">
        <v>20</v>
      </c>
      <c r="N29">
        <v>100</v>
      </c>
      <c r="O29">
        <v>2</v>
      </c>
    </row>
    <row r="30" spans="1:15" x14ac:dyDescent="0.35">
      <c r="A30" s="1">
        <v>45275</v>
      </c>
      <c r="B30" s="1" t="str">
        <f>TEXT(Table1[[#This Row],[Date]],"mmm")</f>
        <v>Dec</v>
      </c>
      <c r="C30" s="1" t="str">
        <f>"Q"&amp; ROUNDUP(MONTH(Table1[[#This Row],[Date]])/3,0)</f>
        <v>Q4</v>
      </c>
      <c r="D30" t="s">
        <v>12</v>
      </c>
      <c r="E30">
        <v>2000</v>
      </c>
      <c r="F30">
        <v>2957.1428571428601</v>
      </c>
      <c r="G30">
        <v>2857.1428571428573</v>
      </c>
      <c r="H30">
        <v>90</v>
      </c>
      <c r="I30">
        <v>0.75</v>
      </c>
      <c r="J30">
        <v>0.77</v>
      </c>
      <c r="K30">
        <v>0.84</v>
      </c>
      <c r="L30" t="s">
        <v>21</v>
      </c>
      <c r="M30" t="s">
        <v>23</v>
      </c>
      <c r="N30">
        <v>100</v>
      </c>
      <c r="O30">
        <v>7</v>
      </c>
    </row>
    <row r="31" spans="1:15" x14ac:dyDescent="0.35">
      <c r="A31" s="1">
        <v>44997</v>
      </c>
      <c r="B31" s="1" t="str">
        <f>TEXT(Table1[[#This Row],[Date]],"mmm")</f>
        <v>Mar</v>
      </c>
      <c r="C31" s="1" t="str">
        <f>"Q"&amp; ROUNDUP(MONTH(Table1[[#This Row],[Date]])/3,0)</f>
        <v>Q1</v>
      </c>
      <c r="D31" t="s">
        <v>12</v>
      </c>
      <c r="E31">
        <v>1700</v>
      </c>
      <c r="F31">
        <v>2957.1428571428601</v>
      </c>
      <c r="G31">
        <v>2857.1428571428573</v>
      </c>
      <c r="H31">
        <v>80</v>
      </c>
      <c r="I31">
        <v>0.73</v>
      </c>
      <c r="J31">
        <v>0.96</v>
      </c>
      <c r="K31">
        <v>0.93</v>
      </c>
      <c r="L31" t="s">
        <v>21</v>
      </c>
      <c r="M31" t="s">
        <v>25</v>
      </c>
      <c r="N31">
        <v>100</v>
      </c>
      <c r="O31">
        <v>4</v>
      </c>
    </row>
    <row r="32" spans="1:15" x14ac:dyDescent="0.35">
      <c r="A32" s="1">
        <v>45179</v>
      </c>
      <c r="B32" s="1" t="str">
        <f>TEXT(Table1[[#This Row],[Date]],"mmm")</f>
        <v>Sep</v>
      </c>
      <c r="C32" s="1" t="str">
        <f>"Q"&amp; ROUNDUP(MONTH(Table1[[#This Row],[Date]])/3,0)</f>
        <v>Q3</v>
      </c>
      <c r="D32" t="s">
        <v>12</v>
      </c>
      <c r="E32">
        <v>1600</v>
      </c>
      <c r="F32">
        <v>2957.1428571428601</v>
      </c>
      <c r="G32">
        <v>2857.1428571428573</v>
      </c>
      <c r="H32">
        <v>90</v>
      </c>
      <c r="I32">
        <v>0.93</v>
      </c>
      <c r="J32">
        <v>0.74</v>
      </c>
      <c r="K32">
        <v>0.93</v>
      </c>
      <c r="L32" t="s">
        <v>19</v>
      </c>
      <c r="M32" t="s">
        <v>14</v>
      </c>
      <c r="N32">
        <v>100</v>
      </c>
      <c r="O32">
        <v>5</v>
      </c>
    </row>
    <row r="33" spans="1:15" x14ac:dyDescent="0.35">
      <c r="A33" s="1">
        <v>44928</v>
      </c>
      <c r="B33" s="1" t="str">
        <f>TEXT(Table1[[#This Row],[Date]],"mmm")</f>
        <v>Jan</v>
      </c>
      <c r="C33" s="1" t="str">
        <f>"Q"&amp; ROUNDUP(MONTH(Table1[[#This Row],[Date]])/3,0)</f>
        <v>Q1</v>
      </c>
      <c r="D33" t="s">
        <v>15</v>
      </c>
      <c r="E33">
        <v>1200</v>
      </c>
      <c r="F33">
        <v>2957.1428571428601</v>
      </c>
      <c r="G33">
        <v>2857.1428571428573</v>
      </c>
      <c r="H33">
        <v>110</v>
      </c>
      <c r="I33">
        <v>0.85</v>
      </c>
      <c r="J33">
        <v>0.7</v>
      </c>
      <c r="K33">
        <v>0.99</v>
      </c>
      <c r="L33" t="s">
        <v>21</v>
      </c>
      <c r="M33" t="s">
        <v>17</v>
      </c>
      <c r="N33">
        <v>100</v>
      </c>
      <c r="O33">
        <v>6</v>
      </c>
    </row>
    <row r="34" spans="1:15" x14ac:dyDescent="0.35">
      <c r="A34" s="1">
        <v>45227</v>
      </c>
      <c r="B34" s="1" t="str">
        <f>TEXT(Table1[[#This Row],[Date]],"mmm")</f>
        <v>Oct</v>
      </c>
      <c r="C34" s="1" t="str">
        <f>"Q"&amp; ROUNDUP(MONTH(Table1[[#This Row],[Date]])/3,0)</f>
        <v>Q4</v>
      </c>
      <c r="D34" t="s">
        <v>18</v>
      </c>
      <c r="E34">
        <v>2500</v>
      </c>
      <c r="F34">
        <v>2957.1428571428601</v>
      </c>
      <c r="G34">
        <v>2857.1428571428573</v>
      </c>
      <c r="H34">
        <v>90</v>
      </c>
      <c r="I34">
        <v>0.92</v>
      </c>
      <c r="J34">
        <v>0.99</v>
      </c>
      <c r="K34">
        <v>0.88</v>
      </c>
      <c r="L34" t="s">
        <v>13</v>
      </c>
      <c r="M34" t="s">
        <v>20</v>
      </c>
      <c r="N34">
        <v>100</v>
      </c>
      <c r="O34">
        <v>8</v>
      </c>
    </row>
    <row r="35" spans="1:15" x14ac:dyDescent="0.35">
      <c r="A35" s="1">
        <v>45103</v>
      </c>
      <c r="B35" s="1" t="str">
        <f>TEXT(Table1[[#This Row],[Date]],"mmm")</f>
        <v>Jun</v>
      </c>
      <c r="C35" s="1" t="str">
        <f>"Q"&amp; ROUNDUP(MONTH(Table1[[#This Row],[Date]])/3,0)</f>
        <v>Q2</v>
      </c>
      <c r="D35" t="s">
        <v>18</v>
      </c>
      <c r="E35">
        <v>2100</v>
      </c>
      <c r="F35">
        <v>2957.1428571428601</v>
      </c>
      <c r="G35">
        <v>2857.1428571428573</v>
      </c>
      <c r="H35">
        <v>100</v>
      </c>
      <c r="I35">
        <v>0.75</v>
      </c>
      <c r="J35">
        <v>0.97</v>
      </c>
      <c r="K35">
        <v>0.83</v>
      </c>
      <c r="L35" t="s">
        <v>16</v>
      </c>
      <c r="M35" t="s">
        <v>23</v>
      </c>
      <c r="N35">
        <v>100</v>
      </c>
      <c r="O35">
        <v>4</v>
      </c>
    </row>
    <row r="36" spans="1:15" x14ac:dyDescent="0.35">
      <c r="A36" s="1">
        <v>45243</v>
      </c>
      <c r="B36" s="1" t="str">
        <f>TEXT(Table1[[#This Row],[Date]],"mmm")</f>
        <v>Nov</v>
      </c>
      <c r="C36" s="1" t="str">
        <f>"Q"&amp; ROUNDUP(MONTH(Table1[[#This Row],[Date]])/3,0)</f>
        <v>Q4</v>
      </c>
      <c r="D36" t="s">
        <v>18</v>
      </c>
      <c r="E36">
        <v>2150</v>
      </c>
      <c r="F36">
        <v>2957.1428571428601</v>
      </c>
      <c r="G36">
        <v>2857.1428571428573</v>
      </c>
      <c r="H36">
        <v>90</v>
      </c>
      <c r="I36">
        <v>0.77</v>
      </c>
      <c r="J36">
        <v>0.97</v>
      </c>
      <c r="K36">
        <v>0.78</v>
      </c>
      <c r="L36" t="s">
        <v>13</v>
      </c>
      <c r="M36" t="s">
        <v>25</v>
      </c>
      <c r="N36">
        <v>100</v>
      </c>
      <c r="O36">
        <v>3</v>
      </c>
    </row>
    <row r="37" spans="1:15" x14ac:dyDescent="0.35">
      <c r="A37" s="1">
        <v>45107</v>
      </c>
      <c r="B37" s="1" t="str">
        <f>TEXT(Table1[[#This Row],[Date]],"mmm")</f>
        <v>Jun</v>
      </c>
      <c r="C37" s="1" t="str">
        <f>"Q"&amp; ROUNDUP(MONTH(Table1[[#This Row],[Date]])/3,0)</f>
        <v>Q2</v>
      </c>
      <c r="D37" t="s">
        <v>18</v>
      </c>
      <c r="E37">
        <v>2200</v>
      </c>
      <c r="F37">
        <v>757.142857142857</v>
      </c>
      <c r="G37">
        <v>857.14285714285711</v>
      </c>
      <c r="H37">
        <v>228</v>
      </c>
      <c r="I37">
        <v>0.79</v>
      </c>
      <c r="J37">
        <v>0.75</v>
      </c>
      <c r="K37">
        <v>0.93</v>
      </c>
      <c r="L37" t="s">
        <v>16</v>
      </c>
      <c r="M37" t="s">
        <v>14</v>
      </c>
      <c r="N37">
        <v>100</v>
      </c>
      <c r="O37">
        <v>2</v>
      </c>
    </row>
    <row r="38" spans="1:15" x14ac:dyDescent="0.35">
      <c r="A38" s="1">
        <v>45030</v>
      </c>
      <c r="B38" s="1" t="str">
        <f>TEXT(Table1[[#This Row],[Date]],"mmm")</f>
        <v>Apr</v>
      </c>
      <c r="C38" s="1" t="str">
        <f>"Q"&amp; ROUNDUP(MONTH(Table1[[#This Row],[Date]])/3,0)</f>
        <v>Q2</v>
      </c>
      <c r="D38" t="s">
        <v>15</v>
      </c>
      <c r="E38">
        <v>1800</v>
      </c>
      <c r="F38">
        <v>757.142857142857</v>
      </c>
      <c r="G38">
        <v>857.14285714285711</v>
      </c>
      <c r="H38">
        <v>220</v>
      </c>
      <c r="I38">
        <v>0.81</v>
      </c>
      <c r="J38">
        <v>0.98</v>
      </c>
      <c r="K38">
        <v>0.86</v>
      </c>
      <c r="L38" t="s">
        <v>19</v>
      </c>
      <c r="M38" t="s">
        <v>17</v>
      </c>
      <c r="N38">
        <v>100</v>
      </c>
      <c r="O38">
        <v>7</v>
      </c>
    </row>
    <row r="39" spans="1:15" x14ac:dyDescent="0.35">
      <c r="A39" s="1">
        <v>45266</v>
      </c>
      <c r="B39" s="1" t="str">
        <f>TEXT(Table1[[#This Row],[Date]],"mmm")</f>
        <v>Dec</v>
      </c>
      <c r="C39" s="1" t="str">
        <f>"Q"&amp; ROUNDUP(MONTH(Table1[[#This Row],[Date]])/3,0)</f>
        <v>Q4</v>
      </c>
      <c r="D39" t="s">
        <v>24</v>
      </c>
      <c r="E39">
        <v>1800</v>
      </c>
      <c r="F39">
        <v>757.142857142857</v>
      </c>
      <c r="G39">
        <v>857.14285714285711</v>
      </c>
      <c r="H39">
        <v>228</v>
      </c>
      <c r="I39">
        <v>0.86</v>
      </c>
      <c r="J39">
        <v>0.82</v>
      </c>
      <c r="K39">
        <v>0.86</v>
      </c>
      <c r="L39" t="s">
        <v>21</v>
      </c>
      <c r="M39" t="s">
        <v>20</v>
      </c>
      <c r="N39">
        <v>100</v>
      </c>
      <c r="O39">
        <v>9</v>
      </c>
    </row>
    <row r="40" spans="1:15" x14ac:dyDescent="0.35">
      <c r="A40" s="1">
        <v>45054</v>
      </c>
      <c r="B40" s="1" t="str">
        <f>TEXT(Table1[[#This Row],[Date]],"mmm")</f>
        <v>May</v>
      </c>
      <c r="C40" s="1" t="str">
        <f>"Q"&amp; ROUNDUP(MONTH(Table1[[#This Row],[Date]])/3,0)</f>
        <v>Q2</v>
      </c>
      <c r="D40" t="s">
        <v>12</v>
      </c>
      <c r="E40">
        <v>1414</v>
      </c>
      <c r="F40">
        <v>757.142857142857</v>
      </c>
      <c r="G40">
        <v>857.14285714285711</v>
      </c>
      <c r="H40">
        <v>238</v>
      </c>
      <c r="I40">
        <v>0.72</v>
      </c>
      <c r="J40">
        <v>0.95</v>
      </c>
      <c r="K40">
        <v>0.9</v>
      </c>
      <c r="L40" t="s">
        <v>22</v>
      </c>
      <c r="M40" t="s">
        <v>23</v>
      </c>
      <c r="N40">
        <v>100</v>
      </c>
      <c r="O40">
        <v>5</v>
      </c>
    </row>
    <row r="41" spans="1:15" x14ac:dyDescent="0.35">
      <c r="A41" s="1">
        <v>45019</v>
      </c>
      <c r="B41" s="1" t="str">
        <f>TEXT(Table1[[#This Row],[Date]],"mmm")</f>
        <v>Apr</v>
      </c>
      <c r="C41" s="1" t="str">
        <f>"Q"&amp; ROUNDUP(MONTH(Table1[[#This Row],[Date]])/3,0)</f>
        <v>Q2</v>
      </c>
      <c r="D41" t="s">
        <v>18</v>
      </c>
      <c r="E41">
        <v>2100</v>
      </c>
      <c r="F41">
        <v>757.142857142857</v>
      </c>
      <c r="G41">
        <v>857.14285714285711</v>
      </c>
      <c r="H41">
        <v>228</v>
      </c>
      <c r="I41">
        <v>0.71</v>
      </c>
      <c r="J41">
        <v>0.8</v>
      </c>
      <c r="K41">
        <v>0.76</v>
      </c>
      <c r="L41" t="s">
        <v>22</v>
      </c>
      <c r="M41" t="s">
        <v>25</v>
      </c>
      <c r="N41">
        <v>100</v>
      </c>
      <c r="O41">
        <v>5</v>
      </c>
    </row>
    <row r="42" spans="1:15" x14ac:dyDescent="0.35">
      <c r="A42" s="1">
        <v>45078</v>
      </c>
      <c r="B42" s="1" t="str">
        <f>TEXT(Table1[[#This Row],[Date]],"mmm")</f>
        <v>Jun</v>
      </c>
      <c r="C42" s="1" t="str">
        <f>"Q"&amp; ROUNDUP(MONTH(Table1[[#This Row],[Date]])/3,0)</f>
        <v>Q2</v>
      </c>
      <c r="D42" t="s">
        <v>18</v>
      </c>
      <c r="E42">
        <v>2500</v>
      </c>
      <c r="F42">
        <v>757.142857142857</v>
      </c>
      <c r="G42">
        <v>857.14285714285711</v>
      </c>
      <c r="H42">
        <v>230</v>
      </c>
      <c r="I42">
        <v>0.97</v>
      </c>
      <c r="J42">
        <v>0.95</v>
      </c>
      <c r="K42">
        <v>0.85</v>
      </c>
      <c r="L42" t="s">
        <v>22</v>
      </c>
      <c r="M42" t="s">
        <v>14</v>
      </c>
      <c r="N42">
        <v>100</v>
      </c>
      <c r="O42">
        <v>8</v>
      </c>
    </row>
    <row r="43" spans="1:15" x14ac:dyDescent="0.35">
      <c r="A43" s="1">
        <v>45233</v>
      </c>
      <c r="B43" s="1" t="str">
        <f>TEXT(Table1[[#This Row],[Date]],"mmm")</f>
        <v>Nov</v>
      </c>
      <c r="C43" s="1" t="str">
        <f>"Q"&amp; ROUNDUP(MONTH(Table1[[#This Row],[Date]])/3,0)</f>
        <v>Q4</v>
      </c>
      <c r="D43" t="s">
        <v>24</v>
      </c>
      <c r="E43">
        <v>2200</v>
      </c>
      <c r="F43">
        <v>757.142857142857</v>
      </c>
      <c r="G43">
        <v>857.14285714285711</v>
      </c>
      <c r="H43">
        <v>228</v>
      </c>
      <c r="I43">
        <v>0.95</v>
      </c>
      <c r="J43">
        <v>0.85</v>
      </c>
      <c r="K43">
        <v>0.91</v>
      </c>
      <c r="L43" t="s">
        <v>19</v>
      </c>
      <c r="M43" t="s">
        <v>17</v>
      </c>
      <c r="N43">
        <v>100</v>
      </c>
      <c r="O43">
        <v>4</v>
      </c>
    </row>
    <row r="44" spans="1:15" x14ac:dyDescent="0.35">
      <c r="A44" s="1">
        <v>45060</v>
      </c>
      <c r="B44" s="1" t="str">
        <f>TEXT(Table1[[#This Row],[Date]],"mmm")</f>
        <v>May</v>
      </c>
      <c r="C44" s="1" t="str">
        <f>"Q"&amp; ROUNDUP(MONTH(Table1[[#This Row],[Date]])/3,0)</f>
        <v>Q2</v>
      </c>
      <c r="D44" t="s">
        <v>12</v>
      </c>
      <c r="E44">
        <v>2500</v>
      </c>
      <c r="F44">
        <v>914.28571428571399</v>
      </c>
      <c r="G44">
        <v>714.28571428571433</v>
      </c>
      <c r="H44">
        <v>250</v>
      </c>
      <c r="I44">
        <v>0.97</v>
      </c>
      <c r="J44">
        <v>0.7</v>
      </c>
      <c r="K44">
        <v>0.93</v>
      </c>
      <c r="L44" t="s">
        <v>19</v>
      </c>
      <c r="M44" t="s">
        <v>20</v>
      </c>
      <c r="N44">
        <v>100</v>
      </c>
      <c r="O44">
        <v>3</v>
      </c>
    </row>
    <row r="45" spans="1:15" x14ac:dyDescent="0.35">
      <c r="A45" s="1">
        <v>45225</v>
      </c>
      <c r="B45" s="1" t="str">
        <f>TEXT(Table1[[#This Row],[Date]],"mmm")</f>
        <v>Oct</v>
      </c>
      <c r="C45" s="1" t="str">
        <f>"Q"&amp; ROUNDUP(MONTH(Table1[[#This Row],[Date]])/3,0)</f>
        <v>Q4</v>
      </c>
      <c r="D45" t="s">
        <v>18</v>
      </c>
      <c r="E45">
        <v>2200</v>
      </c>
      <c r="F45">
        <v>914.28571428571399</v>
      </c>
      <c r="G45">
        <v>714.28571428571433</v>
      </c>
      <c r="H45">
        <v>240</v>
      </c>
      <c r="I45">
        <v>0.9</v>
      </c>
      <c r="J45">
        <v>0.98</v>
      </c>
      <c r="K45">
        <v>0.96</v>
      </c>
      <c r="L45" t="s">
        <v>19</v>
      </c>
      <c r="M45" t="s">
        <v>23</v>
      </c>
      <c r="N45">
        <v>100</v>
      </c>
      <c r="O45">
        <v>2</v>
      </c>
    </row>
    <row r="46" spans="1:15" x14ac:dyDescent="0.35">
      <c r="A46" s="1">
        <v>45226</v>
      </c>
      <c r="B46" s="1" t="str">
        <f>TEXT(Table1[[#This Row],[Date]],"mmm")</f>
        <v>Oct</v>
      </c>
      <c r="C46" s="1" t="str">
        <f>"Q"&amp; ROUNDUP(MONTH(Table1[[#This Row],[Date]])/3,0)</f>
        <v>Q4</v>
      </c>
      <c r="D46" t="s">
        <v>12</v>
      </c>
      <c r="E46">
        <v>2500</v>
      </c>
      <c r="F46">
        <v>914.28571428571399</v>
      </c>
      <c r="G46">
        <v>714.28571428571433</v>
      </c>
      <c r="H46">
        <v>270</v>
      </c>
      <c r="I46">
        <v>0.9</v>
      </c>
      <c r="J46">
        <v>0.95</v>
      </c>
      <c r="K46">
        <v>0.98</v>
      </c>
      <c r="L46" t="s">
        <v>19</v>
      </c>
      <c r="M46" t="s">
        <v>25</v>
      </c>
      <c r="N46">
        <v>100</v>
      </c>
      <c r="O46">
        <v>3</v>
      </c>
    </row>
    <row r="47" spans="1:15" x14ac:dyDescent="0.35">
      <c r="A47" s="1">
        <v>44954</v>
      </c>
      <c r="B47" s="1" t="str">
        <f>TEXT(Table1[[#This Row],[Date]],"mmm")</f>
        <v>Jan</v>
      </c>
      <c r="C47" s="1" t="str">
        <f>"Q"&amp; ROUNDUP(MONTH(Table1[[#This Row],[Date]])/3,0)</f>
        <v>Q1</v>
      </c>
      <c r="D47" t="s">
        <v>15</v>
      </c>
      <c r="E47">
        <v>2000</v>
      </c>
      <c r="F47">
        <v>914.28571428571399</v>
      </c>
      <c r="G47">
        <v>714.28571428571433</v>
      </c>
      <c r="H47">
        <v>259</v>
      </c>
      <c r="I47">
        <v>0.96</v>
      </c>
      <c r="J47">
        <v>0.81</v>
      </c>
      <c r="K47">
        <v>0.85</v>
      </c>
      <c r="L47" t="s">
        <v>19</v>
      </c>
      <c r="M47" t="s">
        <v>14</v>
      </c>
      <c r="N47">
        <v>100</v>
      </c>
      <c r="O47">
        <v>9</v>
      </c>
    </row>
    <row r="48" spans="1:15" x14ac:dyDescent="0.35">
      <c r="A48" s="1">
        <v>44955</v>
      </c>
      <c r="B48" s="1" t="str">
        <f>TEXT(Table1[[#This Row],[Date]],"mmm")</f>
        <v>Jan</v>
      </c>
      <c r="C48" s="1" t="str">
        <f>"Q"&amp; ROUNDUP(MONTH(Table1[[#This Row],[Date]])/3,0)</f>
        <v>Q1</v>
      </c>
      <c r="D48" t="s">
        <v>15</v>
      </c>
      <c r="E48">
        <v>2500</v>
      </c>
      <c r="F48">
        <v>914.28571428571399</v>
      </c>
      <c r="G48">
        <v>714.28571428571433</v>
      </c>
      <c r="H48">
        <v>260</v>
      </c>
      <c r="I48">
        <v>0.98</v>
      </c>
      <c r="J48">
        <v>0.84</v>
      </c>
      <c r="K48">
        <v>0.89</v>
      </c>
      <c r="L48" t="s">
        <v>19</v>
      </c>
      <c r="M48" t="s">
        <v>14</v>
      </c>
      <c r="N48">
        <v>100</v>
      </c>
      <c r="O48">
        <v>5</v>
      </c>
    </row>
    <row r="49" spans="1:15" x14ac:dyDescent="0.35">
      <c r="A49" s="1">
        <v>44956</v>
      </c>
      <c r="B49" s="1" t="str">
        <f>TEXT(Table1[[#This Row],[Date]],"mmm")</f>
        <v>Jan</v>
      </c>
      <c r="C49" s="1" t="str">
        <f>"Q"&amp; ROUNDUP(MONTH(Table1[[#This Row],[Date]])/3,0)</f>
        <v>Q1</v>
      </c>
      <c r="D49" t="s">
        <v>15</v>
      </c>
      <c r="E49">
        <v>2500</v>
      </c>
      <c r="F49">
        <v>914.28571428571399</v>
      </c>
      <c r="G49">
        <v>714.28571428571433</v>
      </c>
      <c r="H49">
        <v>260</v>
      </c>
      <c r="I49">
        <v>0.76</v>
      </c>
      <c r="J49">
        <v>0.7</v>
      </c>
      <c r="K49">
        <v>0.86</v>
      </c>
      <c r="L49" t="s">
        <v>19</v>
      </c>
      <c r="M49" t="s">
        <v>20</v>
      </c>
      <c r="N49">
        <v>100</v>
      </c>
      <c r="O49">
        <v>6</v>
      </c>
    </row>
    <row r="50" spans="1:15" x14ac:dyDescent="0.35">
      <c r="A50" s="1">
        <v>44957</v>
      </c>
      <c r="B50" s="1" t="str">
        <f>TEXT(Table1[[#This Row],[Date]],"mmm")</f>
        <v>Jan</v>
      </c>
      <c r="C50" s="1" t="str">
        <f>"Q"&amp; ROUNDUP(MONTH(Table1[[#This Row],[Date]])/3,0)</f>
        <v>Q1</v>
      </c>
      <c r="D50" t="s">
        <v>12</v>
      </c>
      <c r="E50">
        <v>2500</v>
      </c>
      <c r="F50">
        <v>914.28571428571399</v>
      </c>
      <c r="G50">
        <v>714.28571428571433</v>
      </c>
      <c r="H50">
        <v>261</v>
      </c>
      <c r="I50">
        <v>0.91</v>
      </c>
      <c r="J50">
        <v>0.77</v>
      </c>
      <c r="K50">
        <v>0.75</v>
      </c>
      <c r="L50" t="s">
        <v>13</v>
      </c>
      <c r="M50" t="s">
        <v>23</v>
      </c>
      <c r="N50">
        <v>100</v>
      </c>
      <c r="O50">
        <v>8</v>
      </c>
    </row>
    <row r="51" spans="1:15" x14ac:dyDescent="0.35">
      <c r="A51" s="1">
        <v>45231</v>
      </c>
      <c r="B51" s="1" t="str">
        <f>TEXT(Table1[[#This Row],[Date]],"mmm")</f>
        <v>Nov</v>
      </c>
      <c r="C51" s="1" t="str">
        <f>"Q"&amp; ROUNDUP(MONTH(Table1[[#This Row],[Date]])/3,0)</f>
        <v>Q4</v>
      </c>
      <c r="D51" t="s">
        <v>12</v>
      </c>
      <c r="E51">
        <v>2500</v>
      </c>
      <c r="F51">
        <v>914.28571428571399</v>
      </c>
      <c r="G51">
        <v>714.28571428571433</v>
      </c>
      <c r="H51">
        <v>242</v>
      </c>
      <c r="I51">
        <v>0.79</v>
      </c>
      <c r="J51">
        <v>0.81</v>
      </c>
      <c r="K51">
        <v>0.74</v>
      </c>
      <c r="L51" t="s">
        <v>16</v>
      </c>
      <c r="M51" t="s">
        <v>25</v>
      </c>
      <c r="N51">
        <v>100</v>
      </c>
      <c r="O51">
        <v>4</v>
      </c>
    </row>
    <row r="52" spans="1:15" x14ac:dyDescent="0.35">
      <c r="A52" s="1">
        <v>45232</v>
      </c>
      <c r="B52" s="1" t="str">
        <f>TEXT(Table1[[#This Row],[Date]],"mmm")</f>
        <v>Nov</v>
      </c>
      <c r="C52" s="1" t="str">
        <f>"Q"&amp; ROUNDUP(MONTH(Table1[[#This Row],[Date]])/3,0)</f>
        <v>Q4</v>
      </c>
      <c r="D52" t="s">
        <v>12</v>
      </c>
      <c r="E52">
        <v>2250</v>
      </c>
      <c r="F52">
        <v>914.28571428571399</v>
      </c>
      <c r="G52">
        <v>714.28571428571433</v>
      </c>
      <c r="H52">
        <v>250</v>
      </c>
      <c r="I52">
        <v>0.85</v>
      </c>
      <c r="J52">
        <v>0.82</v>
      </c>
      <c r="K52">
        <v>0.73</v>
      </c>
      <c r="L52" t="s">
        <v>19</v>
      </c>
      <c r="M52" t="s">
        <v>14</v>
      </c>
      <c r="N52">
        <v>100</v>
      </c>
      <c r="O52">
        <v>3</v>
      </c>
    </row>
    <row r="53" spans="1:15" x14ac:dyDescent="0.35">
      <c r="A53" s="1">
        <v>45233</v>
      </c>
      <c r="B53" s="1" t="str">
        <f>TEXT(Table1[[#This Row],[Date]],"mmm")</f>
        <v>Nov</v>
      </c>
      <c r="C53" s="1" t="str">
        <f>"Q"&amp; ROUNDUP(MONTH(Table1[[#This Row],[Date]])/3,0)</f>
        <v>Q4</v>
      </c>
      <c r="D53" t="s">
        <v>12</v>
      </c>
      <c r="E53">
        <v>2500</v>
      </c>
      <c r="F53">
        <v>914.28571428571399</v>
      </c>
      <c r="G53">
        <v>714.28571428571433</v>
      </c>
      <c r="H53">
        <v>242</v>
      </c>
      <c r="I53">
        <v>0.88</v>
      </c>
      <c r="J53">
        <v>0.84</v>
      </c>
      <c r="K53">
        <v>0.75</v>
      </c>
      <c r="L53" t="s">
        <v>21</v>
      </c>
      <c r="M53" t="s">
        <v>17</v>
      </c>
      <c r="N53">
        <v>100</v>
      </c>
      <c r="O53">
        <v>2</v>
      </c>
    </row>
    <row r="54" spans="1:15" x14ac:dyDescent="0.35">
      <c r="A54" s="1">
        <v>45060</v>
      </c>
      <c r="B54" s="1" t="str">
        <f>TEXT(Table1[[#This Row],[Date]],"mmm")</f>
        <v>May</v>
      </c>
      <c r="C54" s="1" t="str">
        <f>"Q"&amp; ROUNDUP(MONTH(Table1[[#This Row],[Date]])/3,0)</f>
        <v>Q2</v>
      </c>
      <c r="D54" t="s">
        <v>12</v>
      </c>
      <c r="E54">
        <v>2500</v>
      </c>
      <c r="F54">
        <v>914.28571428571399</v>
      </c>
      <c r="G54">
        <v>714.28571428571433</v>
      </c>
      <c r="H54">
        <v>242</v>
      </c>
      <c r="I54">
        <v>0.81</v>
      </c>
      <c r="J54">
        <v>0.92</v>
      </c>
      <c r="K54">
        <v>0.91</v>
      </c>
      <c r="L54" t="s">
        <v>13</v>
      </c>
      <c r="M54" t="s">
        <v>20</v>
      </c>
      <c r="N54">
        <v>100</v>
      </c>
      <c r="O54">
        <v>7</v>
      </c>
    </row>
    <row r="55" spans="1:15" x14ac:dyDescent="0.35">
      <c r="A55" s="1">
        <v>45225</v>
      </c>
      <c r="B55" s="1" t="str">
        <f>TEXT(Table1[[#This Row],[Date]],"mmm")</f>
        <v>Oct</v>
      </c>
      <c r="C55" s="1" t="str">
        <f>"Q"&amp; ROUNDUP(MONTH(Table1[[#This Row],[Date]])/3,0)</f>
        <v>Q4</v>
      </c>
      <c r="D55" t="s">
        <v>18</v>
      </c>
      <c r="E55">
        <v>2500</v>
      </c>
      <c r="F55">
        <v>914.28571428571399</v>
      </c>
      <c r="G55">
        <v>714.28571428571433</v>
      </c>
      <c r="H55">
        <v>242</v>
      </c>
      <c r="I55">
        <v>0.84</v>
      </c>
      <c r="J55">
        <v>0.73</v>
      </c>
      <c r="K55">
        <v>0.99</v>
      </c>
      <c r="L55" t="s">
        <v>16</v>
      </c>
      <c r="M55" t="s">
        <v>23</v>
      </c>
      <c r="N55">
        <v>100</v>
      </c>
      <c r="O55">
        <v>9</v>
      </c>
    </row>
    <row r="56" spans="1:15" x14ac:dyDescent="0.35">
      <c r="A56" s="1">
        <v>44995</v>
      </c>
      <c r="B56" s="1" t="str">
        <f>TEXT(Table1[[#This Row],[Date]],"mmm")</f>
        <v>Mar</v>
      </c>
      <c r="C56" s="1" t="str">
        <f>"Q"&amp; ROUNDUP(MONTH(Table1[[#This Row],[Date]])/3,0)</f>
        <v>Q1</v>
      </c>
      <c r="D56" t="s">
        <v>18</v>
      </c>
      <c r="E56">
        <v>2500</v>
      </c>
      <c r="F56">
        <v>914.28571428571399</v>
      </c>
      <c r="G56">
        <v>714.28571428571433</v>
      </c>
      <c r="H56">
        <v>240</v>
      </c>
      <c r="I56">
        <v>0.93</v>
      </c>
      <c r="J56">
        <v>0.79</v>
      </c>
      <c r="K56">
        <v>0.72</v>
      </c>
      <c r="L56" t="s">
        <v>19</v>
      </c>
      <c r="M56" t="s">
        <v>25</v>
      </c>
      <c r="N56">
        <v>100</v>
      </c>
      <c r="O56">
        <v>5</v>
      </c>
    </row>
    <row r="57" spans="1:15" x14ac:dyDescent="0.35">
      <c r="A57" s="1">
        <v>45044</v>
      </c>
      <c r="B57" s="1" t="str">
        <f>TEXT(Table1[[#This Row],[Date]],"mmm")</f>
        <v>Apr</v>
      </c>
      <c r="C57" s="1" t="str">
        <f>"Q"&amp; ROUNDUP(MONTH(Table1[[#This Row],[Date]])/3,0)</f>
        <v>Q2</v>
      </c>
      <c r="D57" t="s">
        <v>18</v>
      </c>
      <c r="E57">
        <v>2500</v>
      </c>
      <c r="F57">
        <v>914.28571428571399</v>
      </c>
      <c r="G57">
        <v>714.28571428571433</v>
      </c>
      <c r="H57">
        <v>242</v>
      </c>
      <c r="I57">
        <v>0.84</v>
      </c>
      <c r="J57">
        <v>0.79</v>
      </c>
      <c r="K57">
        <v>0.8</v>
      </c>
      <c r="L57" t="s">
        <v>21</v>
      </c>
      <c r="M57" t="s">
        <v>14</v>
      </c>
      <c r="N57">
        <v>100</v>
      </c>
      <c r="O57">
        <v>6</v>
      </c>
    </row>
    <row r="58" spans="1:15" x14ac:dyDescent="0.35">
      <c r="A58" s="1">
        <v>44945</v>
      </c>
      <c r="B58" s="1" t="str">
        <f>TEXT(Table1[[#This Row],[Date]],"mmm")</f>
        <v>Jan</v>
      </c>
      <c r="C58" s="1" t="str">
        <f>"Q"&amp; ROUNDUP(MONTH(Table1[[#This Row],[Date]])/3,0)</f>
        <v>Q1</v>
      </c>
      <c r="D58" t="s">
        <v>18</v>
      </c>
      <c r="E58">
        <v>2200</v>
      </c>
      <c r="F58">
        <v>385.71428571428601</v>
      </c>
      <c r="G58">
        <v>285.71428571428572</v>
      </c>
      <c r="H58">
        <v>285</v>
      </c>
      <c r="I58">
        <v>0.85</v>
      </c>
      <c r="J58">
        <v>0.91</v>
      </c>
      <c r="K58">
        <v>0.84</v>
      </c>
      <c r="L58" t="s">
        <v>13</v>
      </c>
      <c r="M58" t="s">
        <v>17</v>
      </c>
      <c r="N58">
        <v>100</v>
      </c>
      <c r="O58">
        <v>8</v>
      </c>
    </row>
    <row r="59" spans="1:15" x14ac:dyDescent="0.35">
      <c r="A59" s="1">
        <v>45160</v>
      </c>
      <c r="B59" s="1" t="str">
        <f>TEXT(Table1[[#This Row],[Date]],"mmm")</f>
        <v>Aug</v>
      </c>
      <c r="C59" s="1" t="str">
        <f>"Q"&amp; ROUNDUP(MONTH(Table1[[#This Row],[Date]])/3,0)</f>
        <v>Q3</v>
      </c>
      <c r="D59" t="s">
        <v>15</v>
      </c>
      <c r="E59">
        <v>2150</v>
      </c>
      <c r="F59">
        <v>385.71428571428601</v>
      </c>
      <c r="G59">
        <v>285.71428571428572</v>
      </c>
      <c r="H59">
        <v>275</v>
      </c>
      <c r="I59">
        <v>0.86</v>
      </c>
      <c r="J59">
        <v>0.75</v>
      </c>
      <c r="K59">
        <v>0.96</v>
      </c>
      <c r="L59" t="s">
        <v>19</v>
      </c>
      <c r="M59" t="s">
        <v>20</v>
      </c>
      <c r="N59">
        <v>100</v>
      </c>
      <c r="O59">
        <v>4</v>
      </c>
    </row>
    <row r="60" spans="1:15" x14ac:dyDescent="0.35">
      <c r="A60" s="1">
        <v>45147</v>
      </c>
      <c r="B60" s="1" t="str">
        <f>TEXT(Table1[[#This Row],[Date]],"mmm")</f>
        <v>Aug</v>
      </c>
      <c r="C60" s="1" t="str">
        <f>"Q"&amp; ROUNDUP(MONTH(Table1[[#This Row],[Date]])/3,0)</f>
        <v>Q3</v>
      </c>
      <c r="D60" t="s">
        <v>24</v>
      </c>
      <c r="E60">
        <v>2400</v>
      </c>
      <c r="F60">
        <v>385.71428571428601</v>
      </c>
      <c r="G60">
        <v>285.71428571428572</v>
      </c>
      <c r="H60">
        <v>285</v>
      </c>
      <c r="I60">
        <v>0.96</v>
      </c>
      <c r="J60">
        <v>0.77</v>
      </c>
      <c r="K60">
        <v>0.92</v>
      </c>
      <c r="L60" t="s">
        <v>21</v>
      </c>
      <c r="M60" t="s">
        <v>23</v>
      </c>
      <c r="N60">
        <v>100</v>
      </c>
      <c r="O60">
        <v>3</v>
      </c>
    </row>
    <row r="61" spans="1:15" x14ac:dyDescent="0.35">
      <c r="A61" s="1">
        <v>45078</v>
      </c>
      <c r="B61" s="1" t="str">
        <f>TEXT(Table1[[#This Row],[Date]],"mmm")</f>
        <v>Jun</v>
      </c>
      <c r="C61" s="1" t="str">
        <f>"Q"&amp; ROUNDUP(MONTH(Table1[[#This Row],[Date]])/3,0)</f>
        <v>Q2</v>
      </c>
      <c r="D61" t="s">
        <v>18</v>
      </c>
      <c r="E61">
        <v>2450</v>
      </c>
      <c r="F61">
        <v>385.71428571428601</v>
      </c>
      <c r="G61">
        <v>285.71428571428572</v>
      </c>
      <c r="H61">
        <v>290</v>
      </c>
      <c r="I61">
        <v>0.99</v>
      </c>
      <c r="J61">
        <v>0.97</v>
      </c>
      <c r="K61">
        <v>0.73</v>
      </c>
      <c r="L61" t="s">
        <v>13</v>
      </c>
      <c r="M61" t="s">
        <v>25</v>
      </c>
      <c r="N61">
        <v>100</v>
      </c>
      <c r="O61">
        <v>2</v>
      </c>
    </row>
    <row r="62" spans="1:15" x14ac:dyDescent="0.35">
      <c r="A62" s="1">
        <v>44986</v>
      </c>
      <c r="B62" s="1" t="str">
        <f>TEXT(Table1[[#This Row],[Date]],"mmm")</f>
        <v>Mar</v>
      </c>
      <c r="C62" s="1" t="str">
        <f>"Q"&amp; ROUNDUP(MONTH(Table1[[#This Row],[Date]])/3,0)</f>
        <v>Q1</v>
      </c>
      <c r="D62" t="s">
        <v>15</v>
      </c>
      <c r="E62">
        <v>2500</v>
      </c>
      <c r="F62">
        <v>385.71428571428601</v>
      </c>
      <c r="G62">
        <v>285.71428571428572</v>
      </c>
      <c r="H62">
        <v>310</v>
      </c>
      <c r="I62">
        <v>0.77</v>
      </c>
      <c r="J62">
        <v>0.72</v>
      </c>
      <c r="K62">
        <v>0.85</v>
      </c>
      <c r="L62" t="s">
        <v>16</v>
      </c>
      <c r="M62" t="s">
        <v>14</v>
      </c>
      <c r="N62">
        <v>100</v>
      </c>
      <c r="O62">
        <v>7</v>
      </c>
    </row>
    <row r="63" spans="1:15" x14ac:dyDescent="0.35">
      <c r="A63" s="1">
        <v>45257</v>
      </c>
      <c r="B63" s="1" t="str">
        <f>TEXT(Table1[[#This Row],[Date]],"mmm")</f>
        <v>Nov</v>
      </c>
      <c r="C63" s="1" t="str">
        <f>"Q"&amp; ROUNDUP(MONTH(Table1[[#This Row],[Date]])/3,0)</f>
        <v>Q4</v>
      </c>
      <c r="D63" t="s">
        <v>24</v>
      </c>
      <c r="E63">
        <v>2450</v>
      </c>
      <c r="F63">
        <v>385.71428571428601</v>
      </c>
      <c r="G63">
        <v>285.71428571428572</v>
      </c>
      <c r="H63">
        <v>270</v>
      </c>
      <c r="I63">
        <v>0.77</v>
      </c>
      <c r="J63">
        <v>0.96</v>
      </c>
      <c r="K63">
        <v>0.78</v>
      </c>
      <c r="L63" t="s">
        <v>19</v>
      </c>
      <c r="M63" t="s">
        <v>17</v>
      </c>
      <c r="N63">
        <v>100</v>
      </c>
      <c r="O63">
        <v>9</v>
      </c>
    </row>
    <row r="64" spans="1:15" x14ac:dyDescent="0.35">
      <c r="A64" s="1">
        <v>45213</v>
      </c>
      <c r="B64" s="1" t="str">
        <f>TEXT(Table1[[#This Row],[Date]],"mmm")</f>
        <v>Oct</v>
      </c>
      <c r="C64" s="1" t="str">
        <f>"Q"&amp; ROUNDUP(MONTH(Table1[[#This Row],[Date]])/3,0)</f>
        <v>Q4</v>
      </c>
      <c r="D64" t="s">
        <v>18</v>
      </c>
      <c r="E64">
        <v>2400</v>
      </c>
      <c r="F64">
        <v>385.71428571428601</v>
      </c>
      <c r="G64">
        <v>285.71428571428572</v>
      </c>
      <c r="H64">
        <v>285</v>
      </c>
      <c r="I64">
        <v>0.78</v>
      </c>
      <c r="J64">
        <v>0.8</v>
      </c>
      <c r="K64">
        <v>0.85</v>
      </c>
      <c r="L64" t="s">
        <v>21</v>
      </c>
      <c r="M64" t="s">
        <v>20</v>
      </c>
      <c r="N64">
        <v>100</v>
      </c>
      <c r="O64">
        <v>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Calculations</vt:lpstr>
      <vt:lpstr>Dashboard</vt:lpstr>
      <vt:lpstr>Data</vt:lpstr>
      <vt:lpstr>Cus</vt:lpstr>
      <vt:lpstr>Customer</vt:lpstr>
      <vt:lpstr>HRegion</vt:lpstr>
      <vt:lpstr>MonthR</vt:lpstr>
      <vt:lpstr>Profit</vt:lpstr>
      <vt:lpstr>sales</vt:lpstr>
      <vt:lpstr>Saless</vt:lpstr>
      <vt:lpstr>Target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Glory Obi</cp:lastModifiedBy>
  <dcterms:created xsi:type="dcterms:W3CDTF">2025-01-31T08:22:50Z</dcterms:created>
  <dcterms:modified xsi:type="dcterms:W3CDTF">2025-07-09T21:28:44Z</dcterms:modified>
</cp:coreProperties>
</file>