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140" windowHeight="7620" activeTab="3"/>
  </bookViews>
  <sheets>
    <sheet name="Задача 1" sheetId="4" r:id="rId1"/>
    <sheet name="Задача 2" sheetId="2" r:id="rId2"/>
    <sheet name="Задача 3" sheetId="3" r:id="rId3"/>
    <sheet name="Задача 4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D6" i="6"/>
  <c r="E6" i="6"/>
  <c r="F6" i="6"/>
  <c r="G6" i="6"/>
  <c r="H6" i="6"/>
  <c r="I6" i="6"/>
  <c r="J6" i="6"/>
  <c r="K6" i="6"/>
  <c r="B6" i="6"/>
  <c r="B2" i="6"/>
  <c r="F5" i="6"/>
  <c r="C5" i="6"/>
  <c r="D5" i="6"/>
  <c r="E5" i="6"/>
  <c r="G5" i="6"/>
  <c r="H5" i="6"/>
  <c r="I5" i="6"/>
  <c r="J5" i="6"/>
  <c r="K5" i="6"/>
  <c r="B5" i="6"/>
  <c r="B1" i="6"/>
  <c r="B10" i="2" l="1"/>
  <c r="B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2" i="3" l="1"/>
  <c r="B1" i="3"/>
  <c r="B4" i="2"/>
  <c r="B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C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B9" i="3" l="1"/>
  <c r="B7" i="3"/>
  <c r="N7" i="3"/>
  <c r="R7" i="3"/>
  <c r="L7" i="3"/>
  <c r="T7" i="3"/>
  <c r="M7" i="3"/>
  <c r="O7" i="3"/>
  <c r="S7" i="3"/>
  <c r="P7" i="3"/>
  <c r="Q7" i="3"/>
  <c r="E7" i="3"/>
  <c r="I7" i="3"/>
  <c r="G7" i="3"/>
  <c r="D7" i="3"/>
  <c r="F7" i="3"/>
  <c r="J7" i="3"/>
  <c r="C7" i="3"/>
  <c r="K7" i="3"/>
  <c r="H7" i="3"/>
  <c r="B6" i="3"/>
  <c r="O6" i="3"/>
  <c r="S6" i="3"/>
  <c r="Q6" i="3"/>
  <c r="N6" i="3"/>
  <c r="L6" i="3"/>
  <c r="P6" i="3"/>
  <c r="T6" i="3"/>
  <c r="M6" i="3"/>
  <c r="R6" i="3"/>
  <c r="D6" i="3"/>
  <c r="H6" i="3"/>
  <c r="F6" i="3"/>
  <c r="C6" i="3"/>
  <c r="K6" i="3"/>
  <c r="E6" i="3"/>
  <c r="I6" i="3"/>
  <c r="J6" i="3"/>
  <c r="G6" i="3"/>
  <c r="B7" i="2"/>
</calcChain>
</file>

<file path=xl/sharedStrings.xml><?xml version="1.0" encoding="utf-8"?>
<sst xmlns="http://schemas.openxmlformats.org/spreadsheetml/2006/main" count="30" uniqueCount="28">
  <si>
    <t>t</t>
  </si>
  <si>
    <t>S</t>
  </si>
  <si>
    <t>V</t>
  </si>
  <si>
    <t>m1</t>
  </si>
  <si>
    <t>t1</t>
  </si>
  <si>
    <t>m2</t>
  </si>
  <si>
    <t>t2</t>
  </si>
  <si>
    <t>Q1</t>
  </si>
  <si>
    <t>Q2</t>
  </si>
  <si>
    <t>c</t>
  </si>
  <si>
    <t>q1</t>
  </si>
  <si>
    <t>q2</t>
  </si>
  <si>
    <t>r</t>
  </si>
  <si>
    <t>T</t>
  </si>
  <si>
    <t>x</t>
  </si>
  <si>
    <t>E1</t>
  </si>
  <si>
    <t>E2</t>
  </si>
  <si>
    <t>С</t>
  </si>
  <si>
    <t>τ</t>
  </si>
  <si>
    <t>R</t>
  </si>
  <si>
    <t>C</t>
  </si>
  <si>
    <t>При увеличении t, увеличивается S.</t>
  </si>
  <si>
    <t>При увеличении t, увеличивается V.</t>
  </si>
  <si>
    <t>Температура смеси равна 21,25°C</t>
  </si>
  <si>
    <t>х</t>
  </si>
  <si>
    <t>Х=11,2 см, в этой точке E=0.</t>
  </si>
  <si>
    <t>При увеличении R, τ увеличивается.</t>
  </si>
  <si>
    <t>При увеличении R, C уменьшается.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</si>
</sst>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'Задача 1'!$A$2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1'!$B$1:$T$1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'Задача 1'!$B$2:$T$2</c:f>
              <c:numCache>
                <c:formatCode>General</c:formatCode>
                <c:ptCount val="19"/>
                <c:pt idx="0">
                  <c:v>0</c:v>
                </c:pt>
                <c:pt idx="1">
                  <c:v>0.58578643762690508</c:v>
                </c:pt>
                <c:pt idx="2">
                  <c:v>7</c:v>
                </c:pt>
                <c:pt idx="3">
                  <c:v>17.183503419072274</c:v>
                </c:pt>
                <c:pt idx="4">
                  <c:v>31.292893218813454</c:v>
                </c:pt>
                <c:pt idx="5">
                  <c:v>49.367544467966326</c:v>
                </c:pt>
                <c:pt idx="6">
                  <c:v>71.422649730810377</c:v>
                </c:pt>
                <c:pt idx="7">
                  <c:v>97.465477516175156</c:v>
                </c:pt>
                <c:pt idx="8">
                  <c:v>127.5</c:v>
                </c:pt>
                <c:pt idx="9">
                  <c:v>161.52859547920897</c:v>
                </c:pt>
                <c:pt idx="10">
                  <c:v>199.55278640450004</c:v>
                </c:pt>
                <c:pt idx="11">
                  <c:v>241.57359856728877</c:v>
                </c:pt>
                <c:pt idx="12">
                  <c:v>287.59175170953614</c:v>
                </c:pt>
                <c:pt idx="13">
                  <c:v>337.60776772972361</c:v>
                </c:pt>
                <c:pt idx="14">
                  <c:v>391.62203552699077</c:v>
                </c:pt>
                <c:pt idx="15">
                  <c:v>449.6348516283299</c:v>
                </c:pt>
                <c:pt idx="16">
                  <c:v>511.64644660940672</c:v>
                </c:pt>
                <c:pt idx="17">
                  <c:v>577.657002829715</c:v>
                </c:pt>
                <c:pt idx="18">
                  <c:v>647.66666666666663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7E-4621-8F1E-E134A0DD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316464"/>
        <c:axId val="-905311568"/>
      </c:scatterChart>
      <c:valAx>
        <c:axId val="-9053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11568"/>
        <c:crosses val="autoZero"/>
        <c:crossBetween val="midCat"/>
      </c:valAx>
      <c:valAx>
        <c:axId val="-905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1'!$B$1:$T$1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'Задача 1'!$B$3:$T$3</c:f>
              <c:numCache>
                <c:formatCode>General</c:formatCode>
                <c:ptCount val="19"/>
                <c:pt idx="0">
                  <c:v>0</c:v>
                </c:pt>
                <c:pt idx="1">
                  <c:v>2.353553390593274</c:v>
                </c:pt>
                <c:pt idx="2">
                  <c:v>4.125</c:v>
                </c:pt>
                <c:pt idx="3">
                  <c:v>6.0680413817439769</c:v>
                </c:pt>
                <c:pt idx="4">
                  <c:v>8.0441941738241596</c:v>
                </c:pt>
                <c:pt idx="5">
                  <c:v>10.031622776601683</c:v>
                </c:pt>
                <c:pt idx="6">
                  <c:v>12.024056261216234</c:v>
                </c:pt>
                <c:pt idx="7">
                  <c:v>14.01909008870803</c:v>
                </c:pt>
                <c:pt idx="8">
                  <c:v>16.015625</c:v>
                </c:pt>
                <c:pt idx="9">
                  <c:v>18.013094570021973</c:v>
                </c:pt>
                <c:pt idx="10">
                  <c:v>20.011180339887499</c:v>
                </c:pt>
                <c:pt idx="11">
                  <c:v>22.009690941652529</c:v>
                </c:pt>
                <c:pt idx="12">
                  <c:v>24.008505172717996</c:v>
                </c:pt>
                <c:pt idx="13">
                  <c:v>26.007542928274546</c:v>
                </c:pt>
                <c:pt idx="14">
                  <c:v>28.006749365589449</c:v>
                </c:pt>
                <c:pt idx="15">
                  <c:v>30.006085806194502</c:v>
                </c:pt>
                <c:pt idx="16">
                  <c:v>32.005524271728021</c:v>
                </c:pt>
                <c:pt idx="17">
                  <c:v>34.005044076033606</c:v>
                </c:pt>
                <c:pt idx="18">
                  <c:v>36.004629629629626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1B0-472E-AE79-B3F4D6DD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317552"/>
        <c:axId val="-905315376"/>
      </c:scatterChart>
      <c:valAx>
        <c:axId val="-9053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15376"/>
        <c:crosses val="autoZero"/>
        <c:crossBetween val="midCat"/>
      </c:valAx>
      <c:valAx>
        <c:axId val="-9053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2'!$B$10:$AF$10</c:f>
              <c:numCache>
                <c:formatCode>General</c:formatCode>
                <c:ptCount val="31"/>
                <c:pt idx="0">
                  <c:v>18841.5</c:v>
                </c:pt>
                <c:pt idx="1">
                  <c:v>18213.449999999997</c:v>
                </c:pt>
                <c:pt idx="2">
                  <c:v>17585.399999999998</c:v>
                </c:pt>
                <c:pt idx="3">
                  <c:v>16957.349999999999</c:v>
                </c:pt>
                <c:pt idx="4">
                  <c:v>16329.3</c:v>
                </c:pt>
                <c:pt idx="5">
                  <c:v>15701.249999999998</c:v>
                </c:pt>
                <c:pt idx="6">
                  <c:v>15073.199999999999</c:v>
                </c:pt>
                <c:pt idx="7">
                  <c:v>14445.15</c:v>
                </c:pt>
                <c:pt idx="8">
                  <c:v>13817.099999999999</c:v>
                </c:pt>
                <c:pt idx="9">
                  <c:v>13189.05</c:v>
                </c:pt>
                <c:pt idx="10">
                  <c:v>12561</c:v>
                </c:pt>
                <c:pt idx="11">
                  <c:v>11932.949999999999</c:v>
                </c:pt>
                <c:pt idx="12">
                  <c:v>11304.9</c:v>
                </c:pt>
                <c:pt idx="13">
                  <c:v>10676.849999999999</c:v>
                </c:pt>
                <c:pt idx="14">
                  <c:v>10048.799999999999</c:v>
                </c:pt>
                <c:pt idx="15">
                  <c:v>9420.75</c:v>
                </c:pt>
                <c:pt idx="16">
                  <c:v>8792.6999999999989</c:v>
                </c:pt>
                <c:pt idx="17">
                  <c:v>8164.65</c:v>
                </c:pt>
                <c:pt idx="18">
                  <c:v>7536.5999999999995</c:v>
                </c:pt>
                <c:pt idx="19">
                  <c:v>6908.5499999999993</c:v>
                </c:pt>
                <c:pt idx="20">
                  <c:v>6280.5</c:v>
                </c:pt>
                <c:pt idx="21">
                  <c:v>5652.45</c:v>
                </c:pt>
                <c:pt idx="22">
                  <c:v>5024.3999999999996</c:v>
                </c:pt>
                <c:pt idx="23">
                  <c:v>4396.3499999999995</c:v>
                </c:pt>
                <c:pt idx="24">
                  <c:v>3768.2999999999997</c:v>
                </c:pt>
                <c:pt idx="25">
                  <c:v>3140.25</c:v>
                </c:pt>
                <c:pt idx="26">
                  <c:v>2512.1999999999998</c:v>
                </c:pt>
                <c:pt idx="27">
                  <c:v>1884.1499999999999</c:v>
                </c:pt>
                <c:pt idx="28">
                  <c:v>1256.0999999999999</c:v>
                </c:pt>
                <c:pt idx="29">
                  <c:v>628.04999999999995</c:v>
                </c:pt>
                <c:pt idx="30">
                  <c:v>0</c:v>
                </c:pt>
              </c:numCache>
            </c:numRef>
          </c:xVal>
          <c:yVal>
            <c:numRef>
              <c:f>'Задача 2'!$B$9:$AF$9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53-43FC-B6AB-AF64E7C16B4F}"/>
            </c:ext>
          </c:extLst>
        </c:ser>
        <c:ser>
          <c:idx val="1"/>
          <c:order val="1"/>
          <c:tx>
            <c:v>Q2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2'!$B$11:$AF$11</c:f>
              <c:numCache>
                <c:formatCode>General</c:formatCode>
                <c:ptCount val="31"/>
                <c:pt idx="0">
                  <c:v>0</c:v>
                </c:pt>
                <c:pt idx="1">
                  <c:v>1046.75</c:v>
                </c:pt>
                <c:pt idx="2">
                  <c:v>2093.5</c:v>
                </c:pt>
                <c:pt idx="3">
                  <c:v>3140.25</c:v>
                </c:pt>
                <c:pt idx="4">
                  <c:v>4187</c:v>
                </c:pt>
                <c:pt idx="5">
                  <c:v>5233.75</c:v>
                </c:pt>
                <c:pt idx="6">
                  <c:v>6280.5</c:v>
                </c:pt>
                <c:pt idx="7">
                  <c:v>7327.25</c:v>
                </c:pt>
                <c:pt idx="8">
                  <c:v>8374</c:v>
                </c:pt>
                <c:pt idx="9">
                  <c:v>9420.75</c:v>
                </c:pt>
                <c:pt idx="10">
                  <c:v>10467.5</c:v>
                </c:pt>
                <c:pt idx="11">
                  <c:v>11514.25</c:v>
                </c:pt>
                <c:pt idx="12">
                  <c:v>12561</c:v>
                </c:pt>
                <c:pt idx="13">
                  <c:v>13607.75</c:v>
                </c:pt>
                <c:pt idx="14">
                  <c:v>14654.5</c:v>
                </c:pt>
                <c:pt idx="15">
                  <c:v>15701.25</c:v>
                </c:pt>
                <c:pt idx="16">
                  <c:v>16748</c:v>
                </c:pt>
                <c:pt idx="17">
                  <c:v>17794.75</c:v>
                </c:pt>
                <c:pt idx="18">
                  <c:v>18841.5</c:v>
                </c:pt>
                <c:pt idx="19">
                  <c:v>19888.25</c:v>
                </c:pt>
                <c:pt idx="20">
                  <c:v>20935</c:v>
                </c:pt>
                <c:pt idx="21">
                  <c:v>21981.75</c:v>
                </c:pt>
                <c:pt idx="22">
                  <c:v>23028.5</c:v>
                </c:pt>
                <c:pt idx="23">
                  <c:v>24075.25</c:v>
                </c:pt>
                <c:pt idx="24">
                  <c:v>25122</c:v>
                </c:pt>
                <c:pt idx="25">
                  <c:v>26168.75</c:v>
                </c:pt>
                <c:pt idx="26">
                  <c:v>27215.5</c:v>
                </c:pt>
                <c:pt idx="27">
                  <c:v>28262.25</c:v>
                </c:pt>
                <c:pt idx="28">
                  <c:v>29309</c:v>
                </c:pt>
                <c:pt idx="29">
                  <c:v>30355.75</c:v>
                </c:pt>
                <c:pt idx="30">
                  <c:v>31402.5</c:v>
                </c:pt>
              </c:numCache>
            </c:numRef>
          </c:xVal>
          <c:yVal>
            <c:numRef>
              <c:f>'Задача 2'!$B$9:$AF$9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753-43FC-B6AB-AF64E7C16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307216"/>
        <c:axId val="-905306672"/>
      </c:scatterChart>
      <c:valAx>
        <c:axId val="-9053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06672"/>
        <c:crosses val="autoZero"/>
        <c:crossBetween val="midCat"/>
      </c:valAx>
      <c:valAx>
        <c:axId val="-905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'Задача 3'!$A$6</c:f>
              <c:strCache>
                <c:ptCount val="1"/>
                <c:pt idx="0">
                  <c:v>E1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3'!$B$5:$T$5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'Задача 3'!$B$6:$T$6</c:f>
              <c:numCache>
                <c:formatCode>General</c:formatCode>
                <c:ptCount val="19"/>
                <c:pt idx="0">
                  <c:v>8.0000000000000007E-5</c:v>
                </c:pt>
                <c:pt idx="1">
                  <c:v>2.0000000000000002E-5</c:v>
                </c:pt>
                <c:pt idx="2">
                  <c:v>8.88888888888889E-6</c:v>
                </c:pt>
                <c:pt idx="3">
                  <c:v>5.0000000000000004E-6</c:v>
                </c:pt>
                <c:pt idx="4">
                  <c:v>3.1999999999999994E-6</c:v>
                </c:pt>
                <c:pt idx="5">
                  <c:v>2.2222222222222225E-6</c:v>
                </c:pt>
                <c:pt idx="6">
                  <c:v>1.6326530612244897E-6</c:v>
                </c:pt>
                <c:pt idx="7">
                  <c:v>1.2500000000000001E-6</c:v>
                </c:pt>
                <c:pt idx="8">
                  <c:v>9.8765432098765437E-7</c:v>
                </c:pt>
                <c:pt idx="9">
                  <c:v>7.9999999999999986E-7</c:v>
                </c:pt>
                <c:pt idx="10">
                  <c:v>6.6115702479338853E-7</c:v>
                </c:pt>
                <c:pt idx="11">
                  <c:v>5.5555555555555562E-7</c:v>
                </c:pt>
                <c:pt idx="12">
                  <c:v>4.7337278106508875E-7</c:v>
                </c:pt>
                <c:pt idx="13">
                  <c:v>4.0816326530612243E-7</c:v>
                </c:pt>
                <c:pt idx="14">
                  <c:v>3.5555555555555558E-7</c:v>
                </c:pt>
                <c:pt idx="15">
                  <c:v>3.1250000000000003E-7</c:v>
                </c:pt>
                <c:pt idx="16">
                  <c:v>2.7681660899653976E-7</c:v>
                </c:pt>
                <c:pt idx="17">
                  <c:v>2.4691358024691359E-7</c:v>
                </c:pt>
                <c:pt idx="18">
                  <c:v>2.21606648199446E-7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AC-4789-BC15-555DA5318B90}"/>
            </c:ext>
          </c:extLst>
        </c:ser>
        <c:ser>
          <c:idx val="1"/>
          <c:order val="1"/>
          <c:tx>
            <c:v>E2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3'!$B$5:$T$5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'Задача 3'!$B$7:$T$7</c:f>
              <c:numCache>
                <c:formatCode>General</c:formatCode>
                <c:ptCount val="19"/>
                <c:pt idx="0">
                  <c:v>1.3850415512465375E-7</c:v>
                </c:pt>
                <c:pt idx="1">
                  <c:v>1.5432098765432096E-7</c:v>
                </c:pt>
                <c:pt idx="2">
                  <c:v>1.7301038062283734E-7</c:v>
                </c:pt>
                <c:pt idx="3">
                  <c:v>1.9531249999999998E-7</c:v>
                </c:pt>
                <c:pt idx="4">
                  <c:v>2.2222222222222217E-7</c:v>
                </c:pt>
                <c:pt idx="5">
                  <c:v>2.5510204081632651E-7</c:v>
                </c:pt>
                <c:pt idx="6">
                  <c:v>2.9585798816568045E-7</c:v>
                </c:pt>
                <c:pt idx="7">
                  <c:v>3.4722222222222213E-7</c:v>
                </c:pt>
                <c:pt idx="8">
                  <c:v>4.1322314049586764E-7</c:v>
                </c:pt>
                <c:pt idx="9">
                  <c:v>4.9999999999999987E-7</c:v>
                </c:pt>
                <c:pt idx="10">
                  <c:v>6.1728395061728385E-7</c:v>
                </c:pt>
                <c:pt idx="11">
                  <c:v>7.8124999999999961E-7</c:v>
                </c:pt>
                <c:pt idx="12">
                  <c:v>1.020408163265306E-6</c:v>
                </c:pt>
                <c:pt idx="13">
                  <c:v>1.388888888888889E-6</c:v>
                </c:pt>
                <c:pt idx="14">
                  <c:v>1.9999999999999986E-6</c:v>
                </c:pt>
                <c:pt idx="15">
                  <c:v>3.1249999999999985E-6</c:v>
                </c:pt>
                <c:pt idx="16">
                  <c:v>5.5555555555555558E-6</c:v>
                </c:pt>
                <c:pt idx="17">
                  <c:v>1.2499999999999977E-5</c:v>
                </c:pt>
                <c:pt idx="18">
                  <c:v>4.9999999999999908E-5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AC-4789-BC15-555DA531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306128"/>
        <c:axId val="-905320272"/>
      </c:scatterChart>
      <c:valAx>
        <c:axId val="-9053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20272"/>
        <c:crosses val="autoZero"/>
        <c:crossBetween val="midCat"/>
      </c:valAx>
      <c:valAx>
        <c:axId val="-9053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</a:t>
            </a:r>
            <a:r>
              <a:rPr lang="ru-RU"/>
              <a:t>(</a:t>
            </a:r>
            <a:r>
              <a:rPr lang="en-US"/>
              <a:t>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4'!$B$4:$K$4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'Задача 4'!$B$5:$K$5</c:f>
              <c:numCache>
                <c:formatCode>General</c:formatCode>
                <c:ptCount val="10"/>
                <c:pt idx="0">
                  <c:v>8.0000000000000005E-9</c:v>
                </c:pt>
                <c:pt idx="1">
                  <c:v>1.6000000000000001E-8</c:v>
                </c:pt>
                <c:pt idx="2">
                  <c:v>2.4000000000000003E-8</c:v>
                </c:pt>
                <c:pt idx="3">
                  <c:v>3.2000000000000002E-8</c:v>
                </c:pt>
                <c:pt idx="4">
                  <c:v>4.0000000000000001E-8</c:v>
                </c:pt>
                <c:pt idx="5">
                  <c:v>4.8000000000000006E-8</c:v>
                </c:pt>
                <c:pt idx="6">
                  <c:v>5.6000000000000005E-8</c:v>
                </c:pt>
                <c:pt idx="7">
                  <c:v>6.4000000000000004E-8</c:v>
                </c:pt>
                <c:pt idx="8">
                  <c:v>7.2000000000000009E-8</c:v>
                </c:pt>
                <c:pt idx="9">
                  <c:v>8.0000000000000002E-8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89-470E-A675-2C0AD97B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319728"/>
        <c:axId val="-905318640"/>
      </c:scatterChart>
      <c:valAx>
        <c:axId val="-9053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18640"/>
        <c:crosses val="autoZero"/>
        <c:crossBetween val="midCat"/>
      </c:valAx>
      <c:valAx>
        <c:axId val="-9053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τ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53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4'!$B$4:$K$4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'Задача 4'!$B$6:$K$6</c:f>
              <c:numCache>
                <c:formatCode>General</c:formatCode>
                <c:ptCount val="10"/>
                <c:pt idx="0">
                  <c:v>4.0000000000000001E-8</c:v>
                </c:pt>
                <c:pt idx="1">
                  <c:v>2E-8</c:v>
                </c:pt>
                <c:pt idx="2">
                  <c:v>1.3333333333333334E-8</c:v>
                </c:pt>
                <c:pt idx="3">
                  <c:v>1E-8</c:v>
                </c:pt>
                <c:pt idx="4">
                  <c:v>8.0000000000000005E-9</c:v>
                </c:pt>
                <c:pt idx="5">
                  <c:v>6.6666666666666668E-9</c:v>
                </c:pt>
                <c:pt idx="6">
                  <c:v>5.7142857142857144E-9</c:v>
                </c:pt>
                <c:pt idx="7">
                  <c:v>5.0000000000000001E-9</c:v>
                </c:pt>
                <c:pt idx="8">
                  <c:v>4.4444444444444443E-9</c:v>
                </c:pt>
                <c:pt idx="9">
                  <c:v>4.0000000000000002E-9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EA-489E-9C69-45A1F038F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9980016"/>
        <c:axId val="-949968048"/>
      </c:scatterChart>
      <c:valAx>
        <c:axId val="-949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49968048"/>
        <c:crosses val="autoZero"/>
        <c:crossBetween val="midCat"/>
      </c:valAx>
      <c:valAx>
        <c:axId val="-9499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499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47625</xdr:rowOff>
    </xdr:from>
    <xdr:to>
      <xdr:col>7</xdr:col>
      <xdr:colOff>371475</xdr:colOff>
      <xdr:row>17</xdr:row>
      <xdr:rowOff>190500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38100</xdr:rowOff>
    </xdr:from>
    <xdr:to>
      <xdr:col>15</xdr:col>
      <xdr:colOff>285750</xdr:colOff>
      <xdr:row>17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28575</xdr:rowOff>
    </xdr:from>
    <xdr:to>
      <xdr:col>9</xdr:col>
      <xdr:colOff>476250</xdr:colOff>
      <xdr:row>26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9</xdr:row>
      <xdr:rowOff>57149</xdr:rowOff>
    </xdr:from>
    <xdr:to>
      <xdr:col>12</xdr:col>
      <xdr:colOff>85725</xdr:colOff>
      <xdr:row>30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152400</xdr:rowOff>
    </xdr:from>
    <xdr:to>
      <xdr:col>7</xdr:col>
      <xdr:colOff>28575</xdr:colOff>
      <xdr:row>21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6</xdr:row>
      <xdr:rowOff>152400</xdr:rowOff>
    </xdr:from>
    <xdr:to>
      <xdr:col>15</xdr:col>
      <xdr:colOff>28575</xdr:colOff>
      <xdr:row>21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R14" sqref="R14"/>
    </sheetView>
  </sheetViews>
  <sheetFormatPr defaultRowHeight="15.75" x14ac:dyDescent="0.25"/>
  <cols>
    <col min="1" max="16384" width="9.140625" style="1"/>
  </cols>
  <sheetData>
    <row r="1" spans="1:20" x14ac:dyDescent="0.25">
      <c r="A1" s="8" t="s">
        <v>0</v>
      </c>
      <c r="B1" s="2">
        <v>0</v>
      </c>
      <c r="C1" s="2">
        <v>2</v>
      </c>
      <c r="D1" s="2">
        <v>4</v>
      </c>
      <c r="E1" s="2">
        <v>6</v>
      </c>
      <c r="F1" s="2">
        <v>8</v>
      </c>
      <c r="G1" s="2">
        <v>10</v>
      </c>
      <c r="H1" s="2">
        <v>12</v>
      </c>
      <c r="I1" s="2">
        <v>14</v>
      </c>
      <c r="J1" s="2">
        <v>16</v>
      </c>
      <c r="K1" s="2">
        <v>18</v>
      </c>
      <c r="L1" s="2">
        <v>20</v>
      </c>
      <c r="M1" s="2">
        <v>22</v>
      </c>
      <c r="N1" s="2">
        <v>24</v>
      </c>
      <c r="O1" s="2">
        <v>26</v>
      </c>
      <c r="P1" s="2">
        <v>28</v>
      </c>
      <c r="Q1" s="2">
        <v>30</v>
      </c>
      <c r="R1" s="2">
        <v>32</v>
      </c>
      <c r="S1" s="2">
        <v>34</v>
      </c>
      <c r="T1" s="2">
        <v>36</v>
      </c>
    </row>
    <row r="2" spans="1:20" x14ac:dyDescent="0.25">
      <c r="A2" s="8" t="s">
        <v>1</v>
      </c>
      <c r="B2" s="2">
        <v>0</v>
      </c>
      <c r="C2" s="2">
        <f t="shared" ref="C2:T2" si="0">(C$1^2)/2-2/SQRT(C$1)</f>
        <v>0.58578643762690508</v>
      </c>
      <c r="D2" s="2">
        <f t="shared" si="0"/>
        <v>7</v>
      </c>
      <c r="E2" s="2">
        <f t="shared" si="0"/>
        <v>17.183503419072274</v>
      </c>
      <c r="F2" s="2">
        <f t="shared" si="0"/>
        <v>31.292893218813454</v>
      </c>
      <c r="G2" s="2">
        <f t="shared" si="0"/>
        <v>49.367544467966326</v>
      </c>
      <c r="H2" s="2">
        <f t="shared" si="0"/>
        <v>71.422649730810377</v>
      </c>
      <c r="I2" s="2">
        <f t="shared" si="0"/>
        <v>97.465477516175156</v>
      </c>
      <c r="J2" s="2">
        <f t="shared" si="0"/>
        <v>127.5</v>
      </c>
      <c r="K2" s="2">
        <f t="shared" si="0"/>
        <v>161.52859547920897</v>
      </c>
      <c r="L2" s="2">
        <f t="shared" si="0"/>
        <v>199.55278640450004</v>
      </c>
      <c r="M2" s="2">
        <f t="shared" si="0"/>
        <v>241.57359856728877</v>
      </c>
      <c r="N2" s="2">
        <f t="shared" si="0"/>
        <v>287.59175170953614</v>
      </c>
      <c r="O2" s="2">
        <f t="shared" si="0"/>
        <v>337.60776772972361</v>
      </c>
      <c r="P2" s="2">
        <f t="shared" si="0"/>
        <v>391.62203552699077</v>
      </c>
      <c r="Q2" s="2">
        <f t="shared" si="0"/>
        <v>449.6348516283299</v>
      </c>
      <c r="R2" s="2">
        <f t="shared" si="0"/>
        <v>511.64644660940672</v>
      </c>
      <c r="S2" s="2">
        <f t="shared" si="0"/>
        <v>577.657002829715</v>
      </c>
      <c r="T2" s="2">
        <f t="shared" si="0"/>
        <v>647.66666666666663</v>
      </c>
    </row>
    <row r="3" spans="1:20" x14ac:dyDescent="0.25">
      <c r="A3" s="8" t="s">
        <v>2</v>
      </c>
      <c r="B3" s="2">
        <v>0</v>
      </c>
      <c r="C3" s="2">
        <f t="shared" ref="C3:T3" si="1">C$1+1/(C$1*SQRT(C$1))</f>
        <v>2.353553390593274</v>
      </c>
      <c r="D3" s="2">
        <f t="shared" si="1"/>
        <v>4.125</v>
      </c>
      <c r="E3" s="2">
        <f t="shared" si="1"/>
        <v>6.0680413817439769</v>
      </c>
      <c r="F3" s="2">
        <f t="shared" si="1"/>
        <v>8.0441941738241596</v>
      </c>
      <c r="G3" s="2">
        <f t="shared" si="1"/>
        <v>10.031622776601683</v>
      </c>
      <c r="H3" s="2">
        <f t="shared" si="1"/>
        <v>12.024056261216234</v>
      </c>
      <c r="I3" s="2">
        <f t="shared" si="1"/>
        <v>14.01909008870803</v>
      </c>
      <c r="J3" s="2">
        <f t="shared" si="1"/>
        <v>16.015625</v>
      </c>
      <c r="K3" s="2">
        <f t="shared" si="1"/>
        <v>18.013094570021973</v>
      </c>
      <c r="L3" s="2">
        <f t="shared" si="1"/>
        <v>20.011180339887499</v>
      </c>
      <c r="M3" s="2">
        <f t="shared" si="1"/>
        <v>22.009690941652529</v>
      </c>
      <c r="N3" s="2">
        <f t="shared" si="1"/>
        <v>24.008505172717996</v>
      </c>
      <c r="O3" s="2">
        <f t="shared" si="1"/>
        <v>26.007542928274546</v>
      </c>
      <c r="P3" s="2">
        <f t="shared" si="1"/>
        <v>28.006749365589449</v>
      </c>
      <c r="Q3" s="2">
        <f t="shared" si="1"/>
        <v>30.006085806194502</v>
      </c>
      <c r="R3" s="2">
        <f t="shared" si="1"/>
        <v>32.005524271728021</v>
      </c>
      <c r="S3" s="2">
        <f t="shared" si="1"/>
        <v>34.005044076033606</v>
      </c>
      <c r="T3" s="2">
        <f t="shared" si="1"/>
        <v>36.004629629629626</v>
      </c>
    </row>
    <row r="20" spans="2:13" x14ac:dyDescent="0.25">
      <c r="B20" s="2" t="s">
        <v>21</v>
      </c>
      <c r="C20" s="2"/>
      <c r="D20" s="2"/>
      <c r="E20" s="2"/>
      <c r="J20" s="2" t="s">
        <v>22</v>
      </c>
      <c r="K20" s="2"/>
      <c r="L20" s="2"/>
      <c r="M2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opLeftCell="A10" workbookViewId="0">
      <selection activeCell="L15" sqref="L15:P15"/>
    </sheetView>
  </sheetViews>
  <sheetFormatPr defaultColWidth="7.42578125" defaultRowHeight="15.75" x14ac:dyDescent="0.25"/>
  <cols>
    <col min="1" max="1" width="10.140625" style="1" customWidth="1"/>
    <col min="2" max="2" width="9" style="1" bestFit="1" customWidth="1"/>
    <col min="3" max="3" width="11.85546875" style="1" customWidth="1"/>
    <col min="4" max="8" width="7.42578125" style="1"/>
    <col min="9" max="9" width="7.85546875" style="1" bestFit="1" customWidth="1"/>
    <col min="10" max="16384" width="7.42578125" style="1"/>
  </cols>
  <sheetData>
    <row r="1" spans="1:32" x14ac:dyDescent="0.25">
      <c r="A1" s="8" t="s">
        <v>3</v>
      </c>
      <c r="B1" s="10">
        <v>0.15</v>
      </c>
      <c r="C1" s="12"/>
      <c r="D1" s="9"/>
    </row>
    <row r="2" spans="1:32" x14ac:dyDescent="0.25">
      <c r="A2" s="8" t="s">
        <v>4</v>
      </c>
      <c r="B2" s="2">
        <f>40</f>
        <v>40</v>
      </c>
      <c r="C2" s="11"/>
    </row>
    <row r="3" spans="1:32" x14ac:dyDescent="0.25">
      <c r="A3" s="8" t="s">
        <v>5</v>
      </c>
      <c r="B3" s="2">
        <v>0.25</v>
      </c>
      <c r="C3" s="9"/>
      <c r="F3" s="9"/>
    </row>
    <row r="4" spans="1:32" x14ac:dyDescent="0.25">
      <c r="A4" s="8" t="s">
        <v>6</v>
      </c>
      <c r="B4" s="2">
        <f>10</f>
        <v>10</v>
      </c>
      <c r="C4" s="11"/>
    </row>
    <row r="5" spans="1:32" x14ac:dyDescent="0.25">
      <c r="A5" s="8" t="s">
        <v>9</v>
      </c>
      <c r="B5" s="2">
        <v>4187</v>
      </c>
      <c r="C5" s="9"/>
      <c r="F5" s="9"/>
    </row>
    <row r="6" spans="1:32" x14ac:dyDescent="0.25">
      <c r="C6" s="9"/>
    </row>
    <row r="7" spans="1:32" x14ac:dyDescent="0.25">
      <c r="A7" s="8" t="s">
        <v>13</v>
      </c>
      <c r="B7" s="2">
        <f>(B1*B2+B3*B4)/(B1+B3)</f>
        <v>21.25</v>
      </c>
    </row>
    <row r="9" spans="1:32" x14ac:dyDescent="0.25">
      <c r="A9" s="8" t="s">
        <v>13</v>
      </c>
      <c r="B9" s="2">
        <v>10</v>
      </c>
      <c r="C9" s="2">
        <v>11</v>
      </c>
      <c r="D9" s="2">
        <v>12</v>
      </c>
      <c r="E9" s="2">
        <v>13</v>
      </c>
      <c r="F9" s="2">
        <v>14</v>
      </c>
      <c r="G9" s="2">
        <v>15</v>
      </c>
      <c r="H9" s="2">
        <v>16</v>
      </c>
      <c r="I9" s="2">
        <v>17</v>
      </c>
      <c r="J9" s="2">
        <v>18</v>
      </c>
      <c r="K9" s="2">
        <v>19</v>
      </c>
      <c r="L9" s="2">
        <v>20</v>
      </c>
      <c r="M9" s="2">
        <v>21</v>
      </c>
      <c r="N9" s="2">
        <v>22</v>
      </c>
      <c r="O9" s="2">
        <v>23</v>
      </c>
      <c r="P9" s="2">
        <v>24</v>
      </c>
      <c r="Q9" s="2">
        <v>25</v>
      </c>
      <c r="R9" s="2">
        <v>26</v>
      </c>
      <c r="S9" s="2">
        <v>27</v>
      </c>
      <c r="T9" s="2">
        <v>28</v>
      </c>
      <c r="U9" s="2">
        <v>29</v>
      </c>
      <c r="V9" s="2">
        <v>30</v>
      </c>
      <c r="W9" s="2">
        <v>31</v>
      </c>
      <c r="X9" s="2">
        <v>32</v>
      </c>
      <c r="Y9" s="2">
        <v>33</v>
      </c>
      <c r="Z9" s="2">
        <v>34</v>
      </c>
      <c r="AA9" s="2">
        <v>35</v>
      </c>
      <c r="AB9" s="2">
        <v>36</v>
      </c>
      <c r="AC9" s="2">
        <v>37</v>
      </c>
      <c r="AD9" s="2">
        <v>38</v>
      </c>
      <c r="AE9" s="2">
        <v>39</v>
      </c>
      <c r="AF9" s="2">
        <v>40</v>
      </c>
    </row>
    <row r="10" spans="1:32" x14ac:dyDescent="0.25">
      <c r="A10" s="8" t="s">
        <v>7</v>
      </c>
      <c r="B10" s="2">
        <f t="shared" ref="B10:AF10" si="0">ABS($B$1*$B$5*($B$2-B$9))</f>
        <v>18841.5</v>
      </c>
      <c r="C10" s="2">
        <f t="shared" si="0"/>
        <v>18213.449999999997</v>
      </c>
      <c r="D10" s="2">
        <f t="shared" si="0"/>
        <v>17585.399999999998</v>
      </c>
      <c r="E10" s="2">
        <f t="shared" si="0"/>
        <v>16957.349999999999</v>
      </c>
      <c r="F10" s="2">
        <f t="shared" si="0"/>
        <v>16329.3</v>
      </c>
      <c r="G10" s="2">
        <f t="shared" si="0"/>
        <v>15701.249999999998</v>
      </c>
      <c r="H10" s="2">
        <f t="shared" si="0"/>
        <v>15073.199999999999</v>
      </c>
      <c r="I10" s="2">
        <f t="shared" si="0"/>
        <v>14445.15</v>
      </c>
      <c r="J10" s="2">
        <f t="shared" si="0"/>
        <v>13817.099999999999</v>
      </c>
      <c r="K10" s="2">
        <f t="shared" si="0"/>
        <v>13189.05</v>
      </c>
      <c r="L10" s="2">
        <f t="shared" si="0"/>
        <v>12561</v>
      </c>
      <c r="M10" s="2">
        <f t="shared" si="0"/>
        <v>11932.949999999999</v>
      </c>
      <c r="N10" s="2">
        <f t="shared" si="0"/>
        <v>11304.9</v>
      </c>
      <c r="O10" s="2">
        <f t="shared" si="0"/>
        <v>10676.849999999999</v>
      </c>
      <c r="P10" s="2">
        <f t="shared" si="0"/>
        <v>10048.799999999999</v>
      </c>
      <c r="Q10" s="2">
        <f t="shared" si="0"/>
        <v>9420.75</v>
      </c>
      <c r="R10" s="2">
        <f t="shared" si="0"/>
        <v>8792.6999999999989</v>
      </c>
      <c r="S10" s="2">
        <f t="shared" si="0"/>
        <v>8164.65</v>
      </c>
      <c r="T10" s="2">
        <f t="shared" si="0"/>
        <v>7536.5999999999995</v>
      </c>
      <c r="U10" s="2">
        <f t="shared" si="0"/>
        <v>6908.5499999999993</v>
      </c>
      <c r="V10" s="2">
        <f t="shared" si="0"/>
        <v>6280.5</v>
      </c>
      <c r="W10" s="2">
        <f t="shared" si="0"/>
        <v>5652.45</v>
      </c>
      <c r="X10" s="2">
        <f t="shared" si="0"/>
        <v>5024.3999999999996</v>
      </c>
      <c r="Y10" s="2">
        <f t="shared" si="0"/>
        <v>4396.3499999999995</v>
      </c>
      <c r="Z10" s="2">
        <f t="shared" si="0"/>
        <v>3768.2999999999997</v>
      </c>
      <c r="AA10" s="2">
        <f t="shared" si="0"/>
        <v>3140.25</v>
      </c>
      <c r="AB10" s="2">
        <f t="shared" si="0"/>
        <v>2512.1999999999998</v>
      </c>
      <c r="AC10" s="2">
        <f t="shared" si="0"/>
        <v>1884.1499999999999</v>
      </c>
      <c r="AD10" s="2">
        <f t="shared" si="0"/>
        <v>1256.0999999999999</v>
      </c>
      <c r="AE10" s="2">
        <f t="shared" si="0"/>
        <v>628.04999999999995</v>
      </c>
      <c r="AF10" s="2">
        <f t="shared" si="0"/>
        <v>0</v>
      </c>
    </row>
    <row r="11" spans="1:32" x14ac:dyDescent="0.25">
      <c r="A11" s="8" t="s">
        <v>8</v>
      </c>
      <c r="B11" s="2">
        <f t="shared" ref="B11:AF11" si="1">ABS($B$5*$B$3*(B$9-$B$4))</f>
        <v>0</v>
      </c>
      <c r="C11" s="2">
        <f t="shared" si="1"/>
        <v>1046.75</v>
      </c>
      <c r="D11" s="2">
        <f t="shared" si="1"/>
        <v>2093.5</v>
      </c>
      <c r="E11" s="2">
        <f t="shared" si="1"/>
        <v>3140.25</v>
      </c>
      <c r="F11" s="2">
        <f t="shared" si="1"/>
        <v>4187</v>
      </c>
      <c r="G11" s="2">
        <f t="shared" si="1"/>
        <v>5233.75</v>
      </c>
      <c r="H11" s="2">
        <f t="shared" si="1"/>
        <v>6280.5</v>
      </c>
      <c r="I11" s="2">
        <f t="shared" si="1"/>
        <v>7327.25</v>
      </c>
      <c r="J11" s="2">
        <f t="shared" si="1"/>
        <v>8374</v>
      </c>
      <c r="K11" s="2">
        <f t="shared" si="1"/>
        <v>9420.75</v>
      </c>
      <c r="L11" s="2">
        <f t="shared" si="1"/>
        <v>10467.5</v>
      </c>
      <c r="M11" s="2">
        <f t="shared" si="1"/>
        <v>11514.25</v>
      </c>
      <c r="N11" s="2">
        <f t="shared" si="1"/>
        <v>12561</v>
      </c>
      <c r="O11" s="2">
        <f t="shared" si="1"/>
        <v>13607.75</v>
      </c>
      <c r="P11" s="2">
        <f t="shared" si="1"/>
        <v>14654.5</v>
      </c>
      <c r="Q11" s="2">
        <f t="shared" si="1"/>
        <v>15701.25</v>
      </c>
      <c r="R11" s="2">
        <f t="shared" si="1"/>
        <v>16748</v>
      </c>
      <c r="S11" s="2">
        <f t="shared" si="1"/>
        <v>17794.75</v>
      </c>
      <c r="T11" s="2">
        <f t="shared" si="1"/>
        <v>18841.5</v>
      </c>
      <c r="U11" s="2">
        <f t="shared" si="1"/>
        <v>19888.25</v>
      </c>
      <c r="V11" s="2">
        <f t="shared" si="1"/>
        <v>20935</v>
      </c>
      <c r="W11" s="2">
        <f t="shared" si="1"/>
        <v>21981.75</v>
      </c>
      <c r="X11" s="2">
        <f t="shared" si="1"/>
        <v>23028.5</v>
      </c>
      <c r="Y11" s="2">
        <f t="shared" si="1"/>
        <v>24075.25</v>
      </c>
      <c r="Z11" s="2">
        <f t="shared" si="1"/>
        <v>25122</v>
      </c>
      <c r="AA11" s="2">
        <f t="shared" si="1"/>
        <v>26168.75</v>
      </c>
      <c r="AB11" s="2">
        <f t="shared" si="1"/>
        <v>27215.5</v>
      </c>
      <c r="AC11" s="2">
        <f t="shared" si="1"/>
        <v>28262.25</v>
      </c>
      <c r="AD11" s="2">
        <f t="shared" si="1"/>
        <v>29309</v>
      </c>
      <c r="AE11" s="2">
        <f t="shared" si="1"/>
        <v>30355.75</v>
      </c>
      <c r="AF11" s="2">
        <f t="shared" si="1"/>
        <v>31402.5</v>
      </c>
    </row>
    <row r="15" spans="1:32" x14ac:dyDescent="0.25">
      <c r="L15" s="6" t="s">
        <v>23</v>
      </c>
      <c r="M15" s="6"/>
      <c r="N15" s="6"/>
      <c r="O15" s="6"/>
      <c r="P15" s="6"/>
    </row>
  </sheetData>
  <mergeCells count="1">
    <mergeCell ref="L15:P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A7" workbookViewId="0">
      <selection activeCell="N13" sqref="N13:P13"/>
    </sheetView>
  </sheetViews>
  <sheetFormatPr defaultRowHeight="15" x14ac:dyDescent="0.25"/>
  <cols>
    <col min="2" max="2" width="9.7109375" customWidth="1"/>
  </cols>
  <sheetData>
    <row r="1" spans="1:20" x14ac:dyDescent="0.25">
      <c r="A1" s="15" t="s">
        <v>10</v>
      </c>
      <c r="B1" s="3">
        <f>8*10^(-9)</f>
        <v>8.0000000000000005E-9</v>
      </c>
      <c r="C1" s="14"/>
    </row>
    <row r="2" spans="1:20" x14ac:dyDescent="0.25">
      <c r="A2" s="15" t="s">
        <v>11</v>
      </c>
      <c r="B2" s="3">
        <f>5*10^(-9)</f>
        <v>5.0000000000000001E-9</v>
      </c>
      <c r="C2" s="14"/>
      <c r="D2" s="14"/>
    </row>
    <row r="3" spans="1:20" x14ac:dyDescent="0.25">
      <c r="A3" s="16" t="s">
        <v>12</v>
      </c>
      <c r="B3" s="3">
        <v>0.2</v>
      </c>
      <c r="C3" s="14"/>
    </row>
    <row r="4" spans="1:20" x14ac:dyDescent="0.25">
      <c r="A4" s="5"/>
      <c r="B4" s="5"/>
      <c r="C4" s="13"/>
    </row>
    <row r="5" spans="1:20" x14ac:dyDescent="0.25">
      <c r="A5" s="17" t="s">
        <v>14</v>
      </c>
      <c r="B5" s="4">
        <v>0.01</v>
      </c>
      <c r="C5" s="4">
        <v>0.02</v>
      </c>
      <c r="D5" s="3">
        <v>0.03</v>
      </c>
      <c r="E5" s="3">
        <v>0.04</v>
      </c>
      <c r="F5" s="3">
        <v>0.05</v>
      </c>
      <c r="G5" s="3">
        <v>0.06</v>
      </c>
      <c r="H5" s="3">
        <v>7.0000000000000007E-2</v>
      </c>
      <c r="I5" s="3">
        <v>0.08</v>
      </c>
      <c r="J5" s="3">
        <v>0.09</v>
      </c>
      <c r="K5" s="3">
        <v>0.1</v>
      </c>
      <c r="L5" s="3">
        <v>0.11</v>
      </c>
      <c r="M5" s="3">
        <v>0.12</v>
      </c>
      <c r="N5" s="3">
        <v>0.13</v>
      </c>
      <c r="O5" s="3">
        <v>0.14000000000000001</v>
      </c>
      <c r="P5" s="3">
        <v>0.15</v>
      </c>
      <c r="Q5" s="3">
        <v>0.16</v>
      </c>
      <c r="R5" s="3">
        <v>0.17</v>
      </c>
      <c r="S5" s="3">
        <v>0.18</v>
      </c>
      <c r="T5" s="3">
        <v>0.19</v>
      </c>
    </row>
    <row r="6" spans="1:20" x14ac:dyDescent="0.25">
      <c r="A6" s="15" t="s">
        <v>15</v>
      </c>
      <c r="B6" s="3">
        <f t="shared" ref="B6:T6" si="0">$B$1/(B$5^2)</f>
        <v>8.0000000000000007E-5</v>
      </c>
      <c r="C6" s="3">
        <f t="shared" si="0"/>
        <v>2.0000000000000002E-5</v>
      </c>
      <c r="D6" s="3">
        <f t="shared" si="0"/>
        <v>8.88888888888889E-6</v>
      </c>
      <c r="E6" s="3">
        <f t="shared" si="0"/>
        <v>5.0000000000000004E-6</v>
      </c>
      <c r="F6" s="3">
        <f t="shared" si="0"/>
        <v>3.1999999999999994E-6</v>
      </c>
      <c r="G6" s="3">
        <f t="shared" si="0"/>
        <v>2.2222222222222225E-6</v>
      </c>
      <c r="H6" s="3">
        <f t="shared" si="0"/>
        <v>1.6326530612244897E-6</v>
      </c>
      <c r="I6" s="3">
        <f t="shared" si="0"/>
        <v>1.2500000000000001E-6</v>
      </c>
      <c r="J6" s="3">
        <f t="shared" si="0"/>
        <v>9.8765432098765437E-7</v>
      </c>
      <c r="K6" s="3">
        <f t="shared" si="0"/>
        <v>7.9999999999999986E-7</v>
      </c>
      <c r="L6" s="3">
        <f t="shared" si="0"/>
        <v>6.6115702479338853E-7</v>
      </c>
      <c r="M6" s="3">
        <f t="shared" si="0"/>
        <v>5.5555555555555562E-7</v>
      </c>
      <c r="N6" s="3">
        <f t="shared" si="0"/>
        <v>4.7337278106508875E-7</v>
      </c>
      <c r="O6" s="3">
        <f t="shared" si="0"/>
        <v>4.0816326530612243E-7</v>
      </c>
      <c r="P6" s="3">
        <f t="shared" si="0"/>
        <v>3.5555555555555558E-7</v>
      </c>
      <c r="Q6" s="3">
        <f t="shared" si="0"/>
        <v>3.1250000000000003E-7</v>
      </c>
      <c r="R6" s="3">
        <f t="shared" si="0"/>
        <v>2.7681660899653976E-7</v>
      </c>
      <c r="S6" s="3">
        <f t="shared" si="0"/>
        <v>2.4691358024691359E-7</v>
      </c>
      <c r="T6" s="3">
        <f t="shared" si="0"/>
        <v>2.21606648199446E-7</v>
      </c>
    </row>
    <row r="7" spans="1:20" x14ac:dyDescent="0.25">
      <c r="A7" s="15" t="s">
        <v>16</v>
      </c>
      <c r="B7" s="3">
        <f t="shared" ref="B7:T7" si="1">$B$2/($B$3-B$5)^2</f>
        <v>1.3850415512465375E-7</v>
      </c>
      <c r="C7" s="3">
        <f t="shared" si="1"/>
        <v>1.5432098765432096E-7</v>
      </c>
      <c r="D7" s="3">
        <f t="shared" si="1"/>
        <v>1.7301038062283734E-7</v>
      </c>
      <c r="E7" s="3">
        <f t="shared" si="1"/>
        <v>1.9531249999999998E-7</v>
      </c>
      <c r="F7" s="3">
        <f t="shared" si="1"/>
        <v>2.2222222222222217E-7</v>
      </c>
      <c r="G7" s="3">
        <f t="shared" si="1"/>
        <v>2.5510204081632651E-7</v>
      </c>
      <c r="H7" s="3">
        <f t="shared" si="1"/>
        <v>2.9585798816568045E-7</v>
      </c>
      <c r="I7" s="3">
        <f t="shared" si="1"/>
        <v>3.4722222222222213E-7</v>
      </c>
      <c r="J7" s="3">
        <f t="shared" si="1"/>
        <v>4.1322314049586764E-7</v>
      </c>
      <c r="K7" s="3">
        <f t="shared" si="1"/>
        <v>4.9999999999999987E-7</v>
      </c>
      <c r="L7" s="3">
        <f t="shared" si="1"/>
        <v>6.1728395061728385E-7</v>
      </c>
      <c r="M7" s="3">
        <f t="shared" si="1"/>
        <v>7.8124999999999961E-7</v>
      </c>
      <c r="N7" s="3">
        <f t="shared" si="1"/>
        <v>1.020408163265306E-6</v>
      </c>
      <c r="O7" s="3">
        <f t="shared" si="1"/>
        <v>1.388888888888889E-6</v>
      </c>
      <c r="P7" s="3">
        <f t="shared" si="1"/>
        <v>1.9999999999999986E-6</v>
      </c>
      <c r="Q7" s="3">
        <f t="shared" si="1"/>
        <v>3.1249999999999985E-6</v>
      </c>
      <c r="R7" s="3">
        <f t="shared" si="1"/>
        <v>5.5555555555555558E-6</v>
      </c>
      <c r="S7" s="3">
        <f t="shared" si="1"/>
        <v>1.2499999999999977E-5</v>
      </c>
      <c r="T7" s="3">
        <f t="shared" si="1"/>
        <v>4.9999999999999908E-5</v>
      </c>
    </row>
    <row r="9" spans="1:20" x14ac:dyDescent="0.25">
      <c r="A9" s="15" t="s">
        <v>24</v>
      </c>
      <c r="B9" s="3">
        <f>B3/(1+SQRT(B2/B1))</f>
        <v>0.11169631197754942</v>
      </c>
    </row>
    <row r="13" spans="1:20" x14ac:dyDescent="0.25">
      <c r="N13" s="7" t="s">
        <v>25</v>
      </c>
      <c r="O13" s="7"/>
      <c r="P13" s="7"/>
    </row>
  </sheetData>
  <mergeCells count="1">
    <mergeCell ref="N13:P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10" workbookViewId="0">
      <selection activeCell="I23" sqref="I23:L23"/>
    </sheetView>
  </sheetViews>
  <sheetFormatPr defaultRowHeight="15" x14ac:dyDescent="0.25"/>
  <cols>
    <col min="2" max="2" width="12" bestFit="1" customWidth="1"/>
    <col min="6" max="6" width="11" bestFit="1" customWidth="1"/>
  </cols>
  <sheetData>
    <row r="1" spans="1:11" x14ac:dyDescent="0.25">
      <c r="A1" s="15" t="s">
        <v>17</v>
      </c>
      <c r="B1" s="3">
        <f>8*10^(-9)</f>
        <v>8.0000000000000005E-9</v>
      </c>
    </row>
    <row r="2" spans="1:11" x14ac:dyDescent="0.25">
      <c r="A2" s="15" t="s">
        <v>18</v>
      </c>
      <c r="B2" s="3">
        <f>4*10^(-8)</f>
        <v>4.0000000000000001E-8</v>
      </c>
    </row>
    <row r="4" spans="1:11" x14ac:dyDescent="0.25">
      <c r="A4" s="15" t="s">
        <v>19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</row>
    <row r="5" spans="1:11" x14ac:dyDescent="0.25">
      <c r="A5" s="15" t="s">
        <v>18</v>
      </c>
      <c r="B5" s="3">
        <f>$B$1*B$4</f>
        <v>8.0000000000000005E-9</v>
      </c>
      <c r="C5" s="3">
        <f t="shared" ref="C5:K5" si="0">$B$1*C$4</f>
        <v>1.6000000000000001E-8</v>
      </c>
      <c r="D5" s="3">
        <f t="shared" si="0"/>
        <v>2.4000000000000003E-8</v>
      </c>
      <c r="E5" s="3">
        <f t="shared" si="0"/>
        <v>3.2000000000000002E-8</v>
      </c>
      <c r="F5" s="3">
        <f>$B$1*F$4</f>
        <v>4.0000000000000001E-8</v>
      </c>
      <c r="G5" s="3">
        <f t="shared" si="0"/>
        <v>4.8000000000000006E-8</v>
      </c>
      <c r="H5" s="3">
        <f t="shared" si="0"/>
        <v>5.6000000000000005E-8</v>
      </c>
      <c r="I5" s="3">
        <f t="shared" si="0"/>
        <v>6.4000000000000004E-8</v>
      </c>
      <c r="J5" s="3">
        <f t="shared" si="0"/>
        <v>7.2000000000000009E-8</v>
      </c>
      <c r="K5" s="3">
        <f t="shared" si="0"/>
        <v>8.0000000000000002E-8</v>
      </c>
    </row>
    <row r="6" spans="1:11" x14ac:dyDescent="0.25">
      <c r="A6" s="15" t="s">
        <v>20</v>
      </c>
      <c r="B6" s="3">
        <f>$B$2/B$4</f>
        <v>4.0000000000000001E-8</v>
      </c>
      <c r="C6" s="3">
        <f t="shared" ref="C6:K6" si="1">$B$2/C$4</f>
        <v>2E-8</v>
      </c>
      <c r="D6" s="3">
        <f t="shared" si="1"/>
        <v>1.3333333333333334E-8</v>
      </c>
      <c r="E6" s="3">
        <f t="shared" si="1"/>
        <v>1E-8</v>
      </c>
      <c r="F6" s="3">
        <f t="shared" si="1"/>
        <v>8.0000000000000005E-9</v>
      </c>
      <c r="G6" s="3">
        <f t="shared" si="1"/>
        <v>6.6666666666666668E-9</v>
      </c>
      <c r="H6" s="3">
        <f t="shared" si="1"/>
        <v>5.7142857142857144E-9</v>
      </c>
      <c r="I6" s="3">
        <f t="shared" si="1"/>
        <v>5.0000000000000001E-9</v>
      </c>
      <c r="J6" s="3">
        <f t="shared" si="1"/>
        <v>4.4444444444444443E-9</v>
      </c>
      <c r="K6" s="3">
        <f t="shared" si="1"/>
        <v>4.0000000000000002E-9</v>
      </c>
    </row>
    <row r="23" spans="2:12" x14ac:dyDescent="0.25">
      <c r="B23" s="7" t="s">
        <v>26</v>
      </c>
      <c r="C23" s="7"/>
      <c r="D23" s="7"/>
      <c r="E23" s="7"/>
      <c r="I23" s="7" t="s">
        <v>27</v>
      </c>
      <c r="J23" s="7"/>
      <c r="K23" s="7"/>
      <c r="L23" s="7"/>
    </row>
  </sheetData>
  <mergeCells count="2">
    <mergeCell ref="B23:E23"/>
    <mergeCell ref="I23:L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svmar</dc:creator>
  <cp:lastModifiedBy>RePack by Diakov</cp:lastModifiedBy>
  <dcterms:created xsi:type="dcterms:W3CDTF">2017-12-07T05:13:18Z</dcterms:created>
  <dcterms:modified xsi:type="dcterms:W3CDTF">2017-12-24T13:44:46Z</dcterms:modified>
</cp:coreProperties>
</file>