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1"/>
  </bookViews>
  <sheets>
    <sheet name="Задание№1" sheetId="1" r:id="rId1"/>
    <sheet name="Задание№2" sheetId="2" r:id="rId2"/>
    <sheet name="Задание№3" sheetId="3" r:id="rId3"/>
    <sheet name="Задание№4" sheetId="4" r:id="rId4"/>
    <sheet name="Задание№5" sheetId="5" r:id="rId5"/>
  </sheets>
  <calcPr calcId="152511"/>
</workbook>
</file>

<file path=xl/calcChain.xml><?xml version="1.0" encoding="utf-8"?>
<calcChain xmlns="http://schemas.openxmlformats.org/spreadsheetml/2006/main">
  <c r="I2" i="4" l="1"/>
  <c r="H2" i="4"/>
  <c r="G2" i="4"/>
  <c r="F2" i="4"/>
  <c r="D3" i="4" l="1"/>
  <c r="D4" i="4"/>
  <c r="D6" i="4"/>
  <c r="D2" i="4"/>
  <c r="C6" i="4"/>
  <c r="C3" i="4"/>
  <c r="C4" i="4"/>
  <c r="C5" i="4"/>
  <c r="D5" i="4" s="1"/>
  <c r="C2" i="4"/>
  <c r="E2" i="4" l="1"/>
  <c r="D24" i="5"/>
  <c r="E20" i="5"/>
  <c r="H18" i="5" s="1"/>
  <c r="I18" i="5" s="1"/>
  <c r="J18" i="5" s="1"/>
  <c r="D20" i="5"/>
  <c r="E19" i="5"/>
  <c r="D19" i="5"/>
  <c r="E18" i="5"/>
  <c r="G18" i="5" s="1"/>
  <c r="D18" i="5"/>
  <c r="E15" i="5"/>
  <c r="D15" i="5"/>
  <c r="E14" i="5"/>
  <c r="D14" i="5"/>
  <c r="E13" i="5"/>
  <c r="G13" i="5" s="1"/>
  <c r="H13" i="5" s="1"/>
  <c r="I13" i="5" s="1"/>
  <c r="J13" i="5" s="1"/>
  <c r="D13" i="5"/>
  <c r="D10" i="5"/>
  <c r="E10" i="5" s="1"/>
  <c r="E9" i="5"/>
  <c r="D9" i="5"/>
  <c r="I8" i="5"/>
  <c r="D8" i="5"/>
  <c r="E8" i="5" s="1"/>
  <c r="G8" i="5" s="1"/>
  <c r="H8" i="5" s="1"/>
  <c r="J8" i="5" s="1"/>
  <c r="D5" i="5" l="1"/>
  <c r="C5" i="5"/>
  <c r="B5" i="5"/>
  <c r="H2" i="3"/>
  <c r="I2" i="3" s="1"/>
  <c r="G2" i="3"/>
  <c r="F2" i="3"/>
  <c r="F2" i="1"/>
  <c r="E2" i="3"/>
  <c r="D3" i="3"/>
  <c r="D4" i="3"/>
  <c r="D2" i="3"/>
  <c r="B5" i="3"/>
  <c r="C4" i="3"/>
  <c r="C3" i="3"/>
  <c r="C2" i="3"/>
  <c r="F2" i="2"/>
  <c r="G2" i="2" l="1"/>
  <c r="E2" i="2" l="1"/>
  <c r="C3" i="2"/>
  <c r="C4" i="2"/>
  <c r="C5" i="2"/>
  <c r="D5" i="2" s="1"/>
  <c r="C6" i="2"/>
  <c r="C2" i="2"/>
  <c r="D2" i="2" s="1"/>
  <c r="D4" i="2"/>
  <c r="D6" i="2"/>
  <c r="D3" i="2"/>
  <c r="G2" i="1"/>
  <c r="H2" i="1" s="1"/>
  <c r="I2" i="1" s="1"/>
  <c r="H2" i="2" l="1"/>
  <c r="I2" i="2" s="1"/>
  <c r="E2" i="1" l="1"/>
  <c r="D3" i="1"/>
  <c r="D4" i="1"/>
  <c r="D5" i="1"/>
  <c r="D6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<sst xmlns="http://schemas.openxmlformats.org/spreadsheetml/2006/main" count="83" uniqueCount="58">
  <si>
    <t>n</t>
  </si>
  <si>
    <t>d,мм</t>
  </si>
  <si>
    <t>Среднее d</t>
  </si>
  <si>
    <t>Средне-квадротичная погрешность</t>
  </si>
  <si>
    <t>Станд. отклонен</t>
  </si>
  <si>
    <t>Абсол. Погрешность</t>
  </si>
  <si>
    <t>Относит. Погрешность</t>
  </si>
  <si>
    <r>
      <t>d</t>
    </r>
    <r>
      <rPr>
        <sz val="9"/>
        <color theme="1"/>
        <rFont val="Times New Roman"/>
        <family val="1"/>
        <charset val="204"/>
      </rPr>
      <t>i</t>
    </r>
    <r>
      <rPr>
        <sz val="12"/>
        <color theme="1"/>
        <rFont val="Times New Roman"/>
        <family val="1"/>
        <charset val="204"/>
      </rPr>
      <t>-d</t>
    </r>
    <r>
      <rPr>
        <sz val="8"/>
        <color theme="1"/>
        <rFont val="Times New Roman"/>
        <family val="1"/>
        <charset val="204"/>
      </rPr>
      <t>0</t>
    </r>
  </si>
  <si>
    <r>
      <t>(d</t>
    </r>
    <r>
      <rPr>
        <sz val="8"/>
        <color theme="1"/>
        <rFont val="Times New Roman"/>
        <family val="1"/>
        <charset val="204"/>
      </rPr>
      <t>i</t>
    </r>
    <r>
      <rPr>
        <sz val="12"/>
        <color theme="1"/>
        <rFont val="Times New Roman"/>
        <family val="1"/>
        <charset val="204"/>
      </rPr>
      <t>-d</t>
    </r>
    <r>
      <rPr>
        <sz val="8"/>
        <color theme="1"/>
        <rFont val="Times New Roman"/>
        <family val="1"/>
        <charset val="204"/>
      </rPr>
      <t>0</t>
    </r>
    <r>
      <rPr>
        <sz val="12"/>
        <color theme="1"/>
        <rFont val="Times New Roman"/>
        <family val="1"/>
        <charset val="204"/>
      </rPr>
      <t>)^2</t>
    </r>
  </si>
  <si>
    <t>Среднее значение</t>
  </si>
  <si>
    <t>m</t>
  </si>
  <si>
    <t>mi-m0</t>
  </si>
  <si>
    <t>(mi-mo)^2</t>
  </si>
  <si>
    <t>Среднее m</t>
  </si>
  <si>
    <t xml:space="preserve">Среднеквадратичная погрешность </t>
  </si>
  <si>
    <t>Станд. Отклонения</t>
  </si>
  <si>
    <t>Абсол. Погреш</t>
  </si>
  <si>
    <t>Относит. Погреш</t>
  </si>
  <si>
    <t>m0</t>
  </si>
  <si>
    <t>Ср. зн</t>
  </si>
  <si>
    <t>а,мм</t>
  </si>
  <si>
    <t>b,мм</t>
  </si>
  <si>
    <t>h,мм</t>
  </si>
  <si>
    <t>V</t>
  </si>
  <si>
    <t>a</t>
  </si>
  <si>
    <t>b</t>
  </si>
  <si>
    <t>h</t>
  </si>
  <si>
    <t>b0</t>
  </si>
  <si>
    <t>a0</t>
  </si>
  <si>
    <t>h0</t>
  </si>
  <si>
    <t>b-b0</t>
  </si>
  <si>
    <t>a-a0</t>
  </si>
  <si>
    <t>h-h0</t>
  </si>
  <si>
    <t>Результат</t>
  </si>
  <si>
    <t>(b-b0)^2</t>
  </si>
  <si>
    <t>(a-a0)^2</t>
  </si>
  <si>
    <t>(h-h0)^2</t>
  </si>
  <si>
    <t xml:space="preserve">Среднеe </t>
  </si>
  <si>
    <t>Cреднее</t>
  </si>
  <si>
    <t>Среднее h</t>
  </si>
  <si>
    <t>Сред. квадратич.</t>
  </si>
  <si>
    <t>Сред.квадратич.</t>
  </si>
  <si>
    <t>∆x(сл)</t>
  </si>
  <si>
    <t>Станд. откл.</t>
  </si>
  <si>
    <t>Станд. Откл.</t>
  </si>
  <si>
    <t>∆x(ои)</t>
  </si>
  <si>
    <t>Абсолют.погреш</t>
  </si>
  <si>
    <t>Дов.интервал(∆x)</t>
  </si>
  <si>
    <t>Относ.погрешн.</t>
  </si>
  <si>
    <t>Относ.погреш.</t>
  </si>
  <si>
    <t>12,8 +/-0,095</t>
  </si>
  <si>
    <t>V,л</t>
  </si>
  <si>
    <t>Vi-Vo</t>
  </si>
  <si>
    <t>(Vi-Vo)^2</t>
  </si>
  <si>
    <t>Среднее V</t>
  </si>
  <si>
    <t xml:space="preserve">Среднее </t>
  </si>
  <si>
    <t>Среднекв погреш</t>
  </si>
  <si>
    <t>Станд. Откл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</si>
</sst>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\ _₽_-;\-* #,##0.00\ _₽_-;_-* &quot;-&quot;??\ _₽_-;_-@_-"/>
    <numFmt numFmtId="164" formatCode="0.000"/>
    <numFmt numFmtId="165" formatCode="0.0000000"/>
    <numFmt numFmtId="166" formatCode="0.0000"/>
    <numFmt numFmtId="167" formatCode="0.0%"/>
    <numFmt numFmtId="168" formatCode="0.000%"/>
    <numFmt numFmtId="169" formatCode="0.00000"/>
    <numFmt numFmtId="170" formatCode="0.000000"/>
    <numFmt numFmtId="175" formatCode="0.00000000"/>
    <numFmt numFmtId="177" formatCode="_-* #,##0.000\ _₽_-;\-* #,##0.000\ _₽_-;_-* &quot;-&quot;??\ _₽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66" fontId="0" fillId="0" borderId="1" xfId="0" applyNumberFormat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wrapText="1"/>
    </xf>
    <xf numFmtId="169" fontId="0" fillId="0" borderId="1" xfId="0" applyNumberFormat="1" applyBorder="1"/>
    <xf numFmtId="2" fontId="0" fillId="0" borderId="1" xfId="0" applyNumberFormat="1" applyBorder="1"/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7" fontId="3" fillId="0" borderId="2" xfId="1" applyNumberFormat="1" applyFont="1" applyBorder="1" applyAlignment="1">
      <alignment horizontal="center" vertical="center"/>
    </xf>
    <xf numFmtId="167" fontId="0" fillId="0" borderId="3" xfId="1" applyNumberFormat="1" applyFont="1" applyBorder="1" applyAlignment="1">
      <alignment horizontal="center" vertical="center"/>
    </xf>
    <xf numFmtId="167" fontId="0" fillId="0" borderId="4" xfId="1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8" fontId="0" fillId="0" borderId="2" xfId="1" applyNumberFormat="1" applyFont="1" applyBorder="1" applyAlignment="1">
      <alignment horizontal="center" vertical="center"/>
    </xf>
    <xf numFmtId="168" fontId="0" fillId="0" borderId="3" xfId="1" applyNumberFormat="1" applyFont="1" applyBorder="1" applyAlignment="1">
      <alignment horizontal="center" vertical="center"/>
    </xf>
    <xf numFmtId="168" fontId="0" fillId="0" borderId="4" xfId="1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2" xfId="1" applyNumberFormat="1" applyFont="1" applyBorder="1" applyAlignment="1">
      <alignment horizontal="center" vertical="center"/>
    </xf>
    <xf numFmtId="166" fontId="0" fillId="0" borderId="3" xfId="1" applyNumberFormat="1" applyFont="1" applyBorder="1" applyAlignment="1">
      <alignment horizontal="center" vertical="center"/>
    </xf>
    <xf numFmtId="166" fontId="0" fillId="0" borderId="4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70" fontId="0" fillId="0" borderId="2" xfId="0" applyNumberFormat="1" applyBorder="1" applyAlignment="1">
      <alignment horizontal="center" vertical="center"/>
    </xf>
    <xf numFmtId="170" fontId="0" fillId="0" borderId="3" xfId="0" applyNumberFormat="1" applyBorder="1" applyAlignment="1">
      <alignment horizontal="center" vertical="center"/>
    </xf>
    <xf numFmtId="170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0" xfId="3"/>
    <xf numFmtId="0" fontId="1" fillId="0" borderId="0" xfId="3" applyFill="1" applyBorder="1"/>
    <xf numFmtId="0" fontId="1" fillId="0" borderId="1" xfId="3" applyBorder="1" applyAlignment="1">
      <alignment horizontal="left" vertical="top" wrapText="1"/>
    </xf>
    <xf numFmtId="0" fontId="1" fillId="0" borderId="4" xfId="3" applyBorder="1" applyAlignment="1">
      <alignment horizontal="left"/>
    </xf>
    <xf numFmtId="0" fontId="1" fillId="0" borderId="0" xfId="3" applyAlignment="1">
      <alignment horizontal="center" vertical="center"/>
    </xf>
    <xf numFmtId="0" fontId="1" fillId="0" borderId="0" xfId="3" applyAlignment="1">
      <alignment vertical="center"/>
    </xf>
    <xf numFmtId="175" fontId="1" fillId="0" borderId="0" xfId="3" applyNumberFormat="1" applyBorder="1" applyAlignment="1">
      <alignment horizontal="center" vertical="center"/>
    </xf>
    <xf numFmtId="166" fontId="1" fillId="0" borderId="1" xfId="3" applyNumberFormat="1" applyBorder="1" applyAlignment="1">
      <alignment vertical="top" wrapText="1"/>
    </xf>
    <xf numFmtId="169" fontId="1" fillId="0" borderId="1" xfId="3" applyNumberFormat="1" applyBorder="1" applyAlignment="1">
      <alignment vertical="top" wrapText="1"/>
    </xf>
    <xf numFmtId="169" fontId="1" fillId="0" borderId="1" xfId="3" applyNumberFormat="1" applyBorder="1" applyAlignment="1">
      <alignment horizontal="center" vertical="top" wrapText="1"/>
    </xf>
    <xf numFmtId="0" fontId="1" fillId="0" borderId="1" xfId="3" applyBorder="1" applyAlignment="1">
      <alignment horizontal="center" vertical="top" wrapText="1"/>
    </xf>
    <xf numFmtId="0" fontId="1" fillId="0" borderId="1" xfId="3" applyBorder="1" applyAlignment="1">
      <alignment horizontal="center" vertical="center"/>
    </xf>
    <xf numFmtId="175" fontId="1" fillId="0" borderId="1" xfId="3" applyNumberFormat="1" applyBorder="1" applyAlignment="1">
      <alignment horizontal="center" vertical="center"/>
    </xf>
    <xf numFmtId="169" fontId="1" fillId="0" borderId="1" xfId="3" applyNumberFormat="1" applyBorder="1" applyAlignment="1">
      <alignment horizontal="center" vertical="center"/>
    </xf>
    <xf numFmtId="0" fontId="1" fillId="2" borderId="1" xfId="3" applyFill="1" applyBorder="1"/>
    <xf numFmtId="0" fontId="6" fillId="2" borderId="1" xfId="3" applyFont="1" applyFill="1" applyBorder="1"/>
    <xf numFmtId="0" fontId="1" fillId="2" borderId="1" xfId="3" applyFill="1" applyBorder="1" applyAlignment="1">
      <alignment horizontal="left"/>
    </xf>
    <xf numFmtId="177" fontId="1" fillId="0" borderId="1" xfId="2" applyNumberFormat="1" applyFont="1" applyBorder="1" applyAlignment="1">
      <alignment horizontal="center" vertical="center"/>
    </xf>
  </cellXfs>
  <cellStyles count="5">
    <cellStyle name="Обычный" xfId="0" builtinId="0"/>
    <cellStyle name="Обычный 2" xfId="3"/>
    <cellStyle name="Процентный" xfId="1" builtinId="5"/>
    <cellStyle name="Процентный 2" xfId="4"/>
    <cellStyle name="Финансовый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2" sqref="H2:H6"/>
    </sheetView>
  </sheetViews>
  <sheetFormatPr defaultRowHeight="15" x14ac:dyDescent="0.25"/>
  <cols>
    <col min="1" max="1" width="18.28515625" customWidth="1"/>
    <col min="6" max="6" width="16.140625" customWidth="1"/>
    <col min="7" max="7" width="12.140625" customWidth="1"/>
    <col min="8" max="8" width="13.42578125" customWidth="1"/>
    <col min="9" max="9" width="14" customWidth="1"/>
  </cols>
  <sheetData>
    <row r="1" spans="1:9" ht="53.25" customHeight="1" x14ac:dyDescent="0.25">
      <c r="A1" s="3" t="s">
        <v>0</v>
      </c>
      <c r="B1" s="3" t="s">
        <v>1</v>
      </c>
      <c r="C1" s="3" t="s">
        <v>7</v>
      </c>
      <c r="D1" s="3" t="s">
        <v>8</v>
      </c>
      <c r="E1" s="5" t="s">
        <v>2</v>
      </c>
      <c r="F1" s="4" t="s">
        <v>3</v>
      </c>
      <c r="G1" s="4" t="s">
        <v>4</v>
      </c>
      <c r="H1" s="4" t="s">
        <v>5</v>
      </c>
      <c r="I1" s="4" t="s">
        <v>6</v>
      </c>
    </row>
    <row r="2" spans="1:9" ht="15.75" x14ac:dyDescent="0.25">
      <c r="A2" s="8">
        <v>1</v>
      </c>
      <c r="B2" s="2">
        <v>14.85</v>
      </c>
      <c r="C2" s="2">
        <f>B2-$B$7</f>
        <v>4.9999999999998934E-2</v>
      </c>
      <c r="D2" s="2">
        <f>POWER(C2,2)</f>
        <v>2.4999999999998934E-3</v>
      </c>
      <c r="E2" s="26">
        <f>$B$7+0.2*SUM(C2:C6)</f>
        <v>14.818</v>
      </c>
      <c r="F2" s="26">
        <f>1/20*(SUM(D2:D6)-5*($E$2-$B$7)^2)</f>
        <v>1.3400000000000247E-4</v>
      </c>
      <c r="G2" s="26">
        <f>SQRT(F2)</f>
        <v>1.1575836902790333E-2</v>
      </c>
      <c r="H2" s="26">
        <f>(2.57*G2)</f>
        <v>2.9749900840171154E-2</v>
      </c>
      <c r="I2" s="29">
        <f>$H$2/$E$2</f>
        <v>2.0076866540809256E-3</v>
      </c>
    </row>
    <row r="3" spans="1:9" ht="15.75" x14ac:dyDescent="0.25">
      <c r="A3" s="8">
        <v>2</v>
      </c>
      <c r="B3" s="2">
        <v>14.8</v>
      </c>
      <c r="C3" s="2">
        <f t="shared" ref="C3:C6" si="0">B3-$B$7</f>
        <v>0</v>
      </c>
      <c r="D3" s="2">
        <f t="shared" ref="D3:D6" si="1">POWER(C3,2)</f>
        <v>0</v>
      </c>
      <c r="E3" s="27"/>
      <c r="F3" s="27"/>
      <c r="G3" s="27"/>
      <c r="H3" s="27"/>
      <c r="I3" s="30"/>
    </row>
    <row r="4" spans="1:9" ht="15.75" x14ac:dyDescent="0.25">
      <c r="A4" s="8">
        <v>3</v>
      </c>
      <c r="B4" s="2">
        <v>14.79</v>
      </c>
      <c r="C4" s="2">
        <f t="shared" si="0"/>
        <v>-1.0000000000001563E-2</v>
      </c>
      <c r="D4" s="2">
        <f t="shared" si="1"/>
        <v>1.0000000000003127E-4</v>
      </c>
      <c r="E4" s="27"/>
      <c r="F4" s="27"/>
      <c r="G4" s="27"/>
      <c r="H4" s="27"/>
      <c r="I4" s="30"/>
    </row>
    <row r="5" spans="1:9" ht="15.75" x14ac:dyDescent="0.25">
      <c r="A5" s="8">
        <v>4</v>
      </c>
      <c r="B5" s="2">
        <v>14.84</v>
      </c>
      <c r="C5" s="2">
        <f t="shared" si="0"/>
        <v>3.9999999999999147E-2</v>
      </c>
      <c r="D5" s="2">
        <f t="shared" si="1"/>
        <v>1.5999999999999318E-3</v>
      </c>
      <c r="E5" s="27"/>
      <c r="F5" s="27"/>
      <c r="G5" s="27"/>
      <c r="H5" s="27"/>
      <c r="I5" s="30"/>
    </row>
    <row r="6" spans="1:9" ht="15.75" x14ac:dyDescent="0.25">
      <c r="A6" s="8">
        <v>5</v>
      </c>
      <c r="B6" s="2">
        <v>14.81</v>
      </c>
      <c r="C6" s="2">
        <f t="shared" si="0"/>
        <v>9.9999999999997868E-3</v>
      </c>
      <c r="D6" s="2">
        <f t="shared" si="1"/>
        <v>9.9999999999995736E-5</v>
      </c>
      <c r="E6" s="28"/>
      <c r="F6" s="28"/>
      <c r="G6" s="28"/>
      <c r="H6" s="28"/>
      <c r="I6" s="31"/>
    </row>
    <row r="7" spans="1:9" x14ac:dyDescent="0.25">
      <c r="A7" s="6" t="s">
        <v>9</v>
      </c>
      <c r="B7" s="7">
        <v>14.8</v>
      </c>
    </row>
  </sheetData>
  <mergeCells count="5">
    <mergeCell ref="E2:E6"/>
    <mergeCell ref="F2:F6"/>
    <mergeCell ref="G2:G6"/>
    <mergeCell ref="H2:H6"/>
    <mergeCell ref="I2:I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I2" sqref="I2:I6"/>
    </sheetView>
  </sheetViews>
  <sheetFormatPr defaultRowHeight="15" x14ac:dyDescent="0.25"/>
  <cols>
    <col min="4" max="4" width="10.85546875" customWidth="1"/>
    <col min="5" max="6" width="13.7109375" customWidth="1"/>
    <col min="7" max="7" width="11.7109375" customWidth="1"/>
    <col min="8" max="8" width="13" customWidth="1"/>
    <col min="9" max="9" width="12.140625" customWidth="1"/>
  </cols>
  <sheetData>
    <row r="1" spans="1:9" ht="44.25" customHeight="1" x14ac:dyDescent="0.25">
      <c r="A1" s="6" t="s">
        <v>0</v>
      </c>
      <c r="B1" s="6" t="s">
        <v>10</v>
      </c>
      <c r="C1" s="6" t="s">
        <v>11</v>
      </c>
      <c r="D1" s="6" t="s">
        <v>12</v>
      </c>
      <c r="E1" s="6" t="s">
        <v>13</v>
      </c>
      <c r="F1" s="12" t="s">
        <v>14</v>
      </c>
      <c r="G1" s="12" t="s">
        <v>15</v>
      </c>
      <c r="H1" s="12" t="s">
        <v>16</v>
      </c>
      <c r="I1" s="12" t="s">
        <v>17</v>
      </c>
    </row>
    <row r="2" spans="1:9" x14ac:dyDescent="0.25">
      <c r="A2" s="11">
        <v>1</v>
      </c>
      <c r="B2" s="9">
        <v>7.48</v>
      </c>
      <c r="C2" s="1">
        <f>B2-$B$7</f>
        <v>0</v>
      </c>
      <c r="D2" s="1">
        <f>C2^2</f>
        <v>0</v>
      </c>
      <c r="E2" s="32">
        <f>SUM(B2:B6)/5</f>
        <v>7.492</v>
      </c>
      <c r="F2" s="33">
        <f>(1/20)*(SUM($D$2:$D$6)-5*(SUM(($E$2-$B$7)^2)))</f>
        <v>7.399999999999879E-5</v>
      </c>
      <c r="G2" s="34">
        <f>SQRT(F2)</f>
        <v>8.6023252670425557E-3</v>
      </c>
      <c r="H2" s="35">
        <f>(2.57*G2)</f>
        <v>2.2107975936299366E-2</v>
      </c>
      <c r="I2" s="36">
        <f>(H2/E2)</f>
        <v>2.9508777277495149E-3</v>
      </c>
    </row>
    <row r="3" spans="1:9" x14ac:dyDescent="0.25">
      <c r="A3" s="11">
        <v>2</v>
      </c>
      <c r="B3" s="9">
        <v>7.49</v>
      </c>
      <c r="C3" s="1">
        <f t="shared" ref="C3:C6" si="0">B3-$B$7</f>
        <v>9.9999999999997868E-3</v>
      </c>
      <c r="D3" s="10">
        <f t="shared" ref="D3:D6" si="1">C3^2</f>
        <v>9.9999999999995736E-5</v>
      </c>
      <c r="E3" s="27"/>
      <c r="F3" s="27"/>
      <c r="G3" s="27"/>
      <c r="H3" s="27"/>
      <c r="I3" s="37"/>
    </row>
    <row r="4" spans="1:9" x14ac:dyDescent="0.25">
      <c r="A4" s="11">
        <v>3</v>
      </c>
      <c r="B4" s="9">
        <v>7.52</v>
      </c>
      <c r="C4" s="1">
        <f t="shared" si="0"/>
        <v>3.9999999999999147E-2</v>
      </c>
      <c r="D4" s="1">
        <f t="shared" si="1"/>
        <v>1.5999999999999318E-3</v>
      </c>
      <c r="E4" s="27"/>
      <c r="F4" s="27"/>
      <c r="G4" s="27"/>
      <c r="H4" s="27"/>
      <c r="I4" s="37"/>
    </row>
    <row r="5" spans="1:9" x14ac:dyDescent="0.25">
      <c r="A5" s="11">
        <v>4</v>
      </c>
      <c r="B5" s="9">
        <v>7.47</v>
      </c>
      <c r="C5" s="1">
        <f t="shared" si="0"/>
        <v>-1.0000000000000675E-2</v>
      </c>
      <c r="D5" s="1">
        <f t="shared" si="1"/>
        <v>1.000000000000135E-4</v>
      </c>
      <c r="E5" s="27"/>
      <c r="F5" s="27"/>
      <c r="G5" s="27"/>
      <c r="H5" s="27"/>
      <c r="I5" s="37"/>
    </row>
    <row r="6" spans="1:9" x14ac:dyDescent="0.25">
      <c r="A6" s="11">
        <v>5</v>
      </c>
      <c r="B6" s="9">
        <v>7.5</v>
      </c>
      <c r="C6" s="1">
        <f t="shared" si="0"/>
        <v>1.9999999999999574E-2</v>
      </c>
      <c r="D6" s="1">
        <f t="shared" si="1"/>
        <v>3.9999999999998294E-4</v>
      </c>
      <c r="E6" s="28"/>
      <c r="F6" s="28"/>
      <c r="G6" s="28"/>
      <c r="H6" s="28"/>
      <c r="I6" s="38"/>
    </row>
    <row r="7" spans="1:9" x14ac:dyDescent="0.25">
      <c r="A7" s="6" t="s">
        <v>18</v>
      </c>
      <c r="B7" s="1">
        <v>7.48</v>
      </c>
    </row>
  </sheetData>
  <mergeCells count="5">
    <mergeCell ref="E2:E6"/>
    <mergeCell ref="F2:F6"/>
    <mergeCell ref="G2:G6"/>
    <mergeCell ref="H2:H6"/>
    <mergeCell ref="I2:I6"/>
  </mergeCells>
  <pageMargins left="0.7" right="0.7" top="0.75" bottom="0.75" header="0.3" footer="0.3"/>
  <pageSetup orientation="portrait" r:id="rId1"/>
  <ignoredErrors>
    <ignoredError sqref="E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F2" sqref="F2:F4"/>
    </sheetView>
  </sheetViews>
  <sheetFormatPr defaultRowHeight="15" x14ac:dyDescent="0.25"/>
  <cols>
    <col min="3" max="3" width="7.7109375" customWidth="1"/>
    <col min="4" max="4" width="11.28515625" customWidth="1"/>
    <col min="6" max="6" width="12.5703125" customWidth="1"/>
    <col min="7" max="7" width="12" customWidth="1"/>
    <col min="8" max="8" width="11" customWidth="1"/>
    <col min="9" max="9" width="9.7109375" customWidth="1"/>
  </cols>
  <sheetData>
    <row r="1" spans="1:9" ht="45" customHeight="1" x14ac:dyDescent="0.25">
      <c r="A1" s="6" t="s">
        <v>0</v>
      </c>
      <c r="B1" s="6" t="s">
        <v>10</v>
      </c>
      <c r="C1" s="6" t="s">
        <v>11</v>
      </c>
      <c r="D1" s="6" t="s">
        <v>12</v>
      </c>
      <c r="E1" s="15" t="s">
        <v>13</v>
      </c>
      <c r="F1" s="15" t="s">
        <v>14</v>
      </c>
      <c r="G1" s="15" t="s">
        <v>15</v>
      </c>
      <c r="H1" s="15" t="s">
        <v>16</v>
      </c>
      <c r="I1" s="15" t="s">
        <v>17</v>
      </c>
    </row>
    <row r="2" spans="1:9" x14ac:dyDescent="0.25">
      <c r="A2" s="11">
        <v>1</v>
      </c>
      <c r="B2" s="9">
        <v>47.12</v>
      </c>
      <c r="C2" s="1">
        <f>B2-B5</f>
        <v>1.0000000000005116E-2</v>
      </c>
      <c r="D2" s="13">
        <f>POWER(C2,2)</f>
        <v>1.0000000000010231E-4</v>
      </c>
      <c r="E2" s="34">
        <f>AVERAGE(B2:B4)</f>
        <v>47.109999999999992</v>
      </c>
      <c r="F2" s="33">
        <f>1/20*(SUM(D2:D4)-5*($E$2-$B$5)^2)</f>
        <v>7.0000000000007665E-5</v>
      </c>
      <c r="G2" s="34">
        <f>SQRT(F2)</f>
        <v>8.3666002653412144E-3</v>
      </c>
      <c r="H2" s="41">
        <f>(3.182*G2)</f>
        <v>2.6622522044315745E-2</v>
      </c>
      <c r="I2" s="36">
        <f>(H2/E2)</f>
        <v>5.6511403193198367E-4</v>
      </c>
    </row>
    <row r="3" spans="1:9" x14ac:dyDescent="0.25">
      <c r="A3" s="11">
        <v>2</v>
      </c>
      <c r="B3" s="9">
        <v>47.08</v>
      </c>
      <c r="C3" s="1">
        <f>B3-B5</f>
        <v>-2.9999999999994031E-2</v>
      </c>
      <c r="D3" s="13">
        <f t="shared" ref="D3:D4" si="0">POWER(C3,2)</f>
        <v>8.9999999999964186E-4</v>
      </c>
      <c r="E3" s="27"/>
      <c r="F3" s="39"/>
      <c r="G3" s="27"/>
      <c r="H3" s="42"/>
      <c r="I3" s="37"/>
    </row>
    <row r="4" spans="1:9" x14ac:dyDescent="0.25">
      <c r="A4" s="11">
        <v>3</v>
      </c>
      <c r="B4" s="9">
        <v>47.13</v>
      </c>
      <c r="C4" s="14">
        <f>B4-B5</f>
        <v>2.0000000000010232E-2</v>
      </c>
      <c r="D4" s="13">
        <f t="shared" si="0"/>
        <v>4.0000000000040925E-4</v>
      </c>
      <c r="E4" s="28"/>
      <c r="F4" s="40"/>
      <c r="G4" s="28"/>
      <c r="H4" s="43"/>
      <c r="I4" s="38"/>
    </row>
    <row r="5" spans="1:9" x14ac:dyDescent="0.25">
      <c r="A5" s="6" t="s">
        <v>19</v>
      </c>
      <c r="B5" s="1">
        <f>AVERAGE(B2:B4)</f>
        <v>47.109999999999992</v>
      </c>
    </row>
  </sheetData>
  <mergeCells count="5">
    <mergeCell ref="E2:E4"/>
    <mergeCell ref="F2:F4"/>
    <mergeCell ref="G2:G4"/>
    <mergeCell ref="H2:H4"/>
    <mergeCell ref="I2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H10" sqref="H10"/>
    </sheetView>
  </sheetViews>
  <sheetFormatPr defaultRowHeight="15" x14ac:dyDescent="0.25"/>
  <cols>
    <col min="1" max="1" width="10.28515625" customWidth="1"/>
    <col min="5" max="5" width="10.85546875" customWidth="1"/>
    <col min="6" max="6" width="17.28515625" customWidth="1"/>
    <col min="7" max="7" width="12.28515625" customWidth="1"/>
    <col min="8" max="8" width="14.5703125" customWidth="1"/>
    <col min="9" max="9" width="16.28515625" customWidth="1"/>
  </cols>
  <sheetData>
    <row r="1" spans="1:10" x14ac:dyDescent="0.25">
      <c r="A1" s="65" t="s">
        <v>0</v>
      </c>
      <c r="B1" s="66" t="s">
        <v>51</v>
      </c>
      <c r="C1" s="65" t="s">
        <v>52</v>
      </c>
      <c r="D1" s="65" t="s">
        <v>53</v>
      </c>
      <c r="E1" s="65" t="s">
        <v>54</v>
      </c>
      <c r="F1" s="65" t="s">
        <v>56</v>
      </c>
      <c r="G1" s="65" t="s">
        <v>57</v>
      </c>
      <c r="H1" s="65" t="s">
        <v>16</v>
      </c>
      <c r="I1" s="65" t="s">
        <v>17</v>
      </c>
      <c r="J1" s="52"/>
    </row>
    <row r="2" spans="1:10" x14ac:dyDescent="0.25">
      <c r="A2" s="67">
        <v>1</v>
      </c>
      <c r="B2" s="53">
        <v>8.6590000000000007</v>
      </c>
      <c r="C2" s="58">
        <f>B2-$B$2</f>
        <v>0</v>
      </c>
      <c r="D2" s="59">
        <f>C2^2</f>
        <v>0</v>
      </c>
      <c r="E2" s="60">
        <f>SUM(D2:D5)/5</f>
        <v>4.0599999999997626E-5</v>
      </c>
      <c r="F2" s="62">
        <f>1/20*(SUM(D2:D6)-5*($E$2-$B$7)^2)</f>
        <v>-18.747848016472094</v>
      </c>
      <c r="G2" s="63">
        <f>SQRT((SUM(D2:D6)/(5*4)))</f>
        <v>3.1937438845341605E-3</v>
      </c>
      <c r="H2" s="64">
        <f>(2.57*G2)</f>
        <v>8.2079217832527925E-3</v>
      </c>
      <c r="I2" s="68">
        <f>(H2/E2)*100%</f>
        <v>202.16556116387372</v>
      </c>
      <c r="J2" s="57"/>
    </row>
    <row r="3" spans="1:10" x14ac:dyDescent="0.25">
      <c r="A3" s="67">
        <v>2</v>
      </c>
      <c r="B3" s="53">
        <v>8.67</v>
      </c>
      <c r="C3" s="58">
        <f>B3-$B$2</f>
        <v>1.0999999999999233E-2</v>
      </c>
      <c r="D3" s="59">
        <f t="shared" ref="D3:D6" si="0">C3^2</f>
        <v>1.2099999999998311E-4</v>
      </c>
      <c r="E3" s="61"/>
      <c r="F3" s="62"/>
      <c r="G3" s="63"/>
      <c r="H3" s="64"/>
      <c r="I3" s="68"/>
      <c r="J3" s="57"/>
    </row>
    <row r="4" spans="1:10" x14ac:dyDescent="0.25">
      <c r="A4" s="67">
        <v>3</v>
      </c>
      <c r="B4" s="53">
        <v>8.66</v>
      </c>
      <c r="C4" s="58">
        <f t="shared" ref="C3:C6" si="1">B4-$B$2</f>
        <v>9.9999999999944578E-4</v>
      </c>
      <c r="D4" s="59">
        <f t="shared" si="0"/>
        <v>9.9999999999889161E-7</v>
      </c>
      <c r="E4" s="61"/>
      <c r="F4" s="62"/>
      <c r="G4" s="63"/>
      <c r="H4" s="64"/>
      <c r="I4" s="68"/>
      <c r="J4" s="57"/>
    </row>
    <row r="5" spans="1:10" x14ac:dyDescent="0.25">
      <c r="A5" s="67">
        <v>4</v>
      </c>
      <c r="B5" s="53">
        <v>8.65</v>
      </c>
      <c r="C5" s="58">
        <f t="shared" si="1"/>
        <v>-9.0000000000003411E-3</v>
      </c>
      <c r="D5" s="59">
        <f t="shared" si="0"/>
        <v>8.1000000000006143E-5</v>
      </c>
      <c r="E5" s="61"/>
      <c r="F5" s="62"/>
      <c r="G5" s="63"/>
      <c r="H5" s="64"/>
      <c r="I5" s="68"/>
      <c r="J5" s="57"/>
    </row>
    <row r="6" spans="1:10" x14ac:dyDescent="0.25">
      <c r="A6" s="67">
        <v>5</v>
      </c>
      <c r="B6" s="53">
        <v>8.66</v>
      </c>
      <c r="C6" s="58">
        <f>B6-$B$2</f>
        <v>9.9999999999944578E-4</v>
      </c>
      <c r="D6" s="59">
        <f t="shared" si="0"/>
        <v>9.9999999999889161E-7</v>
      </c>
      <c r="E6" s="61"/>
      <c r="F6" s="62"/>
      <c r="G6" s="63"/>
      <c r="H6" s="64"/>
      <c r="I6" s="68"/>
      <c r="J6" s="57"/>
    </row>
    <row r="7" spans="1:10" x14ac:dyDescent="0.25">
      <c r="A7" s="65" t="s">
        <v>55</v>
      </c>
      <c r="B7" s="54">
        <v>8.6598000000000006</v>
      </c>
      <c r="C7" s="51"/>
      <c r="D7" s="51"/>
      <c r="E7" s="51"/>
      <c r="F7" s="51"/>
      <c r="G7" s="51"/>
      <c r="H7" s="55"/>
      <c r="I7" s="56"/>
      <c r="J7" s="56"/>
    </row>
  </sheetData>
  <mergeCells count="5">
    <mergeCell ref="E2:E6"/>
    <mergeCell ref="F2:F6"/>
    <mergeCell ref="G2:G6"/>
    <mergeCell ref="I2:I6"/>
    <mergeCell ref="H2: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3" zoomScaleNormal="100" workbookViewId="0">
      <selection activeCell="D24" sqref="D24"/>
    </sheetView>
  </sheetViews>
  <sheetFormatPr defaultRowHeight="15" x14ac:dyDescent="0.25"/>
  <cols>
    <col min="1" max="1" width="18.140625" customWidth="1"/>
  </cols>
  <sheetData>
    <row r="1" spans="1:11" x14ac:dyDescent="0.25">
      <c r="A1" s="6" t="s">
        <v>0</v>
      </c>
      <c r="B1" s="6" t="s">
        <v>20</v>
      </c>
      <c r="C1" s="6" t="s">
        <v>21</v>
      </c>
      <c r="D1" s="6" t="s">
        <v>22</v>
      </c>
    </row>
    <row r="2" spans="1:11" x14ac:dyDescent="0.25">
      <c r="A2" s="11">
        <v>1</v>
      </c>
      <c r="B2" s="1">
        <v>12.7</v>
      </c>
      <c r="C2" s="1">
        <v>12.7</v>
      </c>
      <c r="D2" s="1">
        <v>14.8</v>
      </c>
    </row>
    <row r="3" spans="1:11" x14ac:dyDescent="0.25">
      <c r="A3" s="11">
        <v>2</v>
      </c>
      <c r="B3" s="1">
        <v>12.7</v>
      </c>
      <c r="C3" s="1">
        <v>12.8</v>
      </c>
      <c r="D3" s="1">
        <v>14.9</v>
      </c>
    </row>
    <row r="4" spans="1:11" x14ac:dyDescent="0.25">
      <c r="A4" s="11">
        <v>3</v>
      </c>
      <c r="B4" s="1">
        <v>12.7</v>
      </c>
      <c r="C4" s="1">
        <v>12.9</v>
      </c>
      <c r="D4" s="1">
        <v>14.7</v>
      </c>
    </row>
    <row r="5" spans="1:11" x14ac:dyDescent="0.25">
      <c r="A5" s="6" t="s">
        <v>9</v>
      </c>
      <c r="B5" s="1">
        <f>AVERAGE(B2:B4)</f>
        <v>12.699999999999998</v>
      </c>
      <c r="C5" s="1">
        <f>AVERAGE(C2:C4)</f>
        <v>12.799999999999999</v>
      </c>
      <c r="D5" s="1">
        <f>AVERAGE(D2:D4)</f>
        <v>14.800000000000002</v>
      </c>
    </row>
    <row r="7" spans="1:11" x14ac:dyDescent="0.25">
      <c r="A7" s="6" t="s">
        <v>0</v>
      </c>
      <c r="B7" s="6" t="s">
        <v>25</v>
      </c>
      <c r="C7" s="6" t="s">
        <v>27</v>
      </c>
      <c r="D7" s="21" t="s">
        <v>30</v>
      </c>
      <c r="E7" s="21" t="s">
        <v>34</v>
      </c>
      <c r="F7" s="6" t="s">
        <v>37</v>
      </c>
      <c r="G7" s="6" t="s">
        <v>40</v>
      </c>
      <c r="H7" s="21" t="s">
        <v>42</v>
      </c>
      <c r="I7" s="22" t="s">
        <v>45</v>
      </c>
      <c r="J7" s="22" t="s">
        <v>47</v>
      </c>
      <c r="K7" s="22" t="s">
        <v>33</v>
      </c>
    </row>
    <row r="8" spans="1:11" x14ac:dyDescent="0.25">
      <c r="A8" s="11">
        <v>1</v>
      </c>
      <c r="B8" s="16">
        <v>12.7</v>
      </c>
      <c r="C8" s="34">
        <v>12.7</v>
      </c>
      <c r="D8" s="1">
        <f>B8-$C$38</f>
        <v>12.7</v>
      </c>
      <c r="E8" s="1">
        <f>D8^2</f>
        <v>161.29</v>
      </c>
      <c r="F8" s="34">
        <v>12.8</v>
      </c>
      <c r="G8" s="34">
        <f>(SUM(E8:E10)-A10*(F8-C8)^2)/(A10*A10-A10)</f>
        <v>81.918333333333337</v>
      </c>
      <c r="H8" s="34">
        <f>G8*3.182</f>
        <v>260.66413666666665</v>
      </c>
      <c r="I8" s="34">
        <f>0.95*0.1</f>
        <v>9.5000000000000001E-2</v>
      </c>
      <c r="J8" s="34">
        <f>SQRT(H8^2+I8^2)</f>
        <v>260.66415397821521</v>
      </c>
      <c r="K8" s="48" t="s">
        <v>50</v>
      </c>
    </row>
    <row r="9" spans="1:11" x14ac:dyDescent="0.25">
      <c r="A9" s="11">
        <v>2</v>
      </c>
      <c r="B9" s="16">
        <v>12.8</v>
      </c>
      <c r="C9" s="27"/>
      <c r="D9" s="1">
        <f t="shared" ref="D9:D10" si="0">B9-$C$38</f>
        <v>12.8</v>
      </c>
      <c r="E9" s="1">
        <f t="shared" ref="E9:E10" si="1">D9^2</f>
        <v>163.84000000000003</v>
      </c>
      <c r="F9" s="27"/>
      <c r="G9" s="27"/>
      <c r="H9" s="27"/>
      <c r="I9" s="27"/>
      <c r="J9" s="27"/>
      <c r="K9" s="49"/>
    </row>
    <row r="10" spans="1:11" x14ac:dyDescent="0.25">
      <c r="A10" s="11">
        <v>3</v>
      </c>
      <c r="B10" s="16">
        <v>12.9</v>
      </c>
      <c r="C10" s="28"/>
      <c r="D10" s="1">
        <f t="shared" si="0"/>
        <v>12.9</v>
      </c>
      <c r="E10" s="1">
        <f t="shared" si="1"/>
        <v>166.41</v>
      </c>
      <c r="F10" s="28"/>
      <c r="G10" s="28"/>
      <c r="H10" s="28"/>
      <c r="I10" s="28"/>
      <c r="J10" s="28"/>
      <c r="K10" s="50"/>
    </row>
    <row r="11" spans="1:11" x14ac:dyDescent="0.25">
      <c r="A11" s="17"/>
      <c r="B11" s="17"/>
      <c r="C11" s="17"/>
      <c r="D11" s="17"/>
      <c r="E11" s="17"/>
      <c r="F11" s="17"/>
      <c r="G11" s="17"/>
      <c r="H11" s="18"/>
      <c r="I11" s="17"/>
      <c r="J11" s="17"/>
      <c r="K11" s="17"/>
    </row>
    <row r="12" spans="1:11" x14ac:dyDescent="0.25">
      <c r="A12" s="21" t="s">
        <v>0</v>
      </c>
      <c r="B12" s="21" t="s">
        <v>24</v>
      </c>
      <c r="C12" s="21" t="s">
        <v>28</v>
      </c>
      <c r="D12" s="22" t="s">
        <v>31</v>
      </c>
      <c r="E12" s="22" t="s">
        <v>35</v>
      </c>
      <c r="F12" s="6" t="s">
        <v>38</v>
      </c>
      <c r="G12" s="6" t="s">
        <v>41</v>
      </c>
      <c r="H12" s="6" t="s">
        <v>43</v>
      </c>
      <c r="I12" s="6" t="s">
        <v>46</v>
      </c>
      <c r="J12" s="22" t="s">
        <v>48</v>
      </c>
      <c r="K12" s="6" t="s">
        <v>33</v>
      </c>
    </row>
    <row r="13" spans="1:11" x14ac:dyDescent="0.25">
      <c r="A13" s="23">
        <v>1</v>
      </c>
      <c r="B13" s="16">
        <v>12.7</v>
      </c>
      <c r="C13" s="34">
        <v>12.7</v>
      </c>
      <c r="D13" s="1">
        <f>B13-C13</f>
        <v>0</v>
      </c>
      <c r="E13" s="1">
        <f>D13^2</f>
        <v>0</v>
      </c>
      <c r="F13" s="34">
        <v>12.7</v>
      </c>
      <c r="G13" s="34">
        <f>(SUM(E13:E15) - A15*(F13-C13)^2) / (A15*A15-A15)</f>
        <v>0</v>
      </c>
      <c r="H13" s="34">
        <f>G13*3.182</f>
        <v>0</v>
      </c>
      <c r="I13" s="34">
        <f>H13*3.182</f>
        <v>0</v>
      </c>
      <c r="J13" s="34">
        <f>(I13/F13)*100</f>
        <v>0</v>
      </c>
      <c r="K13" s="34">
        <v>0</v>
      </c>
    </row>
    <row r="14" spans="1:11" x14ac:dyDescent="0.25">
      <c r="A14" s="23">
        <v>2</v>
      </c>
      <c r="B14" s="16">
        <v>12.7</v>
      </c>
      <c r="C14" s="27"/>
      <c r="D14" s="1">
        <f>B14-C13</f>
        <v>0</v>
      </c>
      <c r="E14" s="1">
        <f t="shared" ref="E14:E15" si="2">D14^2</f>
        <v>0</v>
      </c>
      <c r="F14" s="27"/>
      <c r="G14" s="27"/>
      <c r="H14" s="27"/>
      <c r="I14" s="27"/>
      <c r="J14" s="27"/>
      <c r="K14" s="27"/>
    </row>
    <row r="15" spans="1:11" x14ac:dyDescent="0.25">
      <c r="A15" s="23">
        <v>3</v>
      </c>
      <c r="B15" s="16">
        <v>12.7</v>
      </c>
      <c r="C15" s="28"/>
      <c r="D15" s="1">
        <f>B15-C13</f>
        <v>0</v>
      </c>
      <c r="E15" s="1">
        <f t="shared" si="2"/>
        <v>0</v>
      </c>
      <c r="F15" s="28"/>
      <c r="G15" s="28"/>
      <c r="H15" s="28"/>
      <c r="I15" s="28"/>
      <c r="J15" s="28"/>
      <c r="K15" s="28"/>
    </row>
    <row r="17" spans="1:10" ht="30" x14ac:dyDescent="0.25">
      <c r="A17" s="22" t="s">
        <v>0</v>
      </c>
      <c r="B17" s="22" t="s">
        <v>26</v>
      </c>
      <c r="C17" s="22" t="s">
        <v>29</v>
      </c>
      <c r="D17" s="22" t="s">
        <v>32</v>
      </c>
      <c r="E17" s="22" t="s">
        <v>36</v>
      </c>
      <c r="F17" s="11" t="s">
        <v>39</v>
      </c>
      <c r="G17" s="24" t="s">
        <v>41</v>
      </c>
      <c r="H17" s="24" t="s">
        <v>44</v>
      </c>
      <c r="I17" s="25" t="s">
        <v>46</v>
      </c>
      <c r="J17" s="24" t="s">
        <v>49</v>
      </c>
    </row>
    <row r="18" spans="1:10" x14ac:dyDescent="0.25">
      <c r="A18" s="22">
        <v>1</v>
      </c>
      <c r="B18" s="19">
        <v>14.8</v>
      </c>
      <c r="C18" s="34">
        <v>14.8</v>
      </c>
      <c r="D18" s="19">
        <f>B18-$C$48</f>
        <v>14.8</v>
      </c>
      <c r="E18" s="19">
        <f>D18^2</f>
        <v>219.04000000000002</v>
      </c>
      <c r="F18" s="34">
        <v>14.8</v>
      </c>
      <c r="G18" s="34">
        <f>(SUM(E18:E20) - A20*(F18-C18)^2) / (A20*A20-A20)</f>
        <v>109.52333333333335</v>
      </c>
      <c r="H18" s="34">
        <f>SQRT((SUM(E18:E20)/(A20*(A20-1))))</f>
        <v>10.465339618633184</v>
      </c>
      <c r="I18" s="34">
        <f>H18*3.182</f>
        <v>33.300710666490794</v>
      </c>
      <c r="J18" s="45">
        <f>I18/F18*100%</f>
        <v>2.2500480180061344</v>
      </c>
    </row>
    <row r="19" spans="1:10" x14ac:dyDescent="0.25">
      <c r="A19" s="22">
        <v>2</v>
      </c>
      <c r="B19" s="19">
        <v>14.9</v>
      </c>
      <c r="C19" s="27"/>
      <c r="D19" s="19">
        <f t="shared" ref="D19:D20" si="3">B19-$C$48</f>
        <v>14.9</v>
      </c>
      <c r="E19" s="19">
        <f t="shared" ref="E19:E20" si="4">D19^2</f>
        <v>222.01000000000002</v>
      </c>
      <c r="F19" s="27"/>
      <c r="G19" s="27"/>
      <c r="H19" s="27"/>
      <c r="I19" s="27"/>
      <c r="J19" s="46"/>
    </row>
    <row r="20" spans="1:10" x14ac:dyDescent="0.25">
      <c r="A20" s="22">
        <v>3</v>
      </c>
      <c r="B20" s="19">
        <v>14.7</v>
      </c>
      <c r="C20" s="28"/>
      <c r="D20" s="19">
        <f t="shared" si="3"/>
        <v>14.7</v>
      </c>
      <c r="E20" s="19">
        <f t="shared" si="4"/>
        <v>216.08999999999997</v>
      </c>
      <c r="F20" s="28"/>
      <c r="G20" s="28"/>
      <c r="H20" s="28"/>
      <c r="I20" s="28"/>
      <c r="J20" s="47"/>
    </row>
    <row r="22" spans="1:10" x14ac:dyDescent="0.25">
      <c r="A22" s="44" t="s">
        <v>23</v>
      </c>
      <c r="B22" s="44"/>
      <c r="C22" s="44"/>
      <c r="D22" s="44"/>
    </row>
    <row r="23" spans="1:10" x14ac:dyDescent="0.25">
      <c r="A23" s="20" t="s">
        <v>24</v>
      </c>
      <c r="B23" s="20" t="s">
        <v>25</v>
      </c>
      <c r="C23" s="20" t="s">
        <v>26</v>
      </c>
      <c r="D23" s="20" t="s">
        <v>33</v>
      </c>
    </row>
    <row r="24" spans="1:10" x14ac:dyDescent="0.25">
      <c r="A24" s="20">
        <v>12.7</v>
      </c>
      <c r="B24" s="20">
        <v>12.8</v>
      </c>
      <c r="C24" s="20">
        <v>14.8</v>
      </c>
      <c r="D24" s="20">
        <f>A24*B24*C24</f>
        <v>2405.8880000000004</v>
      </c>
    </row>
  </sheetData>
  <mergeCells count="21">
    <mergeCell ref="I18:I20"/>
    <mergeCell ref="J18:J20"/>
    <mergeCell ref="K8:K10"/>
    <mergeCell ref="C13:C15"/>
    <mergeCell ref="F13:F15"/>
    <mergeCell ref="G13:G15"/>
    <mergeCell ref="H13:H15"/>
    <mergeCell ref="I13:I15"/>
    <mergeCell ref="J13:J15"/>
    <mergeCell ref="K13:K15"/>
    <mergeCell ref="C8:C10"/>
    <mergeCell ref="F8:F10"/>
    <mergeCell ref="G8:G10"/>
    <mergeCell ref="H8:H10"/>
    <mergeCell ref="I8:I10"/>
    <mergeCell ref="J8:J10"/>
    <mergeCell ref="A22:D22"/>
    <mergeCell ref="C18:C20"/>
    <mergeCell ref="F18:F20"/>
    <mergeCell ref="G18:G20"/>
    <mergeCell ref="H18:H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Задание№1</vt:lpstr>
      <vt:lpstr>Задание№2</vt:lpstr>
      <vt:lpstr>Задание№3</vt:lpstr>
      <vt:lpstr>Задание№4</vt:lpstr>
      <vt:lpstr>Задание№5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2018-11-15T13:22:45Z</dcterms:modified>
</cp:coreProperties>
</file>