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66" i="1"/>
  <c r="N66" s="1"/>
  <c r="M67"/>
  <c r="N67" s="1"/>
  <c r="M65"/>
  <c r="N65" s="1"/>
  <c r="K66"/>
  <c r="L66" s="1"/>
  <c r="K67"/>
  <c r="L67" s="1"/>
  <c r="K65"/>
  <c r="L65" s="1"/>
  <c r="J66"/>
  <c r="J67"/>
  <c r="J65"/>
  <c r="D66"/>
  <c r="E66" s="1"/>
  <c r="D67"/>
  <c r="E67" s="1"/>
  <c r="D65"/>
  <c r="E65" s="1"/>
  <c r="B66"/>
  <c r="C66" s="1"/>
  <c r="B67"/>
  <c r="C67" s="1"/>
  <c r="B65"/>
  <c r="C65" s="1"/>
  <c r="F40"/>
  <c r="F41"/>
  <c r="F39"/>
  <c r="E40"/>
  <c r="E41"/>
  <c r="E39"/>
  <c r="D40"/>
  <c r="D41"/>
  <c r="D39"/>
  <c r="C40"/>
  <c r="C41"/>
  <c r="C39"/>
  <c r="B40"/>
  <c r="B41"/>
  <c r="B39"/>
  <c r="K10"/>
  <c r="K11"/>
  <c r="K12"/>
  <c r="K13"/>
  <c r="K14"/>
  <c r="K9"/>
  <c r="J10"/>
  <c r="J11"/>
  <c r="J12"/>
  <c r="J13"/>
  <c r="J14"/>
  <c r="D10"/>
  <c r="D11"/>
  <c r="D12"/>
  <c r="D13"/>
  <c r="D14"/>
  <c r="D9"/>
  <c r="C10"/>
  <c r="C11"/>
  <c r="C12"/>
  <c r="C13"/>
  <c r="C14"/>
  <c r="C9"/>
  <c r="I10"/>
  <c r="I11"/>
  <c r="I12"/>
  <c r="I13"/>
  <c r="I14"/>
  <c r="B5"/>
</calcChain>
</file>

<file path=xl/sharedStrings.xml><?xml version="1.0" encoding="utf-8"?>
<sst xmlns="http://schemas.openxmlformats.org/spreadsheetml/2006/main" count="35" uniqueCount="25">
  <si>
    <t>Uф=</t>
  </si>
  <si>
    <t>Rh=</t>
  </si>
  <si>
    <t>f=</t>
  </si>
  <si>
    <t>Rзм=</t>
  </si>
  <si>
    <t>Rе</t>
  </si>
  <si>
    <t>Ce</t>
  </si>
  <si>
    <t>глухозаземленная</t>
  </si>
  <si>
    <t>изолированная</t>
  </si>
  <si>
    <t>w=</t>
  </si>
  <si>
    <t>Ce мкФ</t>
  </si>
  <si>
    <t>Ce Ф</t>
  </si>
  <si>
    <t>Re, ком</t>
  </si>
  <si>
    <t>R ком</t>
  </si>
  <si>
    <t>R ом</t>
  </si>
  <si>
    <t>I a</t>
  </si>
  <si>
    <t>I ma</t>
  </si>
  <si>
    <t>Ia</t>
  </si>
  <si>
    <t>Rзм ом</t>
  </si>
  <si>
    <t>Глух А</t>
  </si>
  <si>
    <t>Глух мА</t>
  </si>
  <si>
    <t>R0=</t>
  </si>
  <si>
    <t>Изол А</t>
  </si>
  <si>
    <t>Изол мА</t>
  </si>
  <si>
    <t>Rh ком</t>
  </si>
  <si>
    <t>Rh ом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</si>
</sst>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Зависимость тока Ih, мА, от сопротивления RE изоляции проводников сети при CE = 0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Изол</c:v>
          </c:tx>
          <c:marker>
            <c:symbol val="none"/>
          </c:marker>
          <c:cat>
            <c:numRef>
              <c:f>Лист1!$E$9:$E$13</c:f>
              <c:numCache>
                <c:formatCode>Основной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10</c:v>
                </c:pt>
                <c:pt idx="3">
                  <c:v>25</c:v>
                </c:pt>
                <c:pt idx="4">
                  <c:v>100</c:v>
                </c:pt>
              </c:numCache>
            </c:numRef>
          </c:cat>
          <c:val>
            <c:numRef>
              <c:f>Лист1!$C$9:$C$14</c:f>
              <c:numCache>
                <c:formatCode>Основной</c:formatCode>
                <c:ptCount val="6"/>
                <c:pt idx="0">
                  <c:v>7.0879120879120885</c:v>
                </c:pt>
                <c:pt idx="1">
                  <c:v>6.9729729729729728</c:v>
                </c:pt>
                <c:pt idx="2">
                  <c:v>6.4499999999999993</c:v>
                </c:pt>
                <c:pt idx="3">
                  <c:v>5.6086956521739122</c:v>
                </c:pt>
                <c:pt idx="4">
                  <c:v>3.3947368421052628</c:v>
                </c:pt>
                <c:pt idx="5">
                  <c:v>6.4499999994195006E-10</c:v>
                </c:pt>
              </c:numCache>
            </c:numRef>
          </c:val>
        </c:ser>
        <c:ser>
          <c:idx val="1"/>
          <c:order val="1"/>
          <c:tx>
            <c:v>Глух</c:v>
          </c:tx>
          <c:marker>
            <c:symbol val="none"/>
          </c:marker>
          <c:cat>
            <c:numRef>
              <c:f>Лист1!$E$9:$E$13</c:f>
              <c:numCache>
                <c:formatCode>Основной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10</c:v>
                </c:pt>
                <c:pt idx="3">
                  <c:v>25</c:v>
                </c:pt>
                <c:pt idx="4">
                  <c:v>100</c:v>
                </c:pt>
              </c:numCache>
            </c:numRef>
          </c:cat>
          <c:val>
            <c:numRef>
              <c:f>Лист1!$D$9:$D$14</c:f>
              <c:numCache>
                <c:formatCode>Основной</c:formatCode>
                <c:ptCount val="6"/>
                <c:pt idx="0">
                  <c:v>7.166666666666667</c:v>
                </c:pt>
                <c:pt idx="1">
                  <c:v>7.166666666666667</c:v>
                </c:pt>
                <c:pt idx="2">
                  <c:v>7.166666666666667</c:v>
                </c:pt>
                <c:pt idx="3">
                  <c:v>7.166666666666667</c:v>
                </c:pt>
                <c:pt idx="4">
                  <c:v>7.166666666666667</c:v>
                </c:pt>
                <c:pt idx="5">
                  <c:v>7.166666666666667</c:v>
                </c:pt>
              </c:numCache>
            </c:numRef>
          </c:val>
        </c:ser>
        <c:marker val="1"/>
        <c:axId val="42687104"/>
        <c:axId val="137806208"/>
      </c:lineChart>
      <c:catAx>
        <c:axId val="4268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Re, </a:t>
                </a:r>
                <a:r>
                  <a:rPr lang="ru-RU" sz="1800" b="0" i="0" baseline="0"/>
                  <a:t>кОм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61748623996257901"/>
              <c:y val="0.79335426426127109"/>
            </c:manualLayout>
          </c:layout>
        </c:title>
        <c:numFmt formatCode="Основной" sourceLinked="1"/>
        <c:tickLblPos val="nextTo"/>
        <c:crossAx val="137806208"/>
        <c:crosses val="autoZero"/>
        <c:auto val="1"/>
        <c:lblAlgn val="ctr"/>
        <c:lblOffset val="100"/>
      </c:catAx>
      <c:valAx>
        <c:axId val="1378062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0" i="0" baseline="0"/>
                  <a:t>Ih, </a:t>
                </a:r>
                <a:r>
                  <a:rPr lang="ru-RU" sz="1800" b="0" i="0" baseline="0"/>
                  <a:t>мА</a:t>
                </a:r>
              </a:p>
            </c:rich>
          </c:tx>
          <c:layout>
            <c:manualLayout>
              <c:xMode val="edge"/>
              <c:yMode val="edge"/>
              <c:x val="2.6402640264026403E-2"/>
              <c:y val="1.281803382172165E-2"/>
            </c:manualLayout>
          </c:layout>
        </c:title>
        <c:numFmt formatCode="Основной" sourceLinked="1"/>
        <c:tickLblPos val="nextTo"/>
        <c:crossAx val="4268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Зависимость тока Ih, мА, от емкости СE проводников сети относительно земли при </a:t>
            </a:r>
            <a:r>
              <a:rPr lang="en-US" sz="1800" b="0" i="0" baseline="0"/>
              <a:t>Re=0</a:t>
            </a:r>
            <a:endParaRPr lang="ru-RU" sz="1800" b="0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Изол</c:v>
          </c:tx>
          <c:marker>
            <c:symbol val="none"/>
          </c:marker>
          <c:cat>
            <c:numRef>
              <c:f>Лист1!$H$9:$H$14</c:f>
              <c:numCache>
                <c:formatCode>Основной</c:formatCode>
                <c:ptCount val="6"/>
                <c:pt idx="0" formatCode="0,00E+0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2.5</c:v>
                </c:pt>
              </c:numCache>
            </c:numRef>
          </c:cat>
          <c:val>
            <c:numRef>
              <c:f>Лист1!$J$9:$J$14</c:f>
              <c:numCache>
                <c:formatCode>Основной</c:formatCode>
                <c:ptCount val="6"/>
                <c:pt idx="0">
                  <c:v>0</c:v>
                </c:pt>
                <c:pt idx="1">
                  <c:v>0.135064491639517</c:v>
                </c:pt>
                <c:pt idx="2">
                  <c:v>0.67246240145867198</c:v>
                </c:pt>
                <c:pt idx="3">
                  <c:v>1.6435988278211613</c:v>
                </c:pt>
                <c:pt idx="4">
                  <c:v>4.9153781022813812</c:v>
                </c:pt>
                <c:pt idx="5">
                  <c:v>6.5970976860098078</c:v>
                </c:pt>
              </c:numCache>
            </c:numRef>
          </c:val>
        </c:ser>
        <c:ser>
          <c:idx val="1"/>
          <c:order val="1"/>
          <c:tx>
            <c:v>Глух</c:v>
          </c:tx>
          <c:marker>
            <c:symbol val="none"/>
          </c:marker>
          <c:cat>
            <c:numRef>
              <c:f>Лист1!$H$9:$H$14</c:f>
              <c:numCache>
                <c:formatCode>Основной</c:formatCode>
                <c:ptCount val="6"/>
                <c:pt idx="0" formatCode="0,00E+0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0.25</c:v>
                </c:pt>
                <c:pt idx="4">
                  <c:v>1</c:v>
                </c:pt>
                <c:pt idx="5">
                  <c:v>2.5</c:v>
                </c:pt>
              </c:numCache>
            </c:numRef>
          </c:cat>
          <c:val>
            <c:numRef>
              <c:f>Лист1!$K$9:$K$14</c:f>
              <c:numCache>
                <c:formatCode>Основной</c:formatCode>
                <c:ptCount val="6"/>
                <c:pt idx="0">
                  <c:v>7.166666666666667</c:v>
                </c:pt>
                <c:pt idx="1">
                  <c:v>7.166666666666667</c:v>
                </c:pt>
                <c:pt idx="2">
                  <c:v>7.166666666666667</c:v>
                </c:pt>
                <c:pt idx="3">
                  <c:v>7.166666666666667</c:v>
                </c:pt>
                <c:pt idx="4">
                  <c:v>7.166666666666667</c:v>
                </c:pt>
                <c:pt idx="5">
                  <c:v>7.166666666666667</c:v>
                </c:pt>
              </c:numCache>
            </c:numRef>
          </c:val>
        </c:ser>
        <c:marker val="1"/>
        <c:axId val="141905920"/>
        <c:axId val="141908992"/>
      </c:lineChart>
      <c:catAx>
        <c:axId val="14190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 b="0" i="0" baseline="0"/>
                  <a:t>С</a:t>
                </a:r>
                <a:r>
                  <a:rPr lang="en-US" sz="1800" b="0" i="0" baseline="0"/>
                  <a:t>e, </a:t>
                </a:r>
                <a:r>
                  <a:rPr lang="ru-RU" sz="1800" b="0" i="0" baseline="0"/>
                  <a:t>мкФ</a:t>
                </a:r>
              </a:p>
            </c:rich>
          </c:tx>
          <c:layout>
            <c:manualLayout>
              <c:xMode val="edge"/>
              <c:yMode val="edge"/>
              <c:x val="0.71781627296587935"/>
              <c:y val="0.79335426426127109"/>
            </c:manualLayout>
          </c:layout>
        </c:title>
        <c:numFmt formatCode="0,00E+00" sourceLinked="1"/>
        <c:tickLblPos val="nextTo"/>
        <c:crossAx val="141908992"/>
        <c:crosses val="autoZero"/>
        <c:auto val="1"/>
        <c:lblAlgn val="ctr"/>
        <c:lblOffset val="100"/>
      </c:catAx>
      <c:valAx>
        <c:axId val="1419089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0" i="0" baseline="0"/>
                  <a:t>Ih, </a:t>
                </a:r>
                <a:r>
                  <a:rPr lang="ru-RU" sz="1800" b="0" i="0" baseline="0"/>
                  <a:t>мА</a:t>
                </a:r>
              </a:p>
            </c:rich>
          </c:tx>
          <c:layout>
            <c:manualLayout>
              <c:xMode val="edge"/>
              <c:yMode val="edge"/>
              <c:x val="2.6402640264026403E-3"/>
              <c:y val="1.2818033821721652E-2"/>
            </c:manualLayout>
          </c:layout>
        </c:title>
        <c:numFmt formatCode="Основной" sourceLinked="1"/>
        <c:tickLblPos val="nextTo"/>
        <c:crossAx val="1419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Зависимость тока I h, мА, и напряжения UA, B, от сопротивления Rh при RE = 100 кОм и СE = 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12729658792654"/>
          <c:y val="0.50001166520851559"/>
          <c:w val="0.76902537182852138"/>
          <c:h val="0.38412401574803151"/>
        </c:manualLayout>
      </c:layout>
      <c:lineChart>
        <c:grouping val="standard"/>
        <c:ser>
          <c:idx val="0"/>
          <c:order val="0"/>
          <c:tx>
            <c:v>Изол</c:v>
          </c:tx>
          <c:marker>
            <c:symbol val="none"/>
          </c:marker>
          <c:cat>
            <c:numRef>
              <c:f>Лист1!$A$39:$A$41</c:f>
              <c:numCache>
                <c:formatCode>Основной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Лист1!$F$39:$F$41</c:f>
              <c:numCache>
                <c:formatCode>Основной</c:formatCode>
                <c:ptCount val="3"/>
                <c:pt idx="0">
                  <c:v>6.2621359223300965</c:v>
                </c:pt>
                <c:pt idx="1">
                  <c:v>5.6086956521739122</c:v>
                </c:pt>
                <c:pt idx="2">
                  <c:v>4.9615384615384617</c:v>
                </c:pt>
              </c:numCache>
            </c:numRef>
          </c:val>
        </c:ser>
        <c:ser>
          <c:idx val="1"/>
          <c:order val="1"/>
          <c:tx>
            <c:v>Глух</c:v>
          </c:tx>
          <c:marker>
            <c:symbol val="none"/>
          </c:marker>
          <c:cat>
            <c:numRef>
              <c:f>Лист1!$A$39:$A$41</c:f>
              <c:numCache>
                <c:formatCode>Основной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Лист1!$D$39:$D$41</c:f>
              <c:numCache>
                <c:formatCode>Основной</c:formatCode>
                <c:ptCount val="3"/>
                <c:pt idx="0">
                  <c:v>215</c:v>
                </c:pt>
                <c:pt idx="1">
                  <c:v>43</c:v>
                </c:pt>
                <c:pt idx="2">
                  <c:v>21.5</c:v>
                </c:pt>
              </c:numCache>
            </c:numRef>
          </c:val>
        </c:ser>
        <c:marker val="1"/>
        <c:axId val="137394816"/>
        <c:axId val="188766464"/>
      </c:lineChart>
      <c:catAx>
        <c:axId val="13739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Rh, </a:t>
                </a:r>
                <a:r>
                  <a:rPr lang="ru-RU" sz="1800" b="0" i="0" baseline="0"/>
                  <a:t>кОм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211898512685909"/>
              <c:y val="0.88437481773111692"/>
            </c:manualLayout>
          </c:layout>
        </c:title>
        <c:numFmt formatCode="Основной" sourceLinked="1"/>
        <c:tickLblPos val="nextTo"/>
        <c:crossAx val="188766464"/>
        <c:crosses val="autoZero"/>
        <c:auto val="1"/>
        <c:lblAlgn val="ctr"/>
        <c:lblOffset val="100"/>
      </c:catAx>
      <c:valAx>
        <c:axId val="188766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0" i="0" baseline="0"/>
                  <a:t>Ih, </a:t>
                </a:r>
                <a:r>
                  <a:rPr lang="ru-RU" sz="1800" b="0" i="0" baseline="0"/>
                  <a:t>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35671478565179349"/>
            </c:manualLayout>
          </c:layout>
        </c:title>
        <c:numFmt formatCode="Основной" sourceLinked="1"/>
        <c:tickLblPos val="nextTo"/>
        <c:crossAx val="13739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Зависимость тока I h, мА, и напряжения UA, В, от сопротивления замыкания Rзм фазы B и С на землю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Изол</c:v>
          </c:tx>
          <c:marker>
            <c:symbol val="none"/>
          </c:marker>
          <c:cat>
            <c:numRef>
              <c:f>Лист1!$A$65:$A$67</c:f>
              <c:numCache>
                <c:formatCode>Основной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Лист1!$E$65:$E$67</c:f>
              <c:numCache>
                <c:formatCode>Основной</c:formatCode>
                <c:ptCount val="3"/>
                <c:pt idx="0">
                  <c:v>368.70388477951349</c:v>
                </c:pt>
                <c:pt idx="1">
                  <c:v>338.53720329755328</c:v>
                </c:pt>
                <c:pt idx="2">
                  <c:v>186.1954618136543</c:v>
                </c:pt>
              </c:numCache>
            </c:numRef>
          </c:val>
        </c:ser>
        <c:ser>
          <c:idx val="1"/>
          <c:order val="1"/>
          <c:tx>
            <c:v>Глух</c:v>
          </c:tx>
          <c:marker>
            <c:symbol val="none"/>
          </c:marker>
          <c:cat>
            <c:numRef>
              <c:f>Лист1!$A$65:$A$67</c:f>
              <c:numCache>
                <c:formatCode>Основной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Лист1!$C$65:$C$67</c:f>
              <c:numCache>
                <c:formatCode>Основной</c:formatCode>
                <c:ptCount val="3"/>
                <c:pt idx="0">
                  <c:v>259.96883532208813</c:v>
                </c:pt>
                <c:pt idx="1">
                  <c:v>221.05349706258878</c:v>
                </c:pt>
                <c:pt idx="2">
                  <c:v>215.62705547261874</c:v>
                </c:pt>
              </c:numCache>
            </c:numRef>
          </c:val>
        </c:ser>
        <c:marker val="1"/>
        <c:axId val="187611776"/>
        <c:axId val="188528896"/>
      </c:lineChart>
      <c:catAx>
        <c:axId val="18761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R</a:t>
                </a:r>
                <a:r>
                  <a:rPr lang="ru-RU" sz="1800" b="0" i="0" baseline="0"/>
                  <a:t>зм</a:t>
                </a:r>
                <a:r>
                  <a:rPr lang="en-US" sz="1800" b="0" i="0" baseline="0"/>
                  <a:t>, </a:t>
                </a:r>
                <a:r>
                  <a:rPr lang="ru-RU" sz="1800" b="0" i="0" baseline="0"/>
                  <a:t>Ом</a:t>
                </a:r>
              </a:p>
            </c:rich>
          </c:tx>
          <c:layout>
            <c:manualLayout>
              <c:xMode val="edge"/>
              <c:yMode val="edge"/>
              <c:x val="0.7744177602799649"/>
              <c:y val="0.82418963254593181"/>
            </c:manualLayout>
          </c:layout>
        </c:title>
        <c:numFmt formatCode="Основной" sourceLinked="1"/>
        <c:tickLblPos val="nextTo"/>
        <c:crossAx val="188528896"/>
        <c:crosses val="autoZero"/>
        <c:auto val="1"/>
        <c:lblAlgn val="ctr"/>
        <c:lblOffset val="100"/>
      </c:catAx>
      <c:valAx>
        <c:axId val="188528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Ih, </a:t>
                </a:r>
                <a:r>
                  <a:rPr lang="ru-RU" sz="1000" b="1" i="0" u="none" strike="noStrike" baseline="0"/>
                  <a:t>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67442088411148E-2"/>
              <c:y val="0.32329161625577657"/>
            </c:manualLayout>
          </c:layout>
        </c:title>
        <c:numFmt formatCode="Основной" sourceLinked="1"/>
        <c:tickLblPos val="nextTo"/>
        <c:crossAx val="18761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Зависимость тока Ih, мА, и напряжения UA, В, от сопротивления Rh в цепи тела человека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Глух</c:v>
          </c:tx>
          <c:marker>
            <c:symbol val="none"/>
          </c:marker>
          <c:cat>
            <c:numRef>
              <c:f>Лист1!$I$65:$I$67</c:f>
              <c:numCache>
                <c:formatCode>Основной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Лист1!$L$65:$L$67</c:f>
              <c:numCache>
                <c:formatCode>Основной</c:formatCode>
                <c:ptCount val="3"/>
                <c:pt idx="0">
                  <c:v>221.05349706258878</c:v>
                </c:pt>
                <c:pt idx="1">
                  <c:v>44.210699412517755</c:v>
                </c:pt>
                <c:pt idx="2">
                  <c:v>22.105349706258878</c:v>
                </c:pt>
              </c:numCache>
            </c:numRef>
          </c:val>
        </c:ser>
        <c:ser>
          <c:idx val="1"/>
          <c:order val="1"/>
          <c:tx>
            <c:v>Изол</c:v>
          </c:tx>
          <c:marker>
            <c:symbol val="none"/>
          </c:marker>
          <c:cat>
            <c:numRef>
              <c:f>Лист1!$I$65:$I$67</c:f>
              <c:numCache>
                <c:formatCode>Основной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Лист1!$N$65:$N$67</c:f>
              <c:numCache>
                <c:formatCode>Основной</c:formatCode>
                <c:ptCount val="3"/>
                <c:pt idx="0">
                  <c:v>338.53720329755328</c:v>
                </c:pt>
                <c:pt idx="1">
                  <c:v>73.01782816221737</c:v>
                </c:pt>
                <c:pt idx="2">
                  <c:v>36.870388477951352</c:v>
                </c:pt>
              </c:numCache>
            </c:numRef>
          </c:val>
        </c:ser>
        <c:marker val="1"/>
        <c:axId val="188443264"/>
        <c:axId val="202064256"/>
      </c:lineChart>
      <c:catAx>
        <c:axId val="18844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Rh, </a:t>
                </a:r>
                <a:r>
                  <a:rPr lang="ru-RU" sz="1800" b="0" i="0" baseline="0"/>
                  <a:t>Ом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3769553805774279"/>
              <c:y val="0.8149303732866725"/>
            </c:manualLayout>
          </c:layout>
        </c:title>
        <c:numFmt formatCode="Основной" sourceLinked="1"/>
        <c:tickLblPos val="nextTo"/>
        <c:crossAx val="202064256"/>
        <c:crosses val="autoZero"/>
        <c:auto val="1"/>
        <c:lblAlgn val="ctr"/>
        <c:lblOffset val="100"/>
      </c:catAx>
      <c:valAx>
        <c:axId val="2020642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Ih, </a:t>
                </a:r>
                <a:r>
                  <a:rPr lang="ru-RU" sz="1000" b="1" i="0" u="none" strike="noStrike" baseline="0"/>
                  <a:t>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888888888888889E-2"/>
              <c:y val="0.42717774861475649"/>
            </c:manualLayout>
          </c:layout>
        </c:title>
        <c:numFmt formatCode="Основной" sourceLinked="1"/>
        <c:tickLblPos val="nextTo"/>
        <c:crossAx val="1884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142875</xdr:rowOff>
    </xdr:from>
    <xdr:to>
      <xdr:col>8</xdr:col>
      <xdr:colOff>28575</xdr:colOff>
      <xdr:row>30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1476375</xdr:colOff>
      <xdr:row>15</xdr:row>
      <xdr:rowOff>28575</xdr:rowOff>
    </xdr:from>
    <xdr:to>
      <xdr:col>17</xdr:col>
      <xdr:colOff>533400</xdr:colOff>
      <xdr:row>30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43</xdr:row>
      <xdr:rowOff>152400</xdr:rowOff>
    </xdr:from>
    <xdr:to>
      <xdr:col>9</xdr:col>
      <xdr:colOff>1181100</xdr:colOff>
      <xdr:row>58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69</xdr:row>
      <xdr:rowOff>9524</xdr:rowOff>
    </xdr:from>
    <xdr:to>
      <xdr:col>7</xdr:col>
      <xdr:colOff>552450</xdr:colOff>
      <xdr:row>88</xdr:row>
      <xdr:rowOff>171449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73</xdr:row>
      <xdr:rowOff>104775</xdr:rowOff>
    </xdr:from>
    <xdr:to>
      <xdr:col>14</xdr:col>
      <xdr:colOff>352425</xdr:colOff>
      <xdr:row>87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E58" workbookViewId="0">
      <selection activeCell="P81" sqref="P81"/>
    </sheetView>
  </sheetViews>
  <sheetFormatPr defaultRowHeight="15"/>
  <cols>
    <col min="10" max="10" width="22.28515625" customWidth="1"/>
  </cols>
  <sheetData>
    <row r="1" spans="1:11">
      <c r="A1" t="s">
        <v>0</v>
      </c>
      <c r="B1">
        <v>215</v>
      </c>
    </row>
    <row r="2" spans="1:11">
      <c r="A2" t="s">
        <v>1</v>
      </c>
      <c r="B2">
        <v>30000</v>
      </c>
    </row>
    <row r="3" spans="1:11">
      <c r="A3" t="s">
        <v>2</v>
      </c>
      <c r="B3">
        <v>50</v>
      </c>
    </row>
    <row r="4" spans="1:11">
      <c r="A4" t="s">
        <v>3</v>
      </c>
      <c r="B4">
        <v>3920</v>
      </c>
    </row>
    <row r="5" spans="1:11">
      <c r="A5" t="s">
        <v>8</v>
      </c>
      <c r="B5">
        <f>2*PI()*B3</f>
        <v>314.15926535897933</v>
      </c>
    </row>
    <row r="8" spans="1:11">
      <c r="A8" t="s">
        <v>4</v>
      </c>
      <c r="B8" t="s">
        <v>5</v>
      </c>
      <c r="C8" t="s">
        <v>7</v>
      </c>
      <c r="D8" t="s">
        <v>6</v>
      </c>
      <c r="E8" t="s">
        <v>11</v>
      </c>
      <c r="H8" t="s">
        <v>9</v>
      </c>
      <c r="I8" t="s">
        <v>10</v>
      </c>
      <c r="J8" t="s">
        <v>7</v>
      </c>
      <c r="K8" t="s">
        <v>6</v>
      </c>
    </row>
    <row r="9" spans="1:11">
      <c r="A9">
        <v>1000</v>
      </c>
      <c r="B9">
        <v>0</v>
      </c>
      <c r="C9">
        <f>$B$1/($B$2+A9/3)*1000</f>
        <v>7.0879120879120885</v>
      </c>
      <c r="D9">
        <f>$B$1/($B$2)*1000</f>
        <v>7.166666666666667</v>
      </c>
      <c r="E9">
        <v>1</v>
      </c>
      <c r="H9" s="1">
        <v>0</v>
      </c>
      <c r="I9">
        <v>0</v>
      </c>
      <c r="J9">
        <v>0</v>
      </c>
      <c r="K9">
        <f>$B$1/$B$2*1000</f>
        <v>7.166666666666667</v>
      </c>
    </row>
    <row r="10" spans="1:11">
      <c r="A10">
        <v>2500</v>
      </c>
      <c r="B10">
        <v>0</v>
      </c>
      <c r="C10">
        <f t="shared" ref="C10:C14" si="0">$B$1/($B$2+A10/3)*1000</f>
        <v>6.9729729729729728</v>
      </c>
      <c r="D10">
        <f t="shared" ref="D10:D14" si="1">$B$1/($B$2)*1000</f>
        <v>7.166666666666667</v>
      </c>
      <c r="E10">
        <v>2.5</v>
      </c>
      <c r="H10">
        <v>0.02</v>
      </c>
      <c r="I10">
        <f t="shared" ref="I10:I14" si="2">H10/10000000</f>
        <v>2.0000000000000001E-9</v>
      </c>
      <c r="J10">
        <f t="shared" ref="J10:J14" si="3">$B$1/(SQRT($B$2*$B$2+(1/($B$5*$B$5*I10*I10))))*1000</f>
        <v>0.135064491639517</v>
      </c>
      <c r="K10">
        <f t="shared" ref="K10:K14" si="4">$B$1/$B$2*1000</f>
        <v>7.166666666666667</v>
      </c>
    </row>
    <row r="11" spans="1:11">
      <c r="A11">
        <v>10000</v>
      </c>
      <c r="B11">
        <v>0</v>
      </c>
      <c r="C11">
        <f t="shared" si="0"/>
        <v>6.4499999999999993</v>
      </c>
      <c r="D11">
        <f t="shared" si="1"/>
        <v>7.166666666666667</v>
      </c>
      <c r="E11">
        <v>10</v>
      </c>
      <c r="H11">
        <v>0.1</v>
      </c>
      <c r="I11">
        <f t="shared" si="2"/>
        <v>1E-8</v>
      </c>
      <c r="J11">
        <f t="shared" si="3"/>
        <v>0.67246240145867198</v>
      </c>
      <c r="K11">
        <f t="shared" si="4"/>
        <v>7.166666666666667</v>
      </c>
    </row>
    <row r="12" spans="1:11">
      <c r="A12">
        <v>25000</v>
      </c>
      <c r="B12">
        <v>0</v>
      </c>
      <c r="C12">
        <f t="shared" si="0"/>
        <v>5.6086956521739122</v>
      </c>
      <c r="D12">
        <f t="shared" si="1"/>
        <v>7.166666666666667</v>
      </c>
      <c r="E12">
        <v>25</v>
      </c>
      <c r="H12">
        <v>0.25</v>
      </c>
      <c r="I12">
        <f t="shared" si="2"/>
        <v>2.4999999999999999E-8</v>
      </c>
      <c r="J12">
        <f t="shared" si="3"/>
        <v>1.6435988278211613</v>
      </c>
      <c r="K12">
        <f t="shared" si="4"/>
        <v>7.166666666666667</v>
      </c>
    </row>
    <row r="13" spans="1:11">
      <c r="A13">
        <v>100000</v>
      </c>
      <c r="B13">
        <v>0</v>
      </c>
      <c r="C13">
        <f t="shared" si="0"/>
        <v>3.3947368421052628</v>
      </c>
      <c r="D13">
        <f t="shared" si="1"/>
        <v>7.166666666666667</v>
      </c>
      <c r="E13">
        <v>100</v>
      </c>
      <c r="H13">
        <v>1</v>
      </c>
      <c r="I13">
        <f t="shared" si="2"/>
        <v>9.9999999999999995E-8</v>
      </c>
      <c r="J13">
        <f t="shared" si="3"/>
        <v>4.9153781022813812</v>
      </c>
      <c r="K13">
        <f t="shared" si="4"/>
        <v>7.166666666666667</v>
      </c>
    </row>
    <row r="14" spans="1:11">
      <c r="A14">
        <v>1000000000000000</v>
      </c>
      <c r="B14">
        <v>0</v>
      </c>
      <c r="C14">
        <f t="shared" si="0"/>
        <v>6.4499999994195006E-10</v>
      </c>
      <c r="D14">
        <f t="shared" si="1"/>
        <v>7.166666666666667</v>
      </c>
      <c r="H14">
        <v>2.5</v>
      </c>
      <c r="I14">
        <f t="shared" si="2"/>
        <v>2.4999999999999999E-7</v>
      </c>
      <c r="J14">
        <f t="shared" si="3"/>
        <v>6.5970976860098078</v>
      </c>
      <c r="K14">
        <f t="shared" si="4"/>
        <v>7.166666666666667</v>
      </c>
    </row>
    <row r="36" spans="1:6">
      <c r="A36">
        <v>100000</v>
      </c>
    </row>
    <row r="38" spans="1:6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15</v>
      </c>
    </row>
    <row r="39" spans="1:6">
      <c r="A39">
        <v>1</v>
      </c>
      <c r="B39">
        <f>A39*1000</f>
        <v>1000</v>
      </c>
      <c r="C39">
        <f>$B$1/B39</f>
        <v>0.215</v>
      </c>
      <c r="D39">
        <f>C39*1000</f>
        <v>215</v>
      </c>
      <c r="E39">
        <f>$B$1/(B39+$A$36/3)</f>
        <v>6.2621359223300962E-3</v>
      </c>
      <c r="F39">
        <f>E39*1000</f>
        <v>6.2621359223300965</v>
      </c>
    </row>
    <row r="40" spans="1:6">
      <c r="A40">
        <v>5</v>
      </c>
      <c r="B40">
        <f t="shared" ref="B40:B41" si="5">A40*1000</f>
        <v>5000</v>
      </c>
      <c r="C40">
        <f t="shared" ref="C40:C41" si="6">$B$1/B40</f>
        <v>4.2999999999999997E-2</v>
      </c>
      <c r="D40">
        <f t="shared" ref="D40:D41" si="7">C40*1000</f>
        <v>43</v>
      </c>
      <c r="E40">
        <f t="shared" ref="E40:E41" si="8">$B$1/(B40+$A$36/3)</f>
        <v>5.6086956521739124E-3</v>
      </c>
      <c r="F40">
        <f t="shared" ref="F40:F41" si="9">E40*1000</f>
        <v>5.6086956521739122</v>
      </c>
    </row>
    <row r="41" spans="1:6">
      <c r="A41">
        <v>10</v>
      </c>
      <c r="B41">
        <f t="shared" si="5"/>
        <v>10000</v>
      </c>
      <c r="C41">
        <f t="shared" si="6"/>
        <v>2.1499999999999998E-2</v>
      </c>
      <c r="D41">
        <f t="shared" si="7"/>
        <v>21.5</v>
      </c>
      <c r="E41">
        <f t="shared" si="8"/>
        <v>4.9615384615384617E-3</v>
      </c>
      <c r="F41">
        <f t="shared" si="9"/>
        <v>4.9615384615384617</v>
      </c>
    </row>
    <row r="61" spans="1:14">
      <c r="A61" t="s">
        <v>20</v>
      </c>
      <c r="B61">
        <v>4</v>
      </c>
      <c r="I61" t="s">
        <v>20</v>
      </c>
      <c r="J61">
        <v>4</v>
      </c>
    </row>
    <row r="62" spans="1:14">
      <c r="A62" t="s">
        <v>1</v>
      </c>
      <c r="B62">
        <v>1000</v>
      </c>
      <c r="I62" t="s">
        <v>3</v>
      </c>
      <c r="J62">
        <v>100</v>
      </c>
    </row>
    <row r="64" spans="1:14">
      <c r="A64" t="s">
        <v>17</v>
      </c>
      <c r="B64" t="s">
        <v>18</v>
      </c>
      <c r="C64" t="s">
        <v>19</v>
      </c>
      <c r="D64" t="s">
        <v>21</v>
      </c>
      <c r="E64" t="s">
        <v>22</v>
      </c>
      <c r="I64" t="s">
        <v>23</v>
      </c>
      <c r="J64" t="s">
        <v>24</v>
      </c>
      <c r="K64" t="s">
        <v>18</v>
      </c>
      <c r="L64" t="s">
        <v>19</v>
      </c>
      <c r="M64" t="s">
        <v>21</v>
      </c>
      <c r="N64" t="s">
        <v>22</v>
      </c>
    </row>
    <row r="65" spans="1:14">
      <c r="A65">
        <v>10</v>
      </c>
      <c r="B65">
        <f>$B$1*(A65+SQRT(3)*$B$61)/($B$62*(A65+$B$61))</f>
        <v>0.25996883532208814</v>
      </c>
      <c r="C65">
        <f>B65*1000</f>
        <v>259.96883532208813</v>
      </c>
      <c r="D65">
        <f>SQRT(3)*$B$1/($B$62+A65)</f>
        <v>0.36870388477951349</v>
      </c>
      <c r="E65">
        <f>D65*1000</f>
        <v>368.70388477951349</v>
      </c>
      <c r="I65">
        <v>1</v>
      </c>
      <c r="J65">
        <f>I65*1000</f>
        <v>1000</v>
      </c>
      <c r="K65">
        <f>$B$1*($J$62+SQRT(3)*$B$61)/(J65*($J$62+$B$61))</f>
        <v>0.22105349706258878</v>
      </c>
      <c r="L65">
        <f>K65*1000</f>
        <v>221.05349706258878</v>
      </c>
      <c r="M65">
        <f>SQRT(3)*$B$1/(J65+$J$62)</f>
        <v>0.33853720329755327</v>
      </c>
      <c r="N65">
        <f>M65*1000</f>
        <v>338.53720329755328</v>
      </c>
    </row>
    <row r="66" spans="1:14">
      <c r="A66">
        <v>100</v>
      </c>
      <c r="B66">
        <f t="shared" ref="B66:B67" si="10">$B$1*(A66+SQRT(3)*$B$61)/($B$62*(A66+$B$61))</f>
        <v>0.22105349706258878</v>
      </c>
      <c r="C66">
        <f t="shared" ref="C66:C67" si="11">B66*1000</f>
        <v>221.05349706258878</v>
      </c>
      <c r="D66">
        <f t="shared" ref="D66:D67" si="12">SQRT(3)*$B$1/($B$62+A66)</f>
        <v>0.33853720329755327</v>
      </c>
      <c r="E66">
        <f t="shared" ref="E66:E67" si="13">D66*1000</f>
        <v>338.53720329755328</v>
      </c>
      <c r="I66">
        <v>5</v>
      </c>
      <c r="J66">
        <f t="shared" ref="J66:J67" si="14">I66*1000</f>
        <v>5000</v>
      </c>
      <c r="K66">
        <f t="shared" ref="K66:K67" si="15">$B$1*($J$62+SQRT(3)*$B$61)/(J66*($J$62+$B$61))</f>
        <v>4.4210699412517755E-2</v>
      </c>
      <c r="L66">
        <f t="shared" ref="L66:L67" si="16">K66*1000</f>
        <v>44.210699412517755</v>
      </c>
      <c r="M66">
        <f t="shared" ref="M66:M67" si="17">SQRT(3)*$B$1/(J66+$J$62)</f>
        <v>7.3017828162217371E-2</v>
      </c>
      <c r="N66">
        <f t="shared" ref="N66:N67" si="18">M66*1000</f>
        <v>73.01782816221737</v>
      </c>
    </row>
    <row r="67" spans="1:14">
      <c r="A67">
        <v>1000</v>
      </c>
      <c r="B67">
        <f t="shared" si="10"/>
        <v>0.21562705547261873</v>
      </c>
      <c r="C67">
        <f t="shared" si="11"/>
        <v>215.62705547261874</v>
      </c>
      <c r="D67">
        <f t="shared" si="12"/>
        <v>0.18619546181365432</v>
      </c>
      <c r="E67">
        <f t="shared" si="13"/>
        <v>186.1954618136543</v>
      </c>
      <c r="I67">
        <v>10</v>
      </c>
      <c r="J67">
        <f t="shared" si="14"/>
        <v>10000</v>
      </c>
      <c r="K67">
        <f t="shared" si="15"/>
        <v>2.2105349706258878E-2</v>
      </c>
      <c r="L67">
        <f t="shared" si="16"/>
        <v>22.105349706258878</v>
      </c>
      <c r="M67">
        <f t="shared" si="17"/>
        <v>3.6870388477951349E-2</v>
      </c>
      <c r="N67">
        <f t="shared" si="18"/>
        <v>36.870388477951352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2020-11-26T13:56:45Z</dcterms:modified>
</cp:coreProperties>
</file>