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en_Lovitt\Ben's Folder\"/>
    </mc:Choice>
  </mc:AlternateContent>
  <xr:revisionPtr revIDLastSave="0" documentId="13_ncr:1_{23321249-88CA-4ADA-AED9-FA29CEB31DBC}" xr6:coauthVersionLast="47" xr6:coauthVersionMax="47" xr10:uidLastSave="{00000000-0000-0000-0000-000000000000}"/>
  <bookViews>
    <workbookView xWindow="-120" yWindow="-120" windowWidth="29040" windowHeight="15720" xr2:uid="{A6A2159F-9273-42EF-84BF-B06A6F80C4BD}"/>
  </bookViews>
  <sheets>
    <sheet name="Instructions" sheetId="3" r:id="rId1"/>
    <sheet name="Summary" sheetId="2" r:id="rId2"/>
    <sheet name="Purchas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E21" i="1"/>
  <c r="G20" i="1"/>
  <c r="F20" i="1"/>
  <c r="E20" i="1"/>
  <c r="F19" i="1"/>
  <c r="G19" i="1" s="1"/>
  <c r="E19" i="1"/>
  <c r="G18" i="1"/>
  <c r="F18" i="1"/>
  <c r="E18" i="1"/>
  <c r="F17" i="1"/>
  <c r="G17" i="1" s="1"/>
  <c r="E17" i="1"/>
  <c r="G16" i="1"/>
  <c r="F16" i="1"/>
  <c r="E16" i="1"/>
  <c r="F15" i="1"/>
  <c r="G15" i="1" s="1"/>
  <c r="G14" i="1"/>
  <c r="F14" i="1"/>
  <c r="E14" i="1"/>
  <c r="F13" i="1"/>
  <c r="G13" i="1" s="1"/>
  <c r="F12" i="1"/>
  <c r="G12" i="1" s="1"/>
  <c r="E12" i="1"/>
  <c r="F26" i="1"/>
  <c r="E26" i="1" s="1"/>
  <c r="F25" i="1"/>
  <c r="G25" i="1" s="1"/>
  <c r="F24" i="1"/>
  <c r="G24" i="1" s="1"/>
  <c r="F23" i="1"/>
  <c r="G23" i="1" s="1"/>
  <c r="F22" i="1"/>
  <c r="E22" i="1" s="1"/>
  <c r="F11" i="1"/>
  <c r="E11" i="1" s="1"/>
  <c r="F27" i="1"/>
  <c r="E27" i="1" s="1"/>
  <c r="F28" i="1"/>
  <c r="E28" i="1" s="1"/>
  <c r="F29" i="1"/>
  <c r="E29" i="1" s="1"/>
  <c r="F30" i="1"/>
  <c r="E30" i="1" s="1"/>
  <c r="F31" i="1"/>
  <c r="E31" i="1" s="1"/>
  <c r="G31" i="1"/>
  <c r="F32" i="1"/>
  <c r="E32" i="1" s="1"/>
  <c r="F33" i="1"/>
  <c r="E33" i="1" s="1"/>
  <c r="F34" i="1"/>
  <c r="E34" i="1" s="1"/>
  <c r="E35" i="1"/>
  <c r="F35" i="1"/>
  <c r="G35" i="1" s="1"/>
  <c r="F36" i="1"/>
  <c r="E36" i="1" s="1"/>
  <c r="F37" i="1"/>
  <c r="G37" i="1" s="1"/>
  <c r="F10" i="1"/>
  <c r="E10" i="1" s="1"/>
  <c r="G10" i="1"/>
  <c r="F13" i="2"/>
  <c r="F12" i="2"/>
  <c r="F11" i="2"/>
  <c r="F8" i="2"/>
  <c r="F9" i="2" s="1"/>
  <c r="F7" i="2"/>
  <c r="F5" i="2"/>
  <c r="F4" i="2"/>
  <c r="E7" i="2"/>
  <c r="D7" i="2"/>
  <c r="E5" i="2"/>
  <c r="D5" i="2"/>
  <c r="E4" i="2"/>
  <c r="D4" i="2"/>
  <c r="C7" i="2"/>
  <c r="C5" i="2"/>
  <c r="C4" i="2"/>
  <c r="F3" i="1"/>
  <c r="E3" i="1" s="1"/>
  <c r="F4" i="1"/>
  <c r="E4" i="1" s="1"/>
  <c r="F5" i="1"/>
  <c r="E5" i="1" s="1"/>
  <c r="F6" i="1"/>
  <c r="E6" i="1" s="1"/>
  <c r="F7" i="1"/>
  <c r="G7" i="1" s="1"/>
  <c r="F8" i="1"/>
  <c r="G8" i="1" s="1"/>
  <c r="F9" i="1"/>
  <c r="E9" i="1" s="1"/>
  <c r="F2" i="1"/>
  <c r="G2" i="1" s="1"/>
  <c r="G28" i="1" l="1"/>
  <c r="E13" i="1"/>
  <c r="G26" i="1"/>
  <c r="E23" i="1"/>
  <c r="E15" i="1"/>
  <c r="E13" i="2"/>
  <c r="E11" i="2"/>
  <c r="E2" i="1"/>
  <c r="G32" i="1"/>
  <c r="G22" i="1"/>
  <c r="E24" i="1"/>
  <c r="E7" i="1"/>
  <c r="E8" i="1"/>
  <c r="G29" i="1"/>
  <c r="E25" i="1"/>
  <c r="G36" i="1"/>
  <c r="G11" i="1"/>
  <c r="G30" i="1"/>
  <c r="E37" i="1"/>
  <c r="G34" i="1"/>
  <c r="G33" i="1"/>
  <c r="G27" i="1"/>
  <c r="E12" i="2"/>
  <c r="E8" i="2"/>
  <c r="E9" i="2" s="1"/>
  <c r="G6" i="1"/>
  <c r="D8" i="2"/>
  <c r="D9" i="2" s="1"/>
  <c r="G9" i="1"/>
  <c r="C8" i="2"/>
  <c r="C9" i="2" s="1"/>
  <c r="G4" i="1"/>
  <c r="G3" i="1"/>
  <c r="D11" i="2"/>
  <c r="G5" i="1"/>
  <c r="C12" i="2" l="1"/>
  <c r="D13" i="2"/>
  <c r="C11" i="2"/>
  <c r="C13" i="2"/>
  <c r="D12" i="2"/>
</calcChain>
</file>

<file path=xl/sharedStrings.xml><?xml version="1.0" encoding="utf-8"?>
<sst xmlns="http://schemas.openxmlformats.org/spreadsheetml/2006/main" count="39" uniqueCount="31">
  <si>
    <t>Date</t>
  </si>
  <si>
    <t>Sats</t>
  </si>
  <si>
    <t>BTC</t>
  </si>
  <si>
    <t>BTC Px</t>
  </si>
  <si>
    <t>SatComma Standard</t>
  </si>
  <si>
    <t>Amount</t>
  </si>
  <si>
    <t>Exchange</t>
  </si>
  <si>
    <t>Swan</t>
  </si>
  <si>
    <t>Number of purchases:</t>
  </si>
  <si>
    <t>Fiat sold:</t>
  </si>
  <si>
    <t>Bitcoin acquired:</t>
  </si>
  <si>
    <t>in sats….</t>
  </si>
  <si>
    <t>in bitcoin….</t>
  </si>
  <si>
    <t>in SatComma Standard…</t>
  </si>
  <si>
    <t>Lowest purchase price…</t>
  </si>
  <si>
    <t>Highest purchase price…</t>
  </si>
  <si>
    <t>Average purchase price…</t>
  </si>
  <si>
    <t>Exchange 1:</t>
  </si>
  <si>
    <t>Exchange 2:</t>
  </si>
  <si>
    <t>Strike</t>
  </si>
  <si>
    <t>Across all</t>
  </si>
  <si>
    <t>exchanges:</t>
  </si>
  <si>
    <t>Exchange 3:</t>
  </si>
  <si>
    <t>River</t>
  </si>
  <si>
    <t>Only enter data in shaded cells like this one</t>
  </si>
  <si>
    <t>Don't enter any data in unshaded cells like this one</t>
  </si>
  <si>
    <t>A.</t>
  </si>
  <si>
    <t>B.</t>
  </si>
  <si>
    <t>Replace the sample values in the shaded cells with real data</t>
  </si>
  <si>
    <t>C.</t>
  </si>
  <si>
    <t>Continue to copy/paste the formulas as the number of purchases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</si>
</sst>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00000"/>
    <numFmt numFmtId="165" formatCode="[$₿]\ #,##0.00&quot;,&quot;000&quot;,&quot;000" x16r2:formatCode16="[$₿-x-xbt2]\ #,##0.00&quot;,&quot;000&quot;,&quot;000"/>
    <numFmt numFmtId="166" formatCode="[$₿]\ #,##0.00000000" x16r2:formatCode16="[$₿-x-xbt2]\ #,##0.00000000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4" fontId="0" fillId="2" borderId="0" xfId="0" applyNumberFormat="1" applyFill="1" applyAlignment="1">
      <alignment horizontal="right" vertical="top"/>
    </xf>
    <xf numFmtId="8" fontId="0" fillId="2" borderId="0" xfId="0" applyNumberFormat="1" applyFill="1" applyAlignment="1">
      <alignment horizontal="right" vertical="top"/>
    </xf>
    <xf numFmtId="38" fontId="0" fillId="2" borderId="0" xfId="0" applyNumberFormat="1" applyFill="1" applyAlignment="1">
      <alignment horizontal="right" vertical="top"/>
    </xf>
    <xf numFmtId="8" fontId="0" fillId="0" borderId="0" xfId="0" applyNumberFormat="1" applyAlignment="1">
      <alignment horizontal="right" vertical="top"/>
    </xf>
    <xf numFmtId="166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38" fontId="0" fillId="0" borderId="0" xfId="0" applyNumberFormat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9637-A04F-4AD1-9783-CAE7081BB190}">
  <dimension ref="A3:B8"/>
  <sheetViews>
    <sheetView tabSelected="1" workbookViewId="0"/>
  </sheetViews>
  <sheetFormatPr defaultRowHeight="14.25"/>
  <cols>
    <col min="2" max="2" width="62.625" bestFit="1" customWidth="1"/>
  </cols>
  <sheetData>
    <row r="3" spans="1:2">
      <c r="A3" t="s">
        <v>26</v>
      </c>
      <c r="B3" s="13" t="s">
        <v>24</v>
      </c>
    </row>
    <row r="4" spans="1:2">
      <c r="B4" t="s">
        <v>25</v>
      </c>
    </row>
    <row r="6" spans="1:2">
      <c r="A6" t="s">
        <v>27</v>
      </c>
      <c r="B6" t="s">
        <v>28</v>
      </c>
    </row>
    <row r="8" spans="1:2">
      <c r="A8" t="s">
        <v>29</v>
      </c>
      <c r="B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55CA-7E8B-4F96-923A-E4526B4C1333}">
  <dimension ref="B2:F13"/>
  <sheetViews>
    <sheetView workbookViewId="0">
      <selection activeCell="D3" sqref="D3"/>
    </sheetView>
  </sheetViews>
  <sheetFormatPr defaultRowHeight="14.25"/>
  <cols>
    <col min="2" max="2" width="24.25" bestFit="1" customWidth="1"/>
    <col min="3" max="3" width="13.25" style="1" bestFit="1" customWidth="1"/>
    <col min="4" max="6" width="13.875" style="1" customWidth="1"/>
  </cols>
  <sheetData>
    <row r="2" spans="2:6">
      <c r="C2" s="12" t="s">
        <v>20</v>
      </c>
      <c r="D2" s="1" t="s">
        <v>17</v>
      </c>
      <c r="E2" s="1" t="s">
        <v>18</v>
      </c>
      <c r="F2" s="1" t="s">
        <v>22</v>
      </c>
    </row>
    <row r="3" spans="2:6">
      <c r="C3" s="12" t="s">
        <v>21</v>
      </c>
      <c r="D3" s="3" t="s">
        <v>7</v>
      </c>
      <c r="E3" s="3" t="s">
        <v>19</v>
      </c>
      <c r="F3" s="3" t="s">
        <v>23</v>
      </c>
    </row>
    <row r="4" spans="2:6">
      <c r="B4" t="s">
        <v>8</v>
      </c>
      <c r="C4" s="9">
        <f>COUNTA(Purchases!$A:$A)-1</f>
        <v>8</v>
      </c>
      <c r="D4" s="9">
        <f>COUNTIF(Purchases!$B:$B,Summary!D$3)</f>
        <v>7</v>
      </c>
      <c r="E4" s="9">
        <f>COUNTIF(Purchases!$B:$B,Summary!E$3)</f>
        <v>1</v>
      </c>
      <c r="F4" s="9">
        <f>COUNTIF(Purchases!$B:$B,Summary!F$3)</f>
        <v>0</v>
      </c>
    </row>
    <row r="5" spans="2:6">
      <c r="B5" t="s">
        <v>9</v>
      </c>
      <c r="C5" s="6">
        <f>SUM(Purchases!$C:$C)</f>
        <v>135028</v>
      </c>
      <c r="D5" s="6">
        <f>SUMIF(Purchases!$B:$B,Summary!D$3,Purchases!$C:$C)</f>
        <v>135024</v>
      </c>
      <c r="E5" s="6">
        <f>SUMIF(Purchases!$B:$B,Summary!E$3,Purchases!$C:$C)</f>
        <v>4</v>
      </c>
      <c r="F5" s="6">
        <f>SUMIF(Purchases!$B:$B,Summary!F$3,Purchases!$C:$C)</f>
        <v>0</v>
      </c>
    </row>
    <row r="6" spans="2:6">
      <c r="B6" t="s">
        <v>10</v>
      </c>
    </row>
    <row r="7" spans="2:6">
      <c r="B7" s="10" t="s">
        <v>11</v>
      </c>
      <c r="C7" s="9">
        <f>SUM(Purchases!$D:$D)</f>
        <v>125113090</v>
      </c>
      <c r="D7" s="9">
        <f>SUMIF(Purchases!$B:$B,Summary!D$3,Purchases!$D:$D)</f>
        <v>125109470</v>
      </c>
      <c r="E7" s="9">
        <f>SUMIF(Purchases!$B:$B,Summary!E$3,Purchases!$D:$D)</f>
        <v>3620</v>
      </c>
      <c r="F7" s="9">
        <f>SUMIF(Purchases!$B:$B,Summary!F$3,Purchases!$D:$D)</f>
        <v>0</v>
      </c>
    </row>
    <row r="8" spans="2:6">
      <c r="B8" s="10" t="s">
        <v>12</v>
      </c>
      <c r="C8" s="7">
        <f>SUM(Purchases!$F:$F)</f>
        <v>1.2511308999999999</v>
      </c>
      <c r="D8" s="7">
        <f>SUMIF(Purchases!$B:$B,Summary!D$3,Purchases!$F:$F)</f>
        <v>1.2510946999999999</v>
      </c>
      <c r="E8" s="7">
        <f>SUMIF(Purchases!$B:$B,Summary!E$3,Purchases!$F:$F)</f>
        <v>3.6199999999999999E-5</v>
      </c>
      <c r="F8" s="7">
        <f>SUMIF(Purchases!$B:$B,Summary!F$3,Purchases!$F:$F)</f>
        <v>0</v>
      </c>
    </row>
    <row r="9" spans="2:6">
      <c r="B9" s="10" t="s">
        <v>13</v>
      </c>
      <c r="C9" s="8">
        <f>C8</f>
        <v>1.2511308999999999</v>
      </c>
      <c r="D9" s="8">
        <f>D8</f>
        <v>1.2510946999999999</v>
      </c>
      <c r="E9" s="8">
        <f>E8</f>
        <v>3.6199999999999999E-5</v>
      </c>
      <c r="F9" s="8">
        <f>F8</f>
        <v>0</v>
      </c>
    </row>
    <row r="11" spans="2:6">
      <c r="B11" s="11" t="s">
        <v>14</v>
      </c>
      <c r="C11" s="6">
        <f>MIN(Purchases!$E:$E)</f>
        <v>82152.392688437045</v>
      </c>
      <c r="D11" s="6">
        <f>_xlfn.MINIFS(Purchases!$E:$E,Purchases!$B:$B,Summary!D$3)</f>
        <v>82152.392688437045</v>
      </c>
      <c r="E11" s="6">
        <f>_xlfn.MINIFS(Purchases!$E:$E,Purchases!$B:$B,Summary!E$3)</f>
        <v>110497.23756906077</v>
      </c>
      <c r="F11" s="6">
        <f>_xlfn.MINIFS(Purchases!$E:$E,Purchases!$B:$B,Summary!F$3)</f>
        <v>0</v>
      </c>
    </row>
    <row r="12" spans="2:6">
      <c r="B12" s="11" t="s">
        <v>15</v>
      </c>
      <c r="C12" s="6">
        <f>MAX(Purchases!$E:$E)</f>
        <v>110497.23756906077</v>
      </c>
      <c r="D12" s="6">
        <f>_xlfn.MAXIFS(Purchases!$E:$E,Purchases!$B:$B,Summary!D$3)</f>
        <v>107927.04045723459</v>
      </c>
      <c r="E12" s="6">
        <f>_xlfn.MAXIFS(Purchases!$E:$E,Purchases!$B:$B,Summary!E$3)</f>
        <v>110497.23756906077</v>
      </c>
      <c r="F12" s="6">
        <f>_xlfn.MAXIFS(Purchases!$E:$E,Purchases!$B:$B,Summary!F$3)</f>
        <v>0</v>
      </c>
    </row>
    <row r="13" spans="2:6">
      <c r="B13" s="11" t="s">
        <v>16</v>
      </c>
      <c r="C13" s="6">
        <f>AVERAGE(Purchases!$E:$E)</f>
        <v>100305.0232744097</v>
      </c>
      <c r="D13" s="6">
        <f>AVERAGEIF(Purchases!$B:$B,Summary!D$3,Purchases!$E:$E)</f>
        <v>98848.992660888121</v>
      </c>
      <c r="E13" s="6">
        <f>IFERROR(AVERAGEIF(Purchases!$B:$B,Summary!E$3,Purchases!$E:$E),"N/A")</f>
        <v>110497.23756906077</v>
      </c>
      <c r="F13" s="6" t="str">
        <f>IFERROR(AVERAGEIF(Purchases!$B:$B,Summary!F$3,Purchases!$E:$E),"N/A")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32EC-11C5-4B6C-8A6C-A36417A8369F}">
  <dimension ref="A1:G37"/>
  <sheetViews>
    <sheetView workbookViewId="0">
      <pane ySplit="1" topLeftCell="A2" activePane="bottomLeft" state="frozen"/>
      <selection pane="bottomLeft" activeCell="A10" sqref="A10"/>
    </sheetView>
  </sheetViews>
  <sheetFormatPr defaultRowHeight="14.25"/>
  <cols>
    <col min="1" max="1" width="9.875" style="1" bestFit="1" customWidth="1"/>
    <col min="2" max="2" width="9" style="1" bestFit="1" customWidth="1"/>
    <col min="3" max="5" width="11.5" style="1" bestFit="1" customWidth="1"/>
    <col min="6" max="6" width="12.125" style="1" bestFit="1" customWidth="1"/>
    <col min="7" max="7" width="18.375" style="1" bestFit="1" customWidth="1"/>
    <col min="8" max="16384" width="9" style="1"/>
  </cols>
  <sheetData>
    <row r="1" spans="1:7">
      <c r="A1" s="1" t="s">
        <v>0</v>
      </c>
      <c r="B1" s="1" t="s">
        <v>6</v>
      </c>
      <c r="C1" s="1" t="s">
        <v>5</v>
      </c>
      <c r="D1" s="1" t="s">
        <v>1</v>
      </c>
      <c r="E1" s="1" t="s">
        <v>3</v>
      </c>
      <c r="F1" s="2" t="s">
        <v>2</v>
      </c>
      <c r="G1" s="1" t="s">
        <v>4</v>
      </c>
    </row>
    <row r="2" spans="1:7">
      <c r="A2" s="3">
        <v>45792</v>
      </c>
      <c r="B2" s="3" t="s">
        <v>7</v>
      </c>
      <c r="C2" s="4">
        <v>135000</v>
      </c>
      <c r="D2" s="5">
        <v>125084501</v>
      </c>
      <c r="E2" s="6">
        <f t="shared" ref="E2:E9" si="0">IFERROR(C2/F2,"N/A")</f>
        <v>107927.04045723459</v>
      </c>
      <c r="F2" s="7">
        <f>D2/100000000</f>
        <v>1.2508450099999999</v>
      </c>
      <c r="G2" s="8">
        <f>F2</f>
        <v>1.2508450099999999</v>
      </c>
    </row>
    <row r="3" spans="1:7">
      <c r="A3" s="3">
        <v>45793</v>
      </c>
      <c r="B3" s="3" t="s">
        <v>7</v>
      </c>
      <c r="C3" s="4">
        <v>4</v>
      </c>
      <c r="D3" s="5">
        <v>4869</v>
      </c>
      <c r="E3" s="6">
        <f t="shared" si="0"/>
        <v>82152.392688437045</v>
      </c>
      <c r="F3" s="7">
        <f t="shared" ref="F3:F9" si="1">D3/100000000</f>
        <v>4.8690000000000003E-5</v>
      </c>
      <c r="G3" s="8">
        <f t="shared" ref="G3:G9" si="2">F3</f>
        <v>4.8690000000000003E-5</v>
      </c>
    </row>
    <row r="4" spans="1:7">
      <c r="A4" s="3">
        <v>45794</v>
      </c>
      <c r="B4" s="3" t="s">
        <v>7</v>
      </c>
      <c r="C4" s="4">
        <v>4</v>
      </c>
      <c r="D4" s="5">
        <v>4800</v>
      </c>
      <c r="E4" s="6">
        <f t="shared" si="0"/>
        <v>83333.333333333328</v>
      </c>
      <c r="F4" s="7">
        <f t="shared" si="1"/>
        <v>4.8000000000000001E-5</v>
      </c>
      <c r="G4" s="8">
        <f t="shared" si="2"/>
        <v>4.8000000000000001E-5</v>
      </c>
    </row>
    <row r="5" spans="1:7">
      <c r="A5" s="3">
        <v>45795</v>
      </c>
      <c r="B5" s="3" t="s">
        <v>19</v>
      </c>
      <c r="C5" s="4">
        <v>4</v>
      </c>
      <c r="D5" s="5">
        <v>3620</v>
      </c>
      <c r="E5" s="6">
        <f t="shared" si="0"/>
        <v>110497.23756906077</v>
      </c>
      <c r="F5" s="7">
        <f t="shared" si="1"/>
        <v>3.6199999999999999E-5</v>
      </c>
      <c r="G5" s="8">
        <f t="shared" si="2"/>
        <v>3.6199999999999999E-5</v>
      </c>
    </row>
    <row r="6" spans="1:7">
      <c r="A6" s="3">
        <v>45796</v>
      </c>
      <c r="B6" s="3" t="s">
        <v>7</v>
      </c>
      <c r="C6" s="4">
        <v>4</v>
      </c>
      <c r="D6" s="5">
        <v>3980</v>
      </c>
      <c r="E6" s="6">
        <f t="shared" si="0"/>
        <v>100502.51256281408</v>
      </c>
      <c r="F6" s="7">
        <f t="shared" si="1"/>
        <v>3.9799999999999998E-5</v>
      </c>
      <c r="G6" s="8">
        <f t="shared" si="2"/>
        <v>3.9799999999999998E-5</v>
      </c>
    </row>
    <row r="7" spans="1:7">
      <c r="A7" s="3">
        <v>45797</v>
      </c>
      <c r="B7" s="3" t="s">
        <v>7</v>
      </c>
      <c r="C7" s="4">
        <v>4</v>
      </c>
      <c r="D7" s="5">
        <v>3790</v>
      </c>
      <c r="E7" s="6">
        <f t="shared" si="0"/>
        <v>105540.89709762533</v>
      </c>
      <c r="F7" s="7">
        <f t="shared" si="1"/>
        <v>3.79E-5</v>
      </c>
      <c r="G7" s="8">
        <f t="shared" si="2"/>
        <v>3.79E-5</v>
      </c>
    </row>
    <row r="8" spans="1:7">
      <c r="A8" s="3">
        <v>45798</v>
      </c>
      <c r="B8" s="3" t="s">
        <v>7</v>
      </c>
      <c r="C8" s="4">
        <v>4</v>
      </c>
      <c r="D8" s="5">
        <v>3780</v>
      </c>
      <c r="E8" s="6">
        <f t="shared" si="0"/>
        <v>105820.10582010583</v>
      </c>
      <c r="F8" s="7">
        <f t="shared" si="1"/>
        <v>3.7799999999999997E-5</v>
      </c>
      <c r="G8" s="8">
        <f t="shared" si="2"/>
        <v>3.7799999999999997E-5</v>
      </c>
    </row>
    <row r="9" spans="1:7">
      <c r="A9" s="3">
        <v>45799</v>
      </c>
      <c r="B9" s="3" t="s">
        <v>7</v>
      </c>
      <c r="C9" s="4">
        <v>4</v>
      </c>
      <c r="D9" s="5">
        <v>3750</v>
      </c>
      <c r="E9" s="6">
        <f t="shared" si="0"/>
        <v>106666.66666666667</v>
      </c>
      <c r="F9" s="7">
        <f t="shared" si="1"/>
        <v>3.7499999999999997E-5</v>
      </c>
      <c r="G9" s="8">
        <f t="shared" si="2"/>
        <v>3.7499999999999997E-5</v>
      </c>
    </row>
    <row r="10" spans="1:7">
      <c r="A10" s="3"/>
      <c r="B10" s="3"/>
      <c r="C10" s="4"/>
      <c r="D10" s="5"/>
      <c r="E10" s="6" t="str">
        <f>IFERROR(C10/F10,"N/A")</f>
        <v>N/A</v>
      </c>
      <c r="F10" s="7">
        <f t="shared" ref="F10" si="3">D10/100000000</f>
        <v>0</v>
      </c>
      <c r="G10" s="8">
        <f t="shared" ref="G10" si="4">F10</f>
        <v>0</v>
      </c>
    </row>
    <row r="11" spans="1:7">
      <c r="A11" s="3"/>
      <c r="B11" s="3"/>
      <c r="C11" s="4"/>
      <c r="D11" s="5"/>
      <c r="E11" s="6" t="str">
        <f t="shared" ref="E11:E37" si="5">IFERROR(C11/F11,"N/A")</f>
        <v>N/A</v>
      </c>
      <c r="F11" s="7">
        <f t="shared" ref="F11:F37" si="6">D11/100000000</f>
        <v>0</v>
      </c>
      <c r="G11" s="8">
        <f t="shared" ref="G11:G37" si="7">F11</f>
        <v>0</v>
      </c>
    </row>
    <row r="12" spans="1:7">
      <c r="A12" s="3"/>
      <c r="B12" s="3"/>
      <c r="C12" s="4"/>
      <c r="D12" s="5"/>
      <c r="E12" s="6" t="str">
        <f t="shared" si="5"/>
        <v>N/A</v>
      </c>
      <c r="F12" s="7">
        <f t="shared" si="6"/>
        <v>0</v>
      </c>
      <c r="G12" s="8">
        <f t="shared" si="7"/>
        <v>0</v>
      </c>
    </row>
    <row r="13" spans="1:7">
      <c r="A13" s="3"/>
      <c r="B13" s="3"/>
      <c r="C13" s="4"/>
      <c r="D13" s="5"/>
      <c r="E13" s="6" t="str">
        <f t="shared" si="5"/>
        <v>N/A</v>
      </c>
      <c r="F13" s="7">
        <f t="shared" si="6"/>
        <v>0</v>
      </c>
      <c r="G13" s="8">
        <f t="shared" si="7"/>
        <v>0</v>
      </c>
    </row>
    <row r="14" spans="1:7">
      <c r="A14" s="3"/>
      <c r="B14" s="3"/>
      <c r="C14" s="4"/>
      <c r="D14" s="5"/>
      <c r="E14" s="6" t="str">
        <f t="shared" si="5"/>
        <v>N/A</v>
      </c>
      <c r="F14" s="7">
        <f t="shared" si="6"/>
        <v>0</v>
      </c>
      <c r="G14" s="8">
        <f t="shared" si="7"/>
        <v>0</v>
      </c>
    </row>
    <row r="15" spans="1:7">
      <c r="A15" s="3"/>
      <c r="B15" s="3"/>
      <c r="C15" s="4"/>
      <c r="D15" s="5"/>
      <c r="E15" s="6" t="str">
        <f t="shared" si="5"/>
        <v>N/A</v>
      </c>
      <c r="F15" s="7">
        <f t="shared" si="6"/>
        <v>0</v>
      </c>
      <c r="G15" s="8">
        <f t="shared" si="7"/>
        <v>0</v>
      </c>
    </row>
    <row r="16" spans="1:7">
      <c r="A16" s="3"/>
      <c r="B16" s="3"/>
      <c r="C16" s="4"/>
      <c r="D16" s="5"/>
      <c r="E16" s="6" t="str">
        <f t="shared" si="5"/>
        <v>N/A</v>
      </c>
      <c r="F16" s="7">
        <f t="shared" si="6"/>
        <v>0</v>
      </c>
      <c r="G16" s="8">
        <f t="shared" si="7"/>
        <v>0</v>
      </c>
    </row>
    <row r="17" spans="1:7">
      <c r="A17" s="3"/>
      <c r="B17" s="3"/>
      <c r="C17" s="4"/>
      <c r="D17" s="5"/>
      <c r="E17" s="6" t="str">
        <f t="shared" ref="E17:E21" si="8">IFERROR(C17/F17,"N/A")</f>
        <v>N/A</v>
      </c>
      <c r="F17" s="7">
        <f t="shared" ref="F17:F21" si="9">D17/100000000</f>
        <v>0</v>
      </c>
      <c r="G17" s="8">
        <f t="shared" ref="G17:G21" si="10">F17</f>
        <v>0</v>
      </c>
    </row>
    <row r="18" spans="1:7">
      <c r="A18" s="3"/>
      <c r="B18" s="3"/>
      <c r="C18" s="4"/>
      <c r="D18" s="5"/>
      <c r="E18" s="6" t="str">
        <f t="shared" si="8"/>
        <v>N/A</v>
      </c>
      <c r="F18" s="7">
        <f t="shared" si="9"/>
        <v>0</v>
      </c>
      <c r="G18" s="8">
        <f t="shared" si="10"/>
        <v>0</v>
      </c>
    </row>
    <row r="19" spans="1:7">
      <c r="A19" s="3"/>
      <c r="B19" s="3"/>
      <c r="C19" s="4"/>
      <c r="D19" s="5"/>
      <c r="E19" s="6" t="str">
        <f t="shared" si="8"/>
        <v>N/A</v>
      </c>
      <c r="F19" s="7">
        <f t="shared" si="9"/>
        <v>0</v>
      </c>
      <c r="G19" s="8">
        <f t="shared" si="10"/>
        <v>0</v>
      </c>
    </row>
    <row r="20" spans="1:7">
      <c r="A20" s="3"/>
      <c r="B20" s="3"/>
      <c r="C20" s="4"/>
      <c r="D20" s="5"/>
      <c r="E20" s="6" t="str">
        <f t="shared" si="8"/>
        <v>N/A</v>
      </c>
      <c r="F20" s="7">
        <f t="shared" si="9"/>
        <v>0</v>
      </c>
      <c r="G20" s="8">
        <f t="shared" si="10"/>
        <v>0</v>
      </c>
    </row>
    <row r="21" spans="1:7">
      <c r="A21" s="3"/>
      <c r="B21" s="3"/>
      <c r="C21" s="4"/>
      <c r="D21" s="5"/>
      <c r="E21" s="6" t="str">
        <f t="shared" si="8"/>
        <v>N/A</v>
      </c>
      <c r="F21" s="7">
        <f t="shared" si="9"/>
        <v>0</v>
      </c>
      <c r="G21" s="8">
        <f t="shared" si="10"/>
        <v>0</v>
      </c>
    </row>
    <row r="22" spans="1:7">
      <c r="A22" s="3"/>
      <c r="B22" s="3"/>
      <c r="C22" s="4"/>
      <c r="D22" s="5"/>
      <c r="E22" s="6" t="str">
        <f t="shared" ref="E22:E26" si="11">IFERROR(C22/F22,"N/A")</f>
        <v>N/A</v>
      </c>
      <c r="F22" s="7">
        <f t="shared" ref="F22:F26" si="12">D22/100000000</f>
        <v>0</v>
      </c>
      <c r="G22" s="8">
        <f t="shared" ref="G22:G26" si="13">F22</f>
        <v>0</v>
      </c>
    </row>
    <row r="23" spans="1:7">
      <c r="A23" s="3"/>
      <c r="B23" s="3"/>
      <c r="C23" s="4"/>
      <c r="D23" s="5"/>
      <c r="E23" s="6" t="str">
        <f t="shared" si="11"/>
        <v>N/A</v>
      </c>
      <c r="F23" s="7">
        <f t="shared" si="12"/>
        <v>0</v>
      </c>
      <c r="G23" s="8">
        <f t="shared" si="13"/>
        <v>0</v>
      </c>
    </row>
    <row r="24" spans="1:7">
      <c r="A24" s="3"/>
      <c r="B24" s="3"/>
      <c r="C24" s="4"/>
      <c r="D24" s="5"/>
      <c r="E24" s="6" t="str">
        <f t="shared" si="11"/>
        <v>N/A</v>
      </c>
      <c r="F24" s="7">
        <f t="shared" si="12"/>
        <v>0</v>
      </c>
      <c r="G24" s="8">
        <f t="shared" si="13"/>
        <v>0</v>
      </c>
    </row>
    <row r="25" spans="1:7">
      <c r="A25" s="3"/>
      <c r="B25" s="3"/>
      <c r="C25" s="4"/>
      <c r="D25" s="5"/>
      <c r="E25" s="6" t="str">
        <f t="shared" si="11"/>
        <v>N/A</v>
      </c>
      <c r="F25" s="7">
        <f t="shared" si="12"/>
        <v>0</v>
      </c>
      <c r="G25" s="8">
        <f t="shared" si="13"/>
        <v>0</v>
      </c>
    </row>
    <row r="26" spans="1:7">
      <c r="A26" s="3"/>
      <c r="B26" s="3"/>
      <c r="C26" s="4"/>
      <c r="D26" s="5"/>
      <c r="E26" s="6" t="str">
        <f t="shared" si="11"/>
        <v>N/A</v>
      </c>
      <c r="F26" s="7">
        <f t="shared" si="12"/>
        <v>0</v>
      </c>
      <c r="G26" s="8">
        <f t="shared" si="13"/>
        <v>0</v>
      </c>
    </row>
    <row r="27" spans="1:7">
      <c r="A27" s="3"/>
      <c r="B27" s="3"/>
      <c r="C27" s="4"/>
      <c r="D27" s="5"/>
      <c r="E27" s="6" t="str">
        <f t="shared" si="5"/>
        <v>N/A</v>
      </c>
      <c r="F27" s="7">
        <f t="shared" si="6"/>
        <v>0</v>
      </c>
      <c r="G27" s="8">
        <f t="shared" si="7"/>
        <v>0</v>
      </c>
    </row>
    <row r="28" spans="1:7">
      <c r="A28" s="3"/>
      <c r="B28" s="3"/>
      <c r="C28" s="4"/>
      <c r="D28" s="5"/>
      <c r="E28" s="6" t="str">
        <f t="shared" si="5"/>
        <v>N/A</v>
      </c>
      <c r="F28" s="7">
        <f t="shared" si="6"/>
        <v>0</v>
      </c>
      <c r="G28" s="8">
        <f t="shared" si="7"/>
        <v>0</v>
      </c>
    </row>
    <row r="29" spans="1:7">
      <c r="A29" s="3"/>
      <c r="B29" s="3"/>
      <c r="C29" s="4"/>
      <c r="D29" s="5"/>
      <c r="E29" s="6" t="str">
        <f t="shared" si="5"/>
        <v>N/A</v>
      </c>
      <c r="F29" s="7">
        <f t="shared" si="6"/>
        <v>0</v>
      </c>
      <c r="G29" s="8">
        <f t="shared" si="7"/>
        <v>0</v>
      </c>
    </row>
    <row r="30" spans="1:7">
      <c r="A30" s="3"/>
      <c r="B30" s="3"/>
      <c r="C30" s="4"/>
      <c r="D30" s="5"/>
      <c r="E30" s="6" t="str">
        <f t="shared" si="5"/>
        <v>N/A</v>
      </c>
      <c r="F30" s="7">
        <f t="shared" si="6"/>
        <v>0</v>
      </c>
      <c r="G30" s="8">
        <f t="shared" si="7"/>
        <v>0</v>
      </c>
    </row>
    <row r="31" spans="1:7">
      <c r="A31" s="3"/>
      <c r="B31" s="3"/>
      <c r="C31" s="4"/>
      <c r="D31" s="5"/>
      <c r="E31" s="6" t="str">
        <f t="shared" si="5"/>
        <v>N/A</v>
      </c>
      <c r="F31" s="7">
        <f t="shared" si="6"/>
        <v>0</v>
      </c>
      <c r="G31" s="8">
        <f t="shared" si="7"/>
        <v>0</v>
      </c>
    </row>
    <row r="32" spans="1:7">
      <c r="A32" s="3"/>
      <c r="B32" s="3"/>
      <c r="C32" s="4"/>
      <c r="D32" s="5"/>
      <c r="E32" s="6" t="str">
        <f t="shared" si="5"/>
        <v>N/A</v>
      </c>
      <c r="F32" s="7">
        <f t="shared" si="6"/>
        <v>0</v>
      </c>
      <c r="G32" s="8">
        <f t="shared" si="7"/>
        <v>0</v>
      </c>
    </row>
    <row r="33" spans="1:7">
      <c r="A33" s="3"/>
      <c r="B33" s="3"/>
      <c r="C33" s="4"/>
      <c r="D33" s="5"/>
      <c r="E33" s="6" t="str">
        <f t="shared" si="5"/>
        <v>N/A</v>
      </c>
      <c r="F33" s="7">
        <f t="shared" si="6"/>
        <v>0</v>
      </c>
      <c r="G33" s="8">
        <f t="shared" si="7"/>
        <v>0</v>
      </c>
    </row>
    <row r="34" spans="1:7">
      <c r="A34" s="3"/>
      <c r="B34" s="3"/>
      <c r="C34" s="4"/>
      <c r="D34" s="5"/>
      <c r="E34" s="6" t="str">
        <f t="shared" si="5"/>
        <v>N/A</v>
      </c>
      <c r="F34" s="7">
        <f t="shared" si="6"/>
        <v>0</v>
      </c>
      <c r="G34" s="8">
        <f t="shared" si="7"/>
        <v>0</v>
      </c>
    </row>
    <row r="35" spans="1:7">
      <c r="A35" s="3"/>
      <c r="B35" s="3"/>
      <c r="C35" s="4"/>
      <c r="D35" s="5"/>
      <c r="E35" s="6" t="str">
        <f t="shared" si="5"/>
        <v>N/A</v>
      </c>
      <c r="F35" s="7">
        <f t="shared" si="6"/>
        <v>0</v>
      </c>
      <c r="G35" s="8">
        <f t="shared" si="7"/>
        <v>0</v>
      </c>
    </row>
    <row r="36" spans="1:7">
      <c r="A36" s="3"/>
      <c r="B36" s="3"/>
      <c r="C36" s="4"/>
      <c r="D36" s="5"/>
      <c r="E36" s="6" t="str">
        <f t="shared" si="5"/>
        <v>N/A</v>
      </c>
      <c r="F36" s="7">
        <f t="shared" si="6"/>
        <v>0</v>
      </c>
      <c r="G36" s="8">
        <f t="shared" si="7"/>
        <v>0</v>
      </c>
    </row>
    <row r="37" spans="1:7">
      <c r="A37" s="3"/>
      <c r="B37" s="3"/>
      <c r="C37" s="4"/>
      <c r="D37" s="5"/>
      <c r="E37" s="6" t="str">
        <f t="shared" si="5"/>
        <v>N/A</v>
      </c>
      <c r="F37" s="7">
        <f t="shared" si="6"/>
        <v>0</v>
      </c>
      <c r="G37" s="8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Summary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2025-05-26T19:53:26Z</dcterms:created>
  <dcterms:modified xsi:type="dcterms:W3CDTF">2025-05-26T21:52:17Z</dcterms:modified>
</cp:coreProperties>
</file>