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M\"/>
    </mc:Choice>
  </mc:AlternateContent>
  <xr:revisionPtr revIDLastSave="0" documentId="13_ncr:1_{F0866B6F-73B8-4B83-B253-66446F868930}" xr6:coauthVersionLast="44" xr6:coauthVersionMax="44" xr10:uidLastSave="{00000000-0000-0000-0000-000000000000}"/>
  <bookViews>
    <workbookView xWindow="-110" yWindow="-110" windowWidth="19420" windowHeight="10420" xr2:uid="{48F4E5B9-CD80-4D92-94B2-C6C662884FF4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F18" i="1"/>
  <c r="G7" i="1" l="1"/>
  <c r="G8" i="1" s="1"/>
  <c r="H7" i="1"/>
  <c r="H6" i="1"/>
  <c r="N21" i="2"/>
  <c r="M21" i="2"/>
  <c r="N20" i="2"/>
  <c r="M20" i="2"/>
  <c r="O20" i="2" s="1"/>
  <c r="N19" i="2"/>
  <c r="O19" i="2" s="1"/>
  <c r="M19" i="2"/>
  <c r="N18" i="2"/>
  <c r="M18" i="2"/>
  <c r="O18" i="2" s="1"/>
  <c r="N17" i="2"/>
  <c r="M17" i="2"/>
  <c r="N16" i="2"/>
  <c r="O16" i="2" s="1"/>
  <c r="M16" i="2"/>
  <c r="N15" i="2"/>
  <c r="M15" i="2"/>
  <c r="O15" i="2" s="1"/>
  <c r="N14" i="2"/>
  <c r="M14" i="2"/>
  <c r="O14" i="2" s="1"/>
  <c r="N13" i="2"/>
  <c r="M13" i="2"/>
  <c r="O13" i="2" s="1"/>
  <c r="N12" i="2"/>
  <c r="M12" i="2"/>
  <c r="G9" i="1" l="1"/>
  <c r="H8" i="1"/>
  <c r="O17" i="2"/>
  <c r="O21" i="2"/>
  <c r="O12" i="2"/>
  <c r="D19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G10" i="1" l="1"/>
  <c r="H9" i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G11" i="1" l="1"/>
  <c r="H1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35" i="1"/>
  <c r="E42" i="1"/>
  <c r="E72" i="1"/>
  <c r="E73" i="1"/>
  <c r="E74" i="1"/>
  <c r="E75" i="1"/>
  <c r="E76" i="1"/>
  <c r="E77" i="1"/>
  <c r="E78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43" i="1"/>
  <c r="E43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19" i="1"/>
  <c r="E19" i="1" s="1"/>
  <c r="D20" i="1"/>
  <c r="E20" i="1" s="1"/>
  <c r="D21" i="1"/>
  <c r="E21" i="1" s="1"/>
  <c r="D18" i="1"/>
  <c r="AA4" i="2"/>
  <c r="B2" i="2" s="1"/>
  <c r="H11" i="1" l="1"/>
  <c r="B102" i="2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W5" i="2"/>
  <c r="B101" i="2"/>
  <c r="B4" i="2"/>
  <c r="G13" i="1" l="1"/>
  <c r="H12" i="1"/>
  <c r="B8" i="2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  <c r="G14" i="1" l="1"/>
  <c r="H13" i="1"/>
  <c r="G15" i="1" l="1"/>
  <c r="H14" i="1"/>
  <c r="G16" i="1" l="1"/>
  <c r="H15" i="1"/>
  <c r="G17" i="1" l="1"/>
  <c r="H16" i="1"/>
  <c r="G18" i="1" l="1"/>
  <c r="H18" i="1" s="1"/>
  <c r="H17" i="1"/>
  <c r="G19" i="1" l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8" i="1" s="1"/>
  <c r="H77" i="1"/>
</calcChain>
</file>

<file path=xl/sharedStrings.xml><?xml version="1.0" encoding="utf-8"?>
<sst xmlns="http://schemas.openxmlformats.org/spreadsheetml/2006/main" count="129" uniqueCount="61">
  <si>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</si>
  <si>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</si>
  <si>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</si>
  <si>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</si>
  <si>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</si>
  <si>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</si>
  <si>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</si>
  <si>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</si>
  <si>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</si>
  <si>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</si>
  <si>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</si>
  <si>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</si>
  <si>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</si>
  <si>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</si>
  <si>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</si>
  <si>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</si>
  <si>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</si>
  <si>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</si>
  <si>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</si>
  <si>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</si>
  <si>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</si>
  <si>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</si>
  <si>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</si>
  <si>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</si>
  <si>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</si>
  <si>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</si>
  <si>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</si>
  <si>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</si>
  <si>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</si>
  <si>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</si>
  <si>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</si>
  <si>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</si>
  <si>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</si>
  <si>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</si>
  <si>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</si>
  <si>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</si>
  <si>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</si>
  <si>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</si>
  <si>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</si>
  <si>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</si>
  <si>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</si>
  <si>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</si>
  <si>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</si>
  <si>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n</t>
    <phoneticPr fontId="2"/>
  </si>
  <si>
    <t>n+1</t>
    <phoneticPr fontId="2"/>
  </si>
  <si>
    <t>Kspost[km]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</si>
  <si>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</si>
  <si>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</si>
  <si>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</si>
  <si>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</si>
  <si>
    <t>標高[m]</t>
    <rPh sb="0" eb="2">
      <t>ヒョウコウ</t>
    </rPh>
    <phoneticPr fontId="2"/>
  </si>
  <si>
    <t>位置エネ[J]</t>
    <rPh sb="0" eb="2">
      <t>イチ</t>
    </rPh>
    <phoneticPr fontId="2"/>
  </si>
  <si>
    <t>スタート</t>
    <phoneticPr fontId="2"/>
  </si>
  <si>
    <t>Trip間の走行時間[s]</t>
    <rPh sb="4" eb="5">
      <t>カン</t>
    </rPh>
    <rPh sb="6" eb="8">
      <t>ソウコウ</t>
    </rPh>
    <rPh sb="8" eb="10">
      <t>ジカン</t>
    </rPh>
    <phoneticPr fontId="2"/>
  </si>
  <si>
    <t>平均の勾配損失[W]</t>
    <rPh sb="0" eb="2">
      <t>ヘイキン</t>
    </rPh>
    <rPh sb="3" eb="5">
      <t>コウバイ</t>
    </rPh>
    <rPh sb="5" eb="7">
      <t>ソンシツ</t>
    </rPh>
    <phoneticPr fontId="2"/>
  </si>
  <si>
    <t>距離[km]</t>
    <rPh sb="0" eb="2">
      <t>キョリ</t>
    </rPh>
    <phoneticPr fontId="2"/>
  </si>
  <si>
    <t>巡航速度[km/h]</t>
    <rPh sb="0" eb="2">
      <t>ジュンコウ</t>
    </rPh>
    <rPh sb="2" eb="4">
      <t>ソクド</t>
    </rPh>
    <phoneticPr fontId="2"/>
  </si>
  <si>
    <t>Trip番号</t>
    <rPh sb="4" eb="6">
      <t>バンゴウ</t>
    </rPh>
    <phoneticPr fontId="2"/>
  </si>
  <si>
    <t>スタート前の入力</t>
    <rPh sb="4" eb="5">
      <t>マエ</t>
    </rPh>
    <rPh sb="6" eb="8">
      <t>ニュウリョク</t>
    </rPh>
    <phoneticPr fontId="2"/>
  </si>
  <si>
    <t>レース中の入力</t>
    <rPh sb="3" eb="4">
      <t>チュウ</t>
    </rPh>
    <rPh sb="5" eb="7">
      <t>ニュウリョク</t>
    </rPh>
    <phoneticPr fontId="2"/>
  </si>
  <si>
    <t>PM(vd)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</si>
</sst>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000"/>
    <numFmt numFmtId="178" formatCode="&quot;Trip&quot;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3" xfId="0" applyFill="1" applyBorder="1">
      <alignment vertical="center"/>
    </xf>
    <xf numFmtId="0" fontId="0" fillId="5" borderId="0" xfId="0" applyFill="1" applyBorder="1">
      <alignment vertical="center"/>
    </xf>
    <xf numFmtId="176" fontId="0" fillId="5" borderId="3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5" xfId="0" applyFill="1" applyBorder="1">
      <alignment vertical="center"/>
    </xf>
  </cellXfs>
  <cellStyles count="3">
    <cellStyle name="標準" xfId="0" builtinId="0"/>
    <cellStyle name="標準 2" xfId="2" xr:uid="{229E9E11-2A29-47FC-9FC2-E5EC3864E7CB}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705.01312277163879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705.01312277163879</c:v>
                </c:pt>
                <c:pt idx="23">
                  <c:v>705.01312277163879</c:v>
                </c:pt>
                <c:pt idx="24">
                  <c:v>705.01312277163879</c:v>
                </c:pt>
                <c:pt idx="25">
                  <c:v>705.01312277163879</c:v>
                </c:pt>
                <c:pt idx="26">
                  <c:v>705.01312277163879</c:v>
                </c:pt>
                <c:pt idx="27">
                  <c:v>705.01312277163879</c:v>
                </c:pt>
                <c:pt idx="28">
                  <c:v>705.01312277163879</c:v>
                </c:pt>
                <c:pt idx="29">
                  <c:v>705.01312277163879</c:v>
                </c:pt>
                <c:pt idx="30">
                  <c:v>705.01312277163879</c:v>
                </c:pt>
                <c:pt idx="31">
                  <c:v>705.01312277163879</c:v>
                </c:pt>
                <c:pt idx="32">
                  <c:v>705.01312277163879</c:v>
                </c:pt>
                <c:pt idx="33">
                  <c:v>705.01312277163879</c:v>
                </c:pt>
                <c:pt idx="34">
                  <c:v>705.01312277163879</c:v>
                </c:pt>
                <c:pt idx="35">
                  <c:v>705.01312277163879</c:v>
                </c:pt>
                <c:pt idx="36">
                  <c:v>705.01312277163879</c:v>
                </c:pt>
                <c:pt idx="37">
                  <c:v>523.6009579884186</c:v>
                </c:pt>
                <c:pt idx="38">
                  <c:v>523.6009579884186</c:v>
                </c:pt>
                <c:pt idx="39">
                  <c:v>523.6009579884186</c:v>
                </c:pt>
                <c:pt idx="40">
                  <c:v>523.6009579884186</c:v>
                </c:pt>
                <c:pt idx="41">
                  <c:v>523.6009579884186</c:v>
                </c:pt>
                <c:pt idx="42">
                  <c:v>523.6009579884186</c:v>
                </c:pt>
                <c:pt idx="43">
                  <c:v>523.6009579884186</c:v>
                </c:pt>
                <c:pt idx="44">
                  <c:v>523.6009579884186</c:v>
                </c:pt>
                <c:pt idx="45">
                  <c:v>523.6009579884186</c:v>
                </c:pt>
                <c:pt idx="46">
                  <c:v>523.6009579884186</c:v>
                </c:pt>
                <c:pt idx="47">
                  <c:v>523.6009579884186</c:v>
                </c:pt>
                <c:pt idx="48">
                  <c:v>523.6009579884186</c:v>
                </c:pt>
                <c:pt idx="49">
                  <c:v>523.6009579884186</c:v>
                </c:pt>
                <c:pt idx="50">
                  <c:v>523.6009579884186</c:v>
                </c:pt>
                <c:pt idx="51">
                  <c:v>523.6009579884186</c:v>
                </c:pt>
                <c:pt idx="52">
                  <c:v>523.6009579884186</c:v>
                </c:pt>
                <c:pt idx="53">
                  <c:v>523.6009579884186</c:v>
                </c:pt>
                <c:pt idx="54">
                  <c:v>523.6009579884186</c:v>
                </c:pt>
                <c:pt idx="55">
                  <c:v>523.6009579884186</c:v>
                </c:pt>
                <c:pt idx="56">
                  <c:v>523.6009579884186</c:v>
                </c:pt>
                <c:pt idx="57">
                  <c:v>523.6009579884186</c:v>
                </c:pt>
                <c:pt idx="58">
                  <c:v>523.6009579884186</c:v>
                </c:pt>
                <c:pt idx="59">
                  <c:v>523.6009579884186</c:v>
                </c:pt>
                <c:pt idx="60">
                  <c:v>523.6009579884186</c:v>
                </c:pt>
                <c:pt idx="61">
                  <c:v>523.6009579884186</c:v>
                </c:pt>
                <c:pt idx="62">
                  <c:v>523.6009579884186</c:v>
                </c:pt>
                <c:pt idx="63">
                  <c:v>523.6009579884186</c:v>
                </c:pt>
                <c:pt idx="64">
                  <c:v>523.6009579884186</c:v>
                </c:pt>
                <c:pt idx="65">
                  <c:v>523.6009579884186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462643</xdr:colOff>
      <xdr:row>6</xdr:row>
      <xdr:rowOff>111580</xdr:rowOff>
    </xdr:from>
    <xdr:to>
      <xdr:col>22</xdr:col>
      <xdr:colOff>27214</xdr:colOff>
      <xdr:row>23</xdr:row>
      <xdr:rowOff>54429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0</xdr:row>
          <xdr:rowOff>222250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158752</xdr:colOff>
      <xdr:row>7</xdr:row>
      <xdr:rowOff>113393</xdr:rowOff>
    </xdr:from>
    <xdr:to>
      <xdr:col>13</xdr:col>
      <xdr:colOff>503465</xdr:colOff>
      <xdr:row>12</xdr:row>
      <xdr:rowOff>113393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17002" y="1827893"/>
          <a:ext cx="3066142" cy="1224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1256394</xdr:colOff>
      <xdr:row>5</xdr:row>
      <xdr:rowOff>136072</xdr:rowOff>
    </xdr:from>
    <xdr:to>
      <xdr:col>6</xdr:col>
      <xdr:colOff>231322</xdr:colOff>
      <xdr:row>9</xdr:row>
      <xdr:rowOff>72571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179537" y="1270001"/>
          <a:ext cx="3746499" cy="8436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問題：勾配の計算で参照できない</a:t>
          </a:r>
          <a:r>
            <a:rPr kumimoji="1" lang="en-US" altLang="ja-JP" sz="1100" b="1">
              <a:solidFill>
                <a:srgbClr val="FF0000"/>
              </a:solidFill>
            </a:rPr>
            <a:t>(</a:t>
          </a:r>
          <a:r>
            <a:rPr kumimoji="1" lang="ja-JP" altLang="en-US" sz="1100" b="1">
              <a:solidFill>
                <a:srgbClr val="FF0000"/>
              </a:solidFill>
            </a:rPr>
            <a:t>損失曲線のタブ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 b="1">
              <a:solidFill>
                <a:srgbClr val="FF0000"/>
              </a:solidFill>
            </a:rPr>
            <a:t>問題：</a:t>
          </a:r>
          <a:r>
            <a:rPr kumimoji="1" lang="en-US" altLang="ja-JP" sz="1100" b="1">
              <a:solidFill>
                <a:srgbClr val="FF0000"/>
              </a:solidFill>
            </a:rPr>
            <a:t>Vd</a:t>
          </a:r>
          <a:r>
            <a:rPr kumimoji="1" lang="ja-JP" altLang="en-US" sz="1100" b="1">
              <a:solidFill>
                <a:srgbClr val="FF0000"/>
              </a:solidFill>
            </a:rPr>
            <a:t>の計算に参照するのも面倒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課題：速度入力方法を検討すべき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557893</xdr:colOff>
      <xdr:row>16</xdr:row>
      <xdr:rowOff>111579</xdr:rowOff>
    </xdr:from>
    <xdr:to>
      <xdr:col>5</xdr:col>
      <xdr:colOff>312963</xdr:colOff>
      <xdr:row>20</xdr:row>
      <xdr:rowOff>217715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503714" y="4030436"/>
          <a:ext cx="3864428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現状：速度や損失値は変更なし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問題：</a:t>
          </a:r>
          <a:r>
            <a:rPr kumimoji="1" lang="en-US" altLang="ja-JP" sz="1100" b="1">
              <a:solidFill>
                <a:srgbClr val="FF0000"/>
              </a:solidFill>
            </a:rPr>
            <a:t>Trip</a:t>
          </a:r>
          <a:r>
            <a:rPr kumimoji="1" lang="ja-JP" altLang="en-US" sz="1100" b="1">
              <a:solidFill>
                <a:srgbClr val="FF0000"/>
              </a:solidFill>
            </a:rPr>
            <a:t>番号に対する速度と計算値がバラバラ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課題：</a:t>
          </a:r>
          <a:r>
            <a:rPr kumimoji="1" lang="en-US" altLang="ja-JP" sz="1100" b="1">
              <a:solidFill>
                <a:srgbClr val="FF0000"/>
              </a:solidFill>
            </a:rPr>
            <a:t>Trip</a:t>
          </a:r>
          <a:r>
            <a:rPr kumimoji="1" lang="ja-JP" altLang="en-US" sz="1100" b="1">
              <a:solidFill>
                <a:srgbClr val="FF0000"/>
              </a:solidFill>
            </a:rPr>
            <a:t>番号に合わせて値を参照するなどにすべき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（速度の入力方法の検討と同時に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707571</xdr:colOff>
      <xdr:row>17</xdr:row>
      <xdr:rowOff>81645</xdr:rowOff>
    </xdr:from>
    <xdr:to>
      <xdr:col>12</xdr:col>
      <xdr:colOff>126999</xdr:colOff>
      <xdr:row>22</xdr:row>
      <xdr:rowOff>208644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402285" y="3937002"/>
          <a:ext cx="3492500" cy="1260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1"/>
              </a:solidFill>
            </a:rPr>
            <a:t>9/30</a:t>
          </a:r>
        </a:p>
        <a:p>
          <a:r>
            <a:rPr kumimoji="1" lang="en-US" altLang="ja-JP" sz="1100"/>
            <a:t>Trip</a:t>
          </a:r>
          <a:r>
            <a:rPr kumimoji="1" lang="ja-JP" altLang="en-US" sz="1100"/>
            <a:t>を</a:t>
          </a:r>
          <a:r>
            <a:rPr kumimoji="1" lang="en-US" altLang="ja-JP" sz="1100"/>
            <a:t>100km</a:t>
          </a:r>
          <a:r>
            <a:rPr kumimoji="1" lang="ja-JP" altLang="en-US" sz="1100"/>
            <a:t>おきにしたから</a:t>
          </a:r>
          <a:r>
            <a:rPr kumimoji="1" lang="en-US" altLang="ja-JP" sz="1100"/>
            <a:t>Kpost</a:t>
          </a:r>
          <a:r>
            <a:rPr kumimoji="1" lang="ja-JP" altLang="en-US" sz="1100"/>
            <a:t>が約</a:t>
          </a:r>
          <a:r>
            <a:rPr kumimoji="1" lang="en-US" altLang="ja-JP" sz="1100"/>
            <a:t>100km*n</a:t>
          </a:r>
          <a:r>
            <a:rPr kumimoji="1" lang="ja-JP" altLang="en-US" sz="1100"/>
            <a:t>（</a:t>
          </a:r>
          <a:r>
            <a:rPr kumimoji="1" lang="en-US" altLang="ja-JP" sz="1100"/>
            <a:t>100km</a:t>
          </a:r>
          <a:r>
            <a:rPr kumimoji="1" lang="ja-JP" altLang="en-US" sz="1100"/>
            <a:t>進んだとわかる）になったセルの行の</a:t>
          </a:r>
          <a:r>
            <a:rPr kumimoji="1" lang="en-US" altLang="ja-JP" sz="1100"/>
            <a:t>C</a:t>
          </a:r>
          <a:r>
            <a:rPr kumimoji="1" lang="ja-JP" altLang="en-US" sz="1100"/>
            <a:t>列に</a:t>
          </a:r>
          <a:r>
            <a:rPr kumimoji="1" lang="en-US" altLang="ja-JP" sz="1100"/>
            <a:t>Vd(</a:t>
          </a:r>
          <a:r>
            <a:rPr kumimoji="1" lang="ja-JP" altLang="en-US" sz="1100"/>
            <a:t>仮</a:t>
          </a:r>
          <a:r>
            <a:rPr kumimoji="1" lang="en-US" altLang="ja-JP" sz="1100"/>
            <a:t>)</a:t>
          </a:r>
          <a:r>
            <a:rPr kumimoji="1" lang="ja-JP" altLang="en-US" sz="1100"/>
            <a:t>の値（</a:t>
          </a:r>
          <a:r>
            <a:rPr kumimoji="1" lang="en-US" altLang="ja-JP" sz="1100"/>
            <a:t>D4</a:t>
          </a:r>
          <a:r>
            <a:rPr kumimoji="1" lang="ja-JP" altLang="en-US" sz="1100"/>
            <a:t>に入力した値）が自動で入るようにしたい</a:t>
          </a:r>
        </a:p>
      </xdr:txBody>
    </xdr:sp>
    <xdr:clientData/>
  </xdr:twoCellAnchor>
  <xdr:twoCellAnchor>
    <xdr:from>
      <xdr:col>8</xdr:col>
      <xdr:colOff>163285</xdr:colOff>
      <xdr:row>3</xdr:row>
      <xdr:rowOff>217715</xdr:rowOff>
    </xdr:from>
    <xdr:to>
      <xdr:col>13</xdr:col>
      <xdr:colOff>154214</xdr:colOff>
      <xdr:row>7</xdr:row>
      <xdr:rowOff>63502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282214" y="898072"/>
          <a:ext cx="3302000" cy="752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1"/>
              </a:solidFill>
            </a:rPr>
            <a:t>9/30</a:t>
          </a:r>
        </a:p>
        <a:p>
          <a:r>
            <a:rPr kumimoji="1" lang="ja-JP" altLang="en-US" sz="1100"/>
            <a:t>これはなし←勾配損失は</a:t>
          </a:r>
          <a:r>
            <a:rPr kumimoji="1" lang="en-US" altLang="ja-JP" sz="1100"/>
            <a:t>vd</a:t>
          </a:r>
          <a:r>
            <a:rPr kumimoji="1" lang="ja-JP" altLang="en-US" sz="1100"/>
            <a:t>に依存するため</a:t>
          </a:r>
        </a:p>
      </xdr:txBody>
    </xdr:sp>
    <xdr:clientData/>
  </xdr:twoCellAnchor>
  <xdr:twoCellAnchor>
    <xdr:from>
      <xdr:col>4</xdr:col>
      <xdr:colOff>707572</xdr:colOff>
      <xdr:row>0</xdr:row>
      <xdr:rowOff>136071</xdr:rowOff>
    </xdr:from>
    <xdr:to>
      <xdr:col>8</xdr:col>
      <xdr:colOff>217714</xdr:colOff>
      <xdr:row>3</xdr:row>
      <xdr:rowOff>108857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96429" y="136071"/>
          <a:ext cx="2440214" cy="653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421822</xdr:colOff>
      <xdr:row>3</xdr:row>
      <xdr:rowOff>108857</xdr:rowOff>
    </xdr:from>
    <xdr:to>
      <xdr:col>8</xdr:col>
      <xdr:colOff>163285</xdr:colOff>
      <xdr:row>5</xdr:row>
      <xdr:rowOff>140608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2"/>
          <a:endCxn id="7" idx="1"/>
        </xdr:cNvCxnSpPr>
      </xdr:nvCxnSpPr>
      <xdr:spPr>
        <a:xfrm>
          <a:off x="7116536" y="789214"/>
          <a:ext cx="1165678" cy="485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651631</xdr:colOff>
      <xdr:row>12</xdr:row>
      <xdr:rowOff>43844</xdr:rowOff>
    </xdr:from>
    <xdr:to>
      <xdr:col>32</xdr:col>
      <xdr:colOff>6500</xdr:colOff>
      <xdr:row>33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557136</xdr:colOff>
      <xdr:row>23</xdr:row>
      <xdr:rowOff>65466</xdr:rowOff>
    </xdr:from>
    <xdr:to>
      <xdr:col>19</xdr:col>
      <xdr:colOff>40821</xdr:colOff>
      <xdr:row>27</xdr:row>
      <xdr:rowOff>172812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9020779" y="5698823"/>
          <a:ext cx="5742971" cy="108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strike="sngStrike" baseline="0"/>
            <a:t>各</a:t>
          </a:r>
          <a:r>
            <a:rPr kumimoji="1" lang="en-US" altLang="ja-JP" sz="1100" strike="sngStrike" baseline="0"/>
            <a:t>Trip</a:t>
          </a:r>
          <a:r>
            <a:rPr kumimoji="1" lang="ja-JP" altLang="en-US" sz="1100" strike="sngStrike" baseline="0"/>
            <a:t>毎で勾配を考慮した曲線を作っておく、シミュレーション時にはそれらを使用</a:t>
          </a:r>
          <a:endParaRPr kumimoji="1" lang="en-US" altLang="ja-JP" sz="1100" strike="sngStrike" baseline="0"/>
        </a:p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毎の標高から、標高による位置エネルギーを算出。それを走行時間で割ることで平均の勾配損失量を算出。シミュで考慮する。</a:t>
          </a:r>
        </a:p>
      </xdr:txBody>
    </xdr:sp>
    <xdr:clientData/>
  </xdr:twoCellAnchor>
  <xdr:twoCellAnchor>
    <xdr:from>
      <xdr:col>14</xdr:col>
      <xdr:colOff>263073</xdr:colOff>
      <xdr:row>21</xdr:row>
      <xdr:rowOff>1968</xdr:rowOff>
    </xdr:from>
    <xdr:to>
      <xdr:col>14</xdr:col>
      <xdr:colOff>575657</xdr:colOff>
      <xdr:row>23</xdr:row>
      <xdr:rowOff>65466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1584216" y="5145468"/>
          <a:ext cx="312584" cy="553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227239</xdr:rowOff>
    </xdr:from>
    <xdr:to>
      <xdr:col>15</xdr:col>
      <xdr:colOff>0</xdr:colOff>
      <xdr:row>21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824357" y="2186668"/>
          <a:ext cx="2177143" cy="2956832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244928</xdr:colOff>
      <xdr:row>5</xdr:row>
      <xdr:rowOff>167820</xdr:rowOff>
    </xdr:from>
    <xdr:to>
      <xdr:col>16</xdr:col>
      <xdr:colOff>18143</xdr:colOff>
      <xdr:row>8</xdr:row>
      <xdr:rowOff>81642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1566071" y="1392463"/>
          <a:ext cx="1133929" cy="648608"/>
        </a:xfrm>
        <a:prstGeom prst="wedgeRoundRectCallout">
          <a:avLst>
            <a:gd name="adj1" fmla="val -21560"/>
            <a:gd name="adj2" fmla="val 6836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計算部分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最も右が出力</a:t>
          </a:r>
        </a:p>
      </xdr:txBody>
    </xdr:sp>
    <xdr:clientData/>
  </xdr:twoCellAnchor>
  <xdr:twoCellAnchor>
    <xdr:from>
      <xdr:col>11</xdr:col>
      <xdr:colOff>9525</xdr:colOff>
      <xdr:row>9</xdr:row>
      <xdr:rowOff>1361</xdr:rowOff>
    </xdr:from>
    <xdr:to>
      <xdr:col>12</xdr:col>
      <xdr:colOff>13607</xdr:colOff>
      <xdr:row>21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153525" y="2205718"/>
          <a:ext cx="684439" cy="2937782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176893</xdr:colOff>
      <xdr:row>7</xdr:row>
      <xdr:rowOff>83911</xdr:rowOff>
    </xdr:from>
    <xdr:to>
      <xdr:col>12</xdr:col>
      <xdr:colOff>58964</xdr:colOff>
      <xdr:row>8</xdr:row>
      <xdr:rowOff>179160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320893" y="1798411"/>
          <a:ext cx="562428" cy="340178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K78"/>
  <sheetViews>
    <sheetView tabSelected="1" zoomScale="70" zoomScaleNormal="70" workbookViewId="0">
      <selection activeCell="K15" sqref="K15:K16"/>
    </sheetView>
  </sheetViews>
  <sheetFormatPr defaultRowHeight="18" x14ac:dyDescent="0.55000000000000004"/>
  <cols>
    <col min="2" max="2" width="16.58203125" customWidth="1"/>
    <col min="3" max="3" width="23" style="31" customWidth="1"/>
    <col min="4" max="4" width="19.83203125" style="24" customWidth="1"/>
    <col min="5" max="5" width="11.08203125" customWidth="1"/>
    <col min="7" max="7" width="10" customWidth="1"/>
    <col min="8" max="8" width="8.6640625" style="24"/>
  </cols>
  <sheetData>
    <row r="1" spans="1:11" x14ac:dyDescent="0.55000000000000004">
      <c r="A1" t="s">
        <v>31</v>
      </c>
      <c r="C1" s="29"/>
      <c r="D1" s="15"/>
      <c r="H1" s="15"/>
    </row>
    <row r="2" spans="1:11" x14ac:dyDescent="0.55000000000000004">
      <c r="A2" s="12" t="s">
        <v>0</v>
      </c>
      <c r="B2" s="28" t="s">
        <v>1</v>
      </c>
      <c r="C2" s="12" t="s">
        <v>0</v>
      </c>
      <c r="D2" s="26" t="s">
        <v>28</v>
      </c>
      <c r="F2" s="20" t="s">
        <v>42</v>
      </c>
      <c r="G2" s="7" t="s">
        <v>43</v>
      </c>
      <c r="H2" s="20" t="s">
        <v>44</v>
      </c>
    </row>
    <row r="3" spans="1:11" x14ac:dyDescent="0.55000000000000004">
      <c r="A3" s="7" t="s">
        <v>26</v>
      </c>
      <c r="B3" s="7" t="s">
        <v>27</v>
      </c>
      <c r="C3" s="20" t="s">
        <v>26</v>
      </c>
      <c r="D3" s="20" t="s">
        <v>60</v>
      </c>
      <c r="F3" s="19" t="s">
        <v>41</v>
      </c>
      <c r="G3" s="26"/>
      <c r="H3" s="26"/>
    </row>
    <row r="4" spans="1:11" x14ac:dyDescent="0.55000000000000004">
      <c r="A4" s="26">
        <v>70</v>
      </c>
      <c r="B4" s="26">
        <v>705.01312277163879</v>
      </c>
      <c r="C4" s="30">
        <v>60</v>
      </c>
      <c r="D4" s="30">
        <v>523.6009579884186</v>
      </c>
      <c r="H4" s="15"/>
    </row>
    <row r="5" spans="1:11" x14ac:dyDescent="0.55000000000000004">
      <c r="A5" t="s">
        <v>2</v>
      </c>
      <c r="B5" s="1" t="s">
        <v>3</v>
      </c>
      <c r="C5" s="34" t="s">
        <v>32</v>
      </c>
      <c r="D5" s="29" t="s">
        <v>40</v>
      </c>
      <c r="E5" t="s">
        <v>29</v>
      </c>
      <c r="F5" t="s">
        <v>30</v>
      </c>
      <c r="G5" t="s">
        <v>45</v>
      </c>
      <c r="H5" s="15" t="s">
        <v>57</v>
      </c>
    </row>
    <row r="6" spans="1:11" x14ac:dyDescent="0.55000000000000004">
      <c r="A6">
        <v>1</v>
      </c>
      <c r="B6" s="1">
        <v>43751.25</v>
      </c>
      <c r="C6" s="32">
        <v>0</v>
      </c>
      <c r="D6" s="27">
        <v>0</v>
      </c>
      <c r="E6">
        <f t="shared" ref="E6:E37" si="0">-D6</f>
        <v>0</v>
      </c>
      <c r="F6">
        <v>0</v>
      </c>
      <c r="G6">
        <v>0</v>
      </c>
      <c r="H6" s="24">
        <f>IF(G6&lt;損失曲線!$J$12,1,IF(G6&lt;損失曲線!$J$13,2,IF(G6&lt;損失曲線!$J$14,3,IF(G6&lt;損失曲線!$J$15,4,IF(G6&lt;損失曲線!$J$16,5,IF(G6&lt;損失曲線!$J$17,6,IF(G6&lt;損失曲線!$J$18,7,IF(G6&lt;損失曲線!$J$19,8,IF(G6&lt;損失曲線!$J$20,9,IF(G6&lt;損失曲線!$J$21,10,0))))))))))</f>
        <v>1</v>
      </c>
    </row>
    <row r="7" spans="1:11" x14ac:dyDescent="0.55000000000000004">
      <c r="A7">
        <v>2</v>
      </c>
      <c r="B7" s="1">
        <v>43751.256944444445</v>
      </c>
      <c r="C7" s="32">
        <v>0</v>
      </c>
      <c r="D7" s="27">
        <v>0</v>
      </c>
      <c r="E7">
        <f t="shared" si="0"/>
        <v>0</v>
      </c>
      <c r="F7">
        <v>0</v>
      </c>
      <c r="G7">
        <f>(($B$7-$B$6)*24)*F6+G6</f>
        <v>0</v>
      </c>
      <c r="H7" s="24">
        <f>IF(G7&lt;損失曲線!$J$12,1,IF(G7&lt;損失曲線!$J$13,2,IF(G7&lt;損失曲線!$J$14,3,IF(G7&lt;損失曲線!$J$15,4,IF(G7&lt;損失曲線!$J$16,5,IF(G7&lt;損失曲線!$J$17,6,IF(G7&lt;損失曲線!$J$18,7,IF(G7&lt;損失曲線!$J$19,8,IF(G7&lt;損失曲線!$J$20,9,IF(G7&lt;損失曲線!$J$21,10,0))))))))))</f>
        <v>1</v>
      </c>
    </row>
    <row r="8" spans="1:11" x14ac:dyDescent="0.55000000000000004">
      <c r="A8">
        <v>3</v>
      </c>
      <c r="B8" s="1">
        <v>43751.263888888891</v>
      </c>
      <c r="C8" s="32">
        <v>0</v>
      </c>
      <c r="D8" s="27">
        <v>0</v>
      </c>
      <c r="E8">
        <f t="shared" si="0"/>
        <v>0</v>
      </c>
      <c r="F8">
        <v>0</v>
      </c>
      <c r="G8" s="22">
        <f>(($B$7-$B$6)*24)*F7+G7</f>
        <v>0</v>
      </c>
      <c r="H8" s="24">
        <f>IF(G8&lt;損失曲線!$J$12,1,IF(G8&lt;損失曲線!$J$13,2,IF(G8&lt;損失曲線!$J$14,3,IF(G8&lt;損失曲線!$J$15,4,IF(G8&lt;損失曲線!$J$16,5,IF(G8&lt;損失曲線!$J$17,6,IF(G8&lt;損失曲線!$J$18,7,IF(G8&lt;損失曲線!$J$19,8,IF(G8&lt;損失曲線!$J$20,9,IF(G8&lt;損失曲線!$J$21,10,0))))))))))</f>
        <v>1</v>
      </c>
    </row>
    <row r="9" spans="1:11" x14ac:dyDescent="0.55000000000000004">
      <c r="A9">
        <v>4</v>
      </c>
      <c r="B9" s="1">
        <v>43751.270833333336</v>
      </c>
      <c r="C9" s="32">
        <v>0</v>
      </c>
      <c r="D9" s="27">
        <v>0</v>
      </c>
      <c r="E9">
        <f t="shared" si="0"/>
        <v>0</v>
      </c>
      <c r="F9">
        <v>0</v>
      </c>
      <c r="G9" s="22">
        <f t="shared" ref="G9:G71" si="1">(($B$7-$B$6)*24)*F8+G8</f>
        <v>0</v>
      </c>
      <c r="H9" s="24">
        <f>IF(G9&lt;損失曲線!$J$12,1,IF(G9&lt;損失曲線!$J$13,2,IF(G9&lt;損失曲線!$J$14,3,IF(G9&lt;損失曲線!$J$15,4,IF(G9&lt;損失曲線!$J$16,5,IF(G9&lt;損失曲線!$J$17,6,IF(G9&lt;損失曲線!$J$18,7,IF(G9&lt;損失曲線!$J$19,8,IF(G9&lt;損失曲線!$J$20,9,IF(G9&lt;損失曲線!$J$21,10,0))))))))))</f>
        <v>1</v>
      </c>
    </row>
    <row r="10" spans="1:11" x14ac:dyDescent="0.55000000000000004">
      <c r="A10">
        <v>5</v>
      </c>
      <c r="B10" s="1">
        <v>43751.277777777781</v>
      </c>
      <c r="C10" s="32">
        <v>0</v>
      </c>
      <c r="D10" s="27">
        <v>0</v>
      </c>
      <c r="E10">
        <f t="shared" si="0"/>
        <v>0</v>
      </c>
      <c r="F10">
        <v>0</v>
      </c>
      <c r="G10" s="22">
        <f t="shared" si="1"/>
        <v>0</v>
      </c>
      <c r="H10" s="24">
        <f>IF(G10&lt;損失曲線!$J$12,1,IF(G10&lt;損失曲線!$J$13,2,IF(G10&lt;損失曲線!$J$14,3,IF(G10&lt;損失曲線!$J$15,4,IF(G10&lt;損失曲線!$J$16,5,IF(G10&lt;損失曲線!$J$17,6,IF(G10&lt;損失曲線!$J$18,7,IF(G10&lt;損失曲線!$J$19,8,IF(G10&lt;損失曲線!$J$20,9,IF(G10&lt;損失曲線!$J$21,10,0))))))))))</f>
        <v>1</v>
      </c>
    </row>
    <row r="11" spans="1:11" x14ac:dyDescent="0.55000000000000004">
      <c r="A11">
        <v>6</v>
      </c>
      <c r="B11" s="1">
        <v>43751.284722222219</v>
      </c>
      <c r="C11" s="32">
        <v>0</v>
      </c>
      <c r="D11" s="27">
        <v>0</v>
      </c>
      <c r="E11">
        <f t="shared" si="0"/>
        <v>0</v>
      </c>
      <c r="F11">
        <v>0</v>
      </c>
      <c r="G11" s="22">
        <f t="shared" si="1"/>
        <v>0</v>
      </c>
      <c r="H11" s="24">
        <f>IF(G11&lt;損失曲線!$J$12,1,IF(G11&lt;損失曲線!$J$13,2,IF(G11&lt;損失曲線!$J$14,3,IF(G11&lt;損失曲線!$J$15,4,IF(G11&lt;損失曲線!$J$16,5,IF(G11&lt;損失曲線!$J$17,6,IF(G11&lt;損失曲線!$J$18,7,IF(G11&lt;損失曲線!$J$19,8,IF(G11&lt;損失曲線!$J$20,9,IF(G11&lt;損失曲線!$J$21,10,0))))))))))</f>
        <v>1</v>
      </c>
    </row>
    <row r="12" spans="1:11" x14ac:dyDescent="0.55000000000000004">
      <c r="A12">
        <v>7</v>
      </c>
      <c r="B12" s="1">
        <v>43751.291666666664</v>
      </c>
      <c r="C12" s="32">
        <v>0</v>
      </c>
      <c r="D12" s="27">
        <v>0</v>
      </c>
      <c r="E12">
        <f t="shared" si="0"/>
        <v>0</v>
      </c>
      <c r="F12">
        <v>0</v>
      </c>
      <c r="G12" s="22">
        <f>(($B$7-$B$6)*24)*F11+G11</f>
        <v>0</v>
      </c>
      <c r="H12" s="24">
        <f>IF(G12&lt;損失曲線!$J$12,1,IF(G12&lt;損失曲線!$J$13,2,IF(G12&lt;損失曲線!$J$14,3,IF(G12&lt;損失曲線!$J$15,4,IF(G12&lt;損失曲線!$J$16,5,IF(G12&lt;損失曲線!$J$17,6,IF(G12&lt;損失曲線!$J$18,7,IF(G12&lt;損失曲線!$J$19,8,IF(G12&lt;損失曲線!$J$20,9,IF(G12&lt;損失曲線!$J$21,10,0))))))))))</f>
        <v>1</v>
      </c>
    </row>
    <row r="13" spans="1:11" x14ac:dyDescent="0.55000000000000004">
      <c r="A13">
        <v>8</v>
      </c>
      <c r="B13" s="1">
        <v>43751.298611111109</v>
      </c>
      <c r="C13" s="32">
        <v>0</v>
      </c>
      <c r="D13" s="27">
        <v>0</v>
      </c>
      <c r="E13">
        <f t="shared" si="0"/>
        <v>0</v>
      </c>
      <c r="F13">
        <v>0</v>
      </c>
      <c r="G13" s="22">
        <f t="shared" si="1"/>
        <v>0</v>
      </c>
      <c r="H13" s="24">
        <f>IF(G13&lt;損失曲線!$J$12,1,IF(G13&lt;損失曲線!$J$13,2,IF(G13&lt;損失曲線!$J$14,3,IF(G13&lt;損失曲線!$J$15,4,IF(G13&lt;損失曲線!$J$16,5,IF(G13&lt;損失曲線!$J$17,6,IF(G13&lt;損失曲線!$J$18,7,IF(G13&lt;損失曲線!$J$19,8,IF(G13&lt;損失曲線!$J$20,9,IF(G13&lt;損失曲線!$J$21,10,0))))))))))</f>
        <v>1</v>
      </c>
    </row>
    <row r="14" spans="1:11" x14ac:dyDescent="0.55000000000000004">
      <c r="A14">
        <v>9</v>
      </c>
      <c r="B14" s="1">
        <v>43751.305555555555</v>
      </c>
      <c r="C14" s="32">
        <v>0</v>
      </c>
      <c r="D14" s="27">
        <v>0</v>
      </c>
      <c r="E14">
        <f t="shared" si="0"/>
        <v>0</v>
      </c>
      <c r="F14">
        <v>0</v>
      </c>
      <c r="G14" s="22">
        <f t="shared" si="1"/>
        <v>0</v>
      </c>
      <c r="H14" s="24">
        <f>IF(G14&lt;損失曲線!$J$12,1,IF(G14&lt;損失曲線!$J$13,2,IF(G14&lt;損失曲線!$J$14,3,IF(G14&lt;損失曲線!$J$15,4,IF(G14&lt;損失曲線!$J$16,5,IF(G14&lt;損失曲線!$J$17,6,IF(G14&lt;損失曲線!$J$18,7,IF(G14&lt;損失曲線!$J$19,8,IF(G14&lt;損失曲線!$J$20,9,IF(G14&lt;損失曲線!$J$21,10,0))))))))))</f>
        <v>1</v>
      </c>
    </row>
    <row r="15" spans="1:11" x14ac:dyDescent="0.55000000000000004">
      <c r="A15">
        <v>10</v>
      </c>
      <c r="B15" s="1">
        <v>43751.3125</v>
      </c>
      <c r="C15" s="32">
        <v>0</v>
      </c>
      <c r="D15" s="27">
        <v>0</v>
      </c>
      <c r="E15">
        <f t="shared" si="0"/>
        <v>0</v>
      </c>
      <c r="F15">
        <v>0</v>
      </c>
      <c r="G15" s="22">
        <f t="shared" si="1"/>
        <v>0</v>
      </c>
      <c r="H15" s="24">
        <f>IF(G15&lt;損失曲線!$J$12,1,IF(G15&lt;損失曲線!$J$13,2,IF(G15&lt;損失曲線!$J$14,3,IF(G15&lt;損失曲線!$J$15,4,IF(G15&lt;損失曲線!$J$16,5,IF(G15&lt;損失曲線!$J$17,6,IF(G15&lt;損失曲線!$J$18,7,IF(G15&lt;損失曲線!$J$19,8,IF(G15&lt;損失曲線!$J$20,9,IF(G15&lt;損失曲線!$J$21,10,0))))))))))</f>
        <v>1</v>
      </c>
      <c r="K15" s="24" t="s">
        <v>58</v>
      </c>
    </row>
    <row r="16" spans="1:11" x14ac:dyDescent="0.55000000000000004">
      <c r="A16">
        <v>11</v>
      </c>
      <c r="B16" s="1">
        <v>43751.319444444445</v>
      </c>
      <c r="C16" s="32">
        <v>0</v>
      </c>
      <c r="D16" s="27">
        <v>0</v>
      </c>
      <c r="E16">
        <f t="shared" si="0"/>
        <v>0</v>
      </c>
      <c r="F16">
        <v>0</v>
      </c>
      <c r="G16" s="22">
        <f t="shared" si="1"/>
        <v>0</v>
      </c>
      <c r="H16" s="24">
        <f>IF(G16&lt;損失曲線!$J$12,1,IF(G16&lt;損失曲線!$J$13,2,IF(G16&lt;損失曲線!$J$14,3,IF(G16&lt;損失曲線!$J$15,4,IF(G16&lt;損失曲線!$J$16,5,IF(G16&lt;損失曲線!$J$17,6,IF(G16&lt;損失曲線!$J$18,7,IF(G16&lt;損失曲線!$J$19,8,IF(G16&lt;損失曲線!$J$20,9,IF(G16&lt;損失曲線!$J$21,10,0))))))))))</f>
        <v>1</v>
      </c>
      <c r="K16" s="25" t="s">
        <v>59</v>
      </c>
    </row>
    <row r="17" spans="1:8" x14ac:dyDescent="0.55000000000000004">
      <c r="A17">
        <v>12</v>
      </c>
      <c r="B17" s="1">
        <v>43751.326388888891</v>
      </c>
      <c r="C17" s="32">
        <v>0</v>
      </c>
      <c r="D17" s="27">
        <v>0</v>
      </c>
      <c r="E17">
        <f t="shared" si="0"/>
        <v>0</v>
      </c>
      <c r="F17">
        <v>0</v>
      </c>
      <c r="G17" s="22">
        <f t="shared" si="1"/>
        <v>0</v>
      </c>
      <c r="H17" s="24">
        <f>IF(G17&lt;損失曲線!$J$12,1,IF(G17&lt;損失曲線!$J$13,2,IF(G17&lt;損失曲線!$J$14,3,IF(G17&lt;損失曲線!$J$15,4,IF(G17&lt;損失曲線!$J$16,5,IF(G17&lt;損失曲線!$J$17,6,IF(G17&lt;損失曲線!$J$18,7,IF(G17&lt;損失曲線!$J$19,8,IF(G17&lt;損失曲線!$J$20,9,IF(G17&lt;損失曲線!$J$21,10,0))))))))))</f>
        <v>1</v>
      </c>
    </row>
    <row r="18" spans="1:8" x14ac:dyDescent="0.55000000000000004">
      <c r="A18">
        <v>13</v>
      </c>
      <c r="B18" s="1">
        <v>43751.333333333336</v>
      </c>
      <c r="C18" s="32">
        <v>-705.01312277163879</v>
      </c>
      <c r="D18" s="27">
        <f t="shared" ref="D18:D42" si="2">-$B$4</f>
        <v>-705.01312277163879</v>
      </c>
      <c r="E18">
        <f t="shared" si="0"/>
        <v>705.01312277163879</v>
      </c>
      <c r="F18">
        <f>$A$4</f>
        <v>70</v>
      </c>
      <c r="G18" s="22">
        <f>(($B$7-$B$6)*24)*F17+G17</f>
        <v>0</v>
      </c>
      <c r="H18" s="24">
        <f>IF(G18&lt;損失曲線!$J$12,1,IF(G18&lt;損失曲線!$J$13,2,IF(G18&lt;損失曲線!$J$14,3,IF(G18&lt;損失曲線!$J$15,4,IF(G18&lt;損失曲線!$J$16,5,IF(G18&lt;損失曲線!$J$17,6,IF(G18&lt;損失曲線!$J$18,7,IF(G18&lt;損失曲線!$J$19,8,IF(G18&lt;損失曲線!$J$20,9,IF(G18&lt;損失曲線!$J$21,10,0))))))))))</f>
        <v>1</v>
      </c>
    </row>
    <row r="19" spans="1:8" x14ac:dyDescent="0.55000000000000004">
      <c r="A19">
        <v>14</v>
      </c>
      <c r="B19" s="1">
        <v>43751.340277777781</v>
      </c>
      <c r="C19" s="32">
        <v>-705.01312277163879</v>
      </c>
      <c r="D19" s="27">
        <f t="shared" si="2"/>
        <v>-705.01312277163879</v>
      </c>
      <c r="E19">
        <f t="shared" si="0"/>
        <v>705.01312277163879</v>
      </c>
      <c r="F19">
        <f t="shared" ref="F19:F42" si="3">$A$4</f>
        <v>70</v>
      </c>
      <c r="G19" s="22">
        <f t="shared" si="1"/>
        <v>11.666666668024845</v>
      </c>
      <c r="H19" s="24">
        <f>IF(G19&lt;損失曲線!$J$12,1,IF(G19&lt;損失曲線!$J$13,2,IF(G19&lt;損失曲線!$J$14,3,IF(G19&lt;損失曲線!$J$15,4,IF(G19&lt;損失曲線!$J$16,5,IF(G19&lt;損失曲線!$J$17,6,IF(G19&lt;損失曲線!$J$18,7,IF(G19&lt;損失曲線!$J$19,8,IF(G19&lt;損失曲線!$J$20,9,IF(G19&lt;損失曲線!$J$21,10,0))))))))))</f>
        <v>1</v>
      </c>
    </row>
    <row r="20" spans="1:8" x14ac:dyDescent="0.55000000000000004">
      <c r="A20">
        <v>15</v>
      </c>
      <c r="B20" s="1">
        <v>43751.347222222219</v>
      </c>
      <c r="C20" s="32">
        <v>-705.01312277163879</v>
      </c>
      <c r="D20" s="27">
        <f t="shared" si="2"/>
        <v>-705.01312277163879</v>
      </c>
      <c r="E20">
        <f t="shared" si="0"/>
        <v>705.01312277163879</v>
      </c>
      <c r="F20">
        <f t="shared" si="3"/>
        <v>70</v>
      </c>
      <c r="G20" s="22">
        <f t="shared" si="1"/>
        <v>23.333333336049691</v>
      </c>
      <c r="H20" s="24">
        <f>IF(G20&lt;損失曲線!$J$12,1,IF(G20&lt;損失曲線!$J$13,2,IF(G20&lt;損失曲線!$J$14,3,IF(G20&lt;損失曲線!$J$15,4,IF(G20&lt;損失曲線!$J$16,5,IF(G20&lt;損失曲線!$J$17,6,IF(G20&lt;損失曲線!$J$18,7,IF(G20&lt;損失曲線!$J$19,8,IF(G20&lt;損失曲線!$J$20,9,IF(G20&lt;損失曲線!$J$21,10,0))))))))))</f>
        <v>1</v>
      </c>
    </row>
    <row r="21" spans="1:8" x14ac:dyDescent="0.55000000000000004">
      <c r="A21">
        <v>16</v>
      </c>
      <c r="B21" s="1">
        <v>43751.354166666664</v>
      </c>
      <c r="C21" s="32">
        <v>-705.01312277163879</v>
      </c>
      <c r="D21" s="27">
        <f t="shared" si="2"/>
        <v>-705.01312277163879</v>
      </c>
      <c r="E21">
        <f t="shared" si="0"/>
        <v>705.01312277163879</v>
      </c>
      <c r="F21">
        <f t="shared" si="3"/>
        <v>70</v>
      </c>
      <c r="G21" s="22">
        <f t="shared" si="1"/>
        <v>35.000000004074536</v>
      </c>
      <c r="H21" s="24">
        <f>IF(G21&lt;損失曲線!$J$12,1,IF(G21&lt;損失曲線!$J$13,2,IF(G21&lt;損失曲線!$J$14,3,IF(G21&lt;損失曲線!$J$15,4,IF(G21&lt;損失曲線!$J$16,5,IF(G21&lt;損失曲線!$J$17,6,IF(G21&lt;損失曲線!$J$18,7,IF(G21&lt;損失曲線!$J$19,8,IF(G21&lt;損失曲線!$J$20,9,IF(G21&lt;損失曲線!$J$21,10,0))))))))))</f>
        <v>1</v>
      </c>
    </row>
    <row r="22" spans="1:8" x14ac:dyDescent="0.55000000000000004">
      <c r="A22">
        <v>17</v>
      </c>
      <c r="B22" s="1">
        <v>43751.361111111109</v>
      </c>
      <c r="C22" s="32">
        <v>-705.01312277163879</v>
      </c>
      <c r="D22" s="27">
        <f t="shared" si="2"/>
        <v>-705.01312277163879</v>
      </c>
      <c r="E22">
        <f t="shared" si="0"/>
        <v>705.01312277163879</v>
      </c>
      <c r="F22">
        <f t="shared" si="3"/>
        <v>70</v>
      </c>
      <c r="G22" s="22">
        <f t="shared" si="1"/>
        <v>46.666666672099382</v>
      </c>
      <c r="H22" s="24">
        <f>IF(G22&lt;損失曲線!$J$12,1,IF(G22&lt;損失曲線!$J$13,2,IF(G22&lt;損失曲線!$J$14,3,IF(G22&lt;損失曲線!$J$15,4,IF(G22&lt;損失曲線!$J$16,5,IF(G22&lt;損失曲線!$J$17,6,IF(G22&lt;損失曲線!$J$18,7,IF(G22&lt;損失曲線!$J$19,8,IF(G22&lt;損失曲線!$J$20,9,IF(G22&lt;損失曲線!$J$21,10,0))))))))))</f>
        <v>1</v>
      </c>
    </row>
    <row r="23" spans="1:8" x14ac:dyDescent="0.55000000000000004">
      <c r="A23">
        <v>18</v>
      </c>
      <c r="B23" s="1">
        <v>43751.368055555555</v>
      </c>
      <c r="C23" s="32">
        <v>-705.01312277163879</v>
      </c>
      <c r="D23" s="27">
        <f t="shared" si="2"/>
        <v>-705.01312277163879</v>
      </c>
      <c r="E23">
        <f t="shared" si="0"/>
        <v>705.01312277163879</v>
      </c>
      <c r="F23">
        <f t="shared" si="3"/>
        <v>70</v>
      </c>
      <c r="G23" s="22">
        <f t="shared" si="1"/>
        <v>58.333333340124227</v>
      </c>
      <c r="H23" s="24">
        <f>IF(G23&lt;損失曲線!$J$12,1,IF(G23&lt;損失曲線!$J$13,2,IF(G23&lt;損失曲線!$J$14,3,IF(G23&lt;損失曲線!$J$15,4,IF(G23&lt;損失曲線!$J$16,5,IF(G23&lt;損失曲線!$J$17,6,IF(G23&lt;損失曲線!$J$18,7,IF(G23&lt;損失曲線!$J$19,8,IF(G23&lt;損失曲線!$J$20,9,IF(G23&lt;損失曲線!$J$21,10,0))))))))))</f>
        <v>1</v>
      </c>
    </row>
    <row r="24" spans="1:8" x14ac:dyDescent="0.55000000000000004">
      <c r="A24">
        <v>19</v>
      </c>
      <c r="B24" s="1">
        <v>43751.375</v>
      </c>
      <c r="C24" s="32">
        <v>-705.01312277163879</v>
      </c>
      <c r="D24" s="27">
        <f t="shared" si="2"/>
        <v>-705.01312277163879</v>
      </c>
      <c r="E24">
        <f t="shared" si="0"/>
        <v>705.01312277163879</v>
      </c>
      <c r="F24">
        <f t="shared" si="3"/>
        <v>70</v>
      </c>
      <c r="G24" s="22">
        <f t="shared" si="1"/>
        <v>70.000000008149073</v>
      </c>
      <c r="H24" s="24">
        <f>IF(G24&lt;損失曲線!$J$12,1,IF(G24&lt;損失曲線!$J$13,2,IF(G24&lt;損失曲線!$J$14,3,IF(G24&lt;損失曲線!$J$15,4,IF(G24&lt;損失曲線!$J$16,5,IF(G24&lt;損失曲線!$J$17,6,IF(G24&lt;損失曲線!$J$18,7,IF(G24&lt;損失曲線!$J$19,8,IF(G24&lt;損失曲線!$J$20,9,IF(G24&lt;損失曲線!$J$21,10,0))))))))))</f>
        <v>1</v>
      </c>
    </row>
    <row r="25" spans="1:8" x14ac:dyDescent="0.55000000000000004">
      <c r="A25">
        <v>20</v>
      </c>
      <c r="B25" s="1">
        <v>43751.381944444445</v>
      </c>
      <c r="C25" s="32">
        <v>-705.01312277163879</v>
      </c>
      <c r="D25" s="27">
        <f t="shared" si="2"/>
        <v>-705.01312277163879</v>
      </c>
      <c r="E25">
        <f t="shared" si="0"/>
        <v>705.01312277163879</v>
      </c>
      <c r="F25">
        <f t="shared" si="3"/>
        <v>70</v>
      </c>
      <c r="G25" s="22">
        <f t="shared" si="1"/>
        <v>81.666666676173918</v>
      </c>
      <c r="H25" s="24">
        <f>IF(G25&lt;損失曲線!$J$12,1,IF(G25&lt;損失曲線!$J$13,2,IF(G25&lt;損失曲線!$J$14,3,IF(G25&lt;損失曲線!$J$15,4,IF(G25&lt;損失曲線!$J$16,5,IF(G25&lt;損失曲線!$J$17,6,IF(G25&lt;損失曲線!$J$18,7,IF(G25&lt;損失曲線!$J$19,8,IF(G25&lt;損失曲線!$J$20,9,IF(G25&lt;損失曲線!$J$21,10,0))))))))))</f>
        <v>1</v>
      </c>
    </row>
    <row r="26" spans="1:8" x14ac:dyDescent="0.55000000000000004">
      <c r="A26">
        <v>21</v>
      </c>
      <c r="B26" s="1">
        <v>43751.388888888891</v>
      </c>
      <c r="C26" s="32">
        <v>-705.01312277163879</v>
      </c>
      <c r="D26" s="27">
        <f t="shared" si="2"/>
        <v>-705.01312277163879</v>
      </c>
      <c r="E26">
        <f t="shared" si="0"/>
        <v>705.01312277163879</v>
      </c>
      <c r="F26">
        <f t="shared" si="3"/>
        <v>70</v>
      </c>
      <c r="G26" s="22">
        <f t="shared" si="1"/>
        <v>93.333333344198763</v>
      </c>
      <c r="H26" s="24">
        <f>IF(G26&lt;損失曲線!$J$12,1,IF(G26&lt;損失曲線!$J$13,2,IF(G26&lt;損失曲線!$J$14,3,IF(G26&lt;損失曲線!$J$15,4,IF(G26&lt;損失曲線!$J$16,5,IF(G26&lt;損失曲線!$J$17,6,IF(G26&lt;損失曲線!$J$18,7,IF(G26&lt;損失曲線!$J$19,8,IF(G26&lt;損失曲線!$J$20,9,IF(G26&lt;損失曲線!$J$21,10,0))))))))))</f>
        <v>1</v>
      </c>
    </row>
    <row r="27" spans="1:8" x14ac:dyDescent="0.55000000000000004">
      <c r="A27">
        <v>22</v>
      </c>
      <c r="B27" s="1">
        <v>43751.395833333336</v>
      </c>
      <c r="C27" s="32">
        <v>-705.01312277163879</v>
      </c>
      <c r="D27" s="27">
        <f t="shared" si="2"/>
        <v>-705.01312277163879</v>
      </c>
      <c r="E27">
        <f t="shared" si="0"/>
        <v>705.01312277163879</v>
      </c>
      <c r="F27">
        <f t="shared" si="3"/>
        <v>70</v>
      </c>
      <c r="G27" s="22">
        <f t="shared" si="1"/>
        <v>105.00000001222361</v>
      </c>
      <c r="H27" s="24">
        <f>IF(G27&lt;損失曲線!$J$12,1,IF(G27&lt;損失曲線!$J$13,2,IF(G27&lt;損失曲線!$J$14,3,IF(G27&lt;損失曲線!$J$15,4,IF(G27&lt;損失曲線!$J$16,5,IF(G27&lt;損失曲線!$J$17,6,IF(G27&lt;損失曲線!$J$18,7,IF(G27&lt;損失曲線!$J$19,8,IF(G27&lt;損失曲線!$J$20,9,IF(G27&lt;損失曲線!$J$21,10,0))))))))))</f>
        <v>1</v>
      </c>
    </row>
    <row r="28" spans="1:8" x14ac:dyDescent="0.55000000000000004">
      <c r="A28">
        <v>23</v>
      </c>
      <c r="B28" s="1">
        <v>43751.402777777781</v>
      </c>
      <c r="C28" s="32">
        <v>-705.01312277163879</v>
      </c>
      <c r="D28" s="27">
        <f t="shared" si="2"/>
        <v>-705.01312277163879</v>
      </c>
      <c r="E28">
        <f t="shared" si="0"/>
        <v>705.01312277163879</v>
      </c>
      <c r="F28">
        <f t="shared" si="3"/>
        <v>70</v>
      </c>
      <c r="G28" s="22">
        <f t="shared" si="1"/>
        <v>116.66666668024845</v>
      </c>
      <c r="H28" s="24">
        <f>IF(G28&lt;損失曲線!$J$12,1,IF(G28&lt;損失曲線!$J$13,2,IF(G28&lt;損失曲線!$J$14,3,IF(G28&lt;損失曲線!$J$15,4,IF(G28&lt;損失曲線!$J$16,5,IF(G28&lt;損失曲線!$J$17,6,IF(G28&lt;損失曲線!$J$18,7,IF(G28&lt;損失曲線!$J$19,8,IF(G28&lt;損失曲線!$J$20,9,IF(G28&lt;損失曲線!$J$21,10,0))))))))))</f>
        <v>1</v>
      </c>
    </row>
    <row r="29" spans="1:8" x14ac:dyDescent="0.55000000000000004">
      <c r="A29">
        <v>24</v>
      </c>
      <c r="B29" s="1">
        <v>43751.409722222219</v>
      </c>
      <c r="C29" s="32">
        <v>-705.01312277163879</v>
      </c>
      <c r="D29" s="27">
        <f t="shared" si="2"/>
        <v>-705.01312277163879</v>
      </c>
      <c r="E29">
        <f t="shared" si="0"/>
        <v>705.01312277163879</v>
      </c>
      <c r="F29">
        <f t="shared" si="3"/>
        <v>70</v>
      </c>
      <c r="G29" s="22">
        <f t="shared" si="1"/>
        <v>128.3333333482733</v>
      </c>
      <c r="H29" s="24">
        <f>IF(G29&lt;損失曲線!$J$12,1,IF(G29&lt;損失曲線!$J$13,2,IF(G29&lt;損失曲線!$J$14,3,IF(G29&lt;損失曲線!$J$15,4,IF(G29&lt;損失曲線!$J$16,5,IF(G29&lt;損失曲線!$J$17,6,IF(G29&lt;損失曲線!$J$18,7,IF(G29&lt;損失曲線!$J$19,8,IF(G29&lt;損失曲線!$J$20,9,IF(G29&lt;損失曲線!$J$21,10,0))))))))))</f>
        <v>1</v>
      </c>
    </row>
    <row r="30" spans="1:8" x14ac:dyDescent="0.55000000000000004">
      <c r="A30">
        <v>25</v>
      </c>
      <c r="B30" s="1">
        <v>43751.416666666664</v>
      </c>
      <c r="C30" s="32">
        <v>-705.01312277163879</v>
      </c>
      <c r="D30" s="27">
        <f t="shared" si="2"/>
        <v>-705.01312277163879</v>
      </c>
      <c r="E30">
        <f t="shared" si="0"/>
        <v>705.01312277163879</v>
      </c>
      <c r="F30">
        <f t="shared" si="3"/>
        <v>70</v>
      </c>
      <c r="G30" s="22">
        <f t="shared" si="1"/>
        <v>140.00000001629815</v>
      </c>
      <c r="H30" s="24">
        <f>IF(G30&lt;損失曲線!$J$12,1,IF(G30&lt;損失曲線!$J$13,2,IF(G30&lt;損失曲線!$J$14,3,IF(G30&lt;損失曲線!$J$15,4,IF(G30&lt;損失曲線!$J$16,5,IF(G30&lt;損失曲線!$J$17,6,IF(G30&lt;損失曲線!$J$18,7,IF(G30&lt;損失曲線!$J$19,8,IF(G30&lt;損失曲線!$J$20,9,IF(G30&lt;損失曲線!$J$21,10,0))))))))))</f>
        <v>1</v>
      </c>
    </row>
    <row r="31" spans="1:8" x14ac:dyDescent="0.55000000000000004">
      <c r="A31">
        <v>26</v>
      </c>
      <c r="B31" s="1">
        <v>43751.423611111109</v>
      </c>
      <c r="C31" s="32">
        <v>-705.01312277163879</v>
      </c>
      <c r="D31" s="27">
        <f t="shared" si="2"/>
        <v>-705.01312277163879</v>
      </c>
      <c r="E31">
        <f t="shared" si="0"/>
        <v>705.01312277163879</v>
      </c>
      <c r="F31">
        <f t="shared" si="3"/>
        <v>70</v>
      </c>
      <c r="G31" s="22">
        <f t="shared" si="1"/>
        <v>151.66666668432299</v>
      </c>
      <c r="H31" s="24">
        <f>IF(G31&lt;損失曲線!$J$12,1,IF(G31&lt;損失曲線!$J$13,2,IF(G31&lt;損失曲線!$J$14,3,IF(G31&lt;損失曲線!$J$15,4,IF(G31&lt;損失曲線!$J$16,5,IF(G31&lt;損失曲線!$J$17,6,IF(G31&lt;損失曲線!$J$18,7,IF(G31&lt;損失曲線!$J$19,8,IF(G31&lt;損失曲線!$J$20,9,IF(G31&lt;損失曲線!$J$21,10,0))))))))))</f>
        <v>1</v>
      </c>
    </row>
    <row r="32" spans="1:8" x14ac:dyDescent="0.55000000000000004">
      <c r="A32">
        <v>27</v>
      </c>
      <c r="B32" s="1">
        <v>43751.430555555555</v>
      </c>
      <c r="C32" s="32">
        <v>-705.01312277163879</v>
      </c>
      <c r="D32" s="27">
        <f t="shared" si="2"/>
        <v>-705.01312277163879</v>
      </c>
      <c r="E32">
        <f t="shared" si="0"/>
        <v>705.01312277163879</v>
      </c>
      <c r="F32">
        <f t="shared" si="3"/>
        <v>70</v>
      </c>
      <c r="G32" s="22">
        <f t="shared" si="1"/>
        <v>163.33333335234784</v>
      </c>
      <c r="H32" s="24">
        <f>IF(G32&lt;損失曲線!$J$12,1,IF(G32&lt;損失曲線!$J$13,2,IF(G32&lt;損失曲線!$J$14,3,IF(G32&lt;損失曲線!$J$15,4,IF(G32&lt;損失曲線!$J$16,5,IF(G32&lt;損失曲線!$J$17,6,IF(G32&lt;損失曲線!$J$18,7,IF(G32&lt;損失曲線!$J$19,8,IF(G32&lt;損失曲線!$J$20,9,IF(G32&lt;損失曲線!$J$21,10,0))))))))))</f>
        <v>1</v>
      </c>
    </row>
    <row r="33" spans="1:8" x14ac:dyDescent="0.55000000000000004">
      <c r="A33">
        <v>28</v>
      </c>
      <c r="B33" s="1">
        <v>43751.4375</v>
      </c>
      <c r="C33" s="32">
        <v>-705.01312277163879</v>
      </c>
      <c r="D33" s="27">
        <f t="shared" si="2"/>
        <v>-705.01312277163879</v>
      </c>
      <c r="E33">
        <f t="shared" si="0"/>
        <v>705.01312277163879</v>
      </c>
      <c r="F33">
        <f t="shared" si="3"/>
        <v>70</v>
      </c>
      <c r="G33" s="22">
        <f t="shared" si="1"/>
        <v>175.00000002037268</v>
      </c>
      <c r="H33" s="24">
        <f>IF(G33&lt;損失曲線!$J$12,1,IF(G33&lt;損失曲線!$J$13,2,IF(G33&lt;損失曲線!$J$14,3,IF(G33&lt;損失曲線!$J$15,4,IF(G33&lt;損失曲線!$J$16,5,IF(G33&lt;損失曲線!$J$17,6,IF(G33&lt;損失曲線!$J$18,7,IF(G33&lt;損失曲線!$J$19,8,IF(G33&lt;損失曲線!$J$20,9,IF(G33&lt;損失曲線!$J$21,10,0))))))))))</f>
        <v>1</v>
      </c>
    </row>
    <row r="34" spans="1:8" x14ac:dyDescent="0.55000000000000004">
      <c r="A34">
        <v>29</v>
      </c>
      <c r="B34" s="1">
        <v>43751.444444444445</v>
      </c>
      <c r="C34" s="32">
        <v>-705.01312277163879</v>
      </c>
      <c r="D34" s="27">
        <f t="shared" si="2"/>
        <v>-705.01312277163879</v>
      </c>
      <c r="E34">
        <f t="shared" si="0"/>
        <v>705.01312277163879</v>
      </c>
      <c r="F34">
        <f t="shared" si="3"/>
        <v>70</v>
      </c>
      <c r="G34" s="22">
        <f t="shared" si="1"/>
        <v>186.66666668839753</v>
      </c>
      <c r="H34" s="24">
        <f>IF(G34&lt;損失曲線!$J$12,1,IF(G34&lt;損失曲線!$J$13,2,IF(G34&lt;損失曲線!$J$14,3,IF(G34&lt;損失曲線!$J$15,4,IF(G34&lt;損失曲線!$J$16,5,IF(G34&lt;損失曲線!$J$17,6,IF(G34&lt;損失曲線!$J$18,7,IF(G34&lt;損失曲線!$J$19,8,IF(G34&lt;損失曲線!$J$20,9,IF(G34&lt;損失曲線!$J$21,10,0))))))))))</f>
        <v>1</v>
      </c>
    </row>
    <row r="35" spans="1:8" x14ac:dyDescent="0.55000000000000004">
      <c r="A35">
        <v>30</v>
      </c>
      <c r="B35" s="1">
        <v>43751.451388888891</v>
      </c>
      <c r="C35" s="32">
        <v>-705.01312277163879</v>
      </c>
      <c r="D35" s="27">
        <f t="shared" si="2"/>
        <v>-705.01312277163879</v>
      </c>
      <c r="E35">
        <f t="shared" si="0"/>
        <v>705.01312277163879</v>
      </c>
      <c r="F35">
        <f t="shared" si="3"/>
        <v>70</v>
      </c>
      <c r="G35" s="22">
        <f t="shared" si="1"/>
        <v>198.33333335642237</v>
      </c>
      <c r="H35" s="24">
        <f>IF(G35&lt;損失曲線!$J$12,1,IF(G35&lt;損失曲線!$J$13,2,IF(G35&lt;損失曲線!$J$14,3,IF(G35&lt;損失曲線!$J$15,4,IF(G35&lt;損失曲線!$J$16,5,IF(G35&lt;損失曲線!$J$17,6,IF(G35&lt;損失曲線!$J$18,7,IF(G35&lt;損失曲線!$J$19,8,IF(G35&lt;損失曲線!$J$20,9,IF(G35&lt;損失曲線!$J$21,10,0))))))))))</f>
        <v>1</v>
      </c>
    </row>
    <row r="36" spans="1:8" x14ac:dyDescent="0.55000000000000004">
      <c r="A36">
        <v>31</v>
      </c>
      <c r="B36" s="1">
        <v>43751.458333333336</v>
      </c>
      <c r="C36" s="32">
        <v>-705.01312277163879</v>
      </c>
      <c r="D36" s="27">
        <f t="shared" si="2"/>
        <v>-705.01312277163879</v>
      </c>
      <c r="E36">
        <f t="shared" si="0"/>
        <v>705.01312277163879</v>
      </c>
      <c r="F36">
        <f t="shared" si="3"/>
        <v>70</v>
      </c>
      <c r="G36" s="22">
        <f t="shared" si="1"/>
        <v>210.00000002444722</v>
      </c>
      <c r="H36" s="24">
        <f>IF(G36&lt;損失曲線!$J$12,1,IF(G36&lt;損失曲線!$J$13,2,IF(G36&lt;損失曲線!$J$14,3,IF(G36&lt;損失曲線!$J$15,4,IF(G36&lt;損失曲線!$J$16,5,IF(G36&lt;損失曲線!$J$17,6,IF(G36&lt;損失曲線!$J$18,7,IF(G36&lt;損失曲線!$J$19,8,IF(G36&lt;損失曲線!$J$20,9,IF(G36&lt;損失曲線!$J$21,10,0))))))))))</f>
        <v>1</v>
      </c>
    </row>
    <row r="37" spans="1:8" x14ac:dyDescent="0.55000000000000004">
      <c r="A37">
        <v>32</v>
      </c>
      <c r="B37" s="1">
        <v>43751.465277777781</v>
      </c>
      <c r="C37" s="32">
        <v>-705.01312277163879</v>
      </c>
      <c r="D37" s="27">
        <f t="shared" si="2"/>
        <v>-705.01312277163879</v>
      </c>
      <c r="E37">
        <f t="shared" si="0"/>
        <v>705.01312277163879</v>
      </c>
      <c r="F37">
        <f t="shared" si="3"/>
        <v>70</v>
      </c>
      <c r="G37" s="22">
        <f t="shared" si="1"/>
        <v>221.66666669247206</v>
      </c>
      <c r="H37" s="24">
        <f>IF(G37&lt;損失曲線!$J$12,1,IF(G37&lt;損失曲線!$J$13,2,IF(G37&lt;損失曲線!$J$14,3,IF(G37&lt;損失曲線!$J$15,4,IF(G37&lt;損失曲線!$J$16,5,IF(G37&lt;損失曲線!$J$17,6,IF(G37&lt;損失曲線!$J$18,7,IF(G37&lt;損失曲線!$J$19,8,IF(G37&lt;損失曲線!$J$20,9,IF(G37&lt;損失曲線!$J$21,10,0))))))))))</f>
        <v>1</v>
      </c>
    </row>
    <row r="38" spans="1:8" x14ac:dyDescent="0.55000000000000004">
      <c r="A38">
        <v>33</v>
      </c>
      <c r="B38" s="1">
        <v>43751.472222222219</v>
      </c>
      <c r="C38" s="32">
        <v>-705.01312277163879</v>
      </c>
      <c r="D38" s="27">
        <f t="shared" si="2"/>
        <v>-705.01312277163879</v>
      </c>
      <c r="E38">
        <f t="shared" ref="E38:E69" si="4">-D38</f>
        <v>705.01312277163879</v>
      </c>
      <c r="F38">
        <f t="shared" si="3"/>
        <v>70</v>
      </c>
      <c r="G38" s="22">
        <f t="shared" si="1"/>
        <v>233.33333336049691</v>
      </c>
      <c r="H38" s="24">
        <f>IF(G38&lt;損失曲線!$J$12,1,IF(G38&lt;損失曲線!$J$13,2,IF(G38&lt;損失曲線!$J$14,3,IF(G38&lt;損失曲線!$J$15,4,IF(G38&lt;損失曲線!$J$16,5,IF(G38&lt;損失曲線!$J$17,6,IF(G38&lt;損失曲線!$J$18,7,IF(G38&lt;損失曲線!$J$19,8,IF(G38&lt;損失曲線!$J$20,9,IF(G38&lt;損失曲線!$J$21,10,0))))))))))</f>
        <v>1</v>
      </c>
    </row>
    <row r="39" spans="1:8" x14ac:dyDescent="0.55000000000000004">
      <c r="A39">
        <v>34</v>
      </c>
      <c r="B39" s="1">
        <v>43751.479166666664</v>
      </c>
      <c r="C39" s="32">
        <v>-705.01312277163879</v>
      </c>
      <c r="D39" s="27">
        <f t="shared" si="2"/>
        <v>-705.01312277163879</v>
      </c>
      <c r="E39">
        <f t="shared" si="4"/>
        <v>705.01312277163879</v>
      </c>
      <c r="F39">
        <f t="shared" si="3"/>
        <v>70</v>
      </c>
      <c r="G39" s="22">
        <f t="shared" si="1"/>
        <v>245.00000002852175</v>
      </c>
      <c r="H39" s="24">
        <f>IF(G39&lt;損失曲線!$J$12,1,IF(G39&lt;損失曲線!$J$13,2,IF(G39&lt;損失曲線!$J$14,3,IF(G39&lt;損失曲線!$J$15,4,IF(G39&lt;損失曲線!$J$16,5,IF(G39&lt;損失曲線!$J$17,6,IF(G39&lt;損失曲線!$J$18,7,IF(G39&lt;損失曲線!$J$19,8,IF(G39&lt;損失曲線!$J$20,9,IF(G39&lt;損失曲線!$J$21,10,0))))))))))</f>
        <v>1</v>
      </c>
    </row>
    <row r="40" spans="1:8" x14ac:dyDescent="0.55000000000000004">
      <c r="A40">
        <v>35</v>
      </c>
      <c r="B40" s="1">
        <v>43751.486111111109</v>
      </c>
      <c r="C40" s="32">
        <v>-705.01312277163879</v>
      </c>
      <c r="D40" s="27">
        <f t="shared" si="2"/>
        <v>-705.01312277163879</v>
      </c>
      <c r="E40">
        <f t="shared" si="4"/>
        <v>705.01312277163879</v>
      </c>
      <c r="F40">
        <f t="shared" si="3"/>
        <v>70</v>
      </c>
      <c r="G40" s="22">
        <f t="shared" si="1"/>
        <v>256.6666666965466</v>
      </c>
      <c r="H40" s="24">
        <f>IF(G40&lt;損失曲線!$J$12,1,IF(G40&lt;損失曲線!$J$13,2,IF(G40&lt;損失曲線!$J$14,3,IF(G40&lt;損失曲線!$J$15,4,IF(G40&lt;損失曲線!$J$16,5,IF(G40&lt;損失曲線!$J$17,6,IF(G40&lt;損失曲線!$J$18,7,IF(G40&lt;損失曲線!$J$19,8,IF(G40&lt;損失曲線!$J$20,9,IF(G40&lt;損失曲線!$J$21,10,0))))))))))</f>
        <v>1</v>
      </c>
    </row>
    <row r="41" spans="1:8" x14ac:dyDescent="0.55000000000000004">
      <c r="A41">
        <v>36</v>
      </c>
      <c r="B41" s="1">
        <v>43751.493055555555</v>
      </c>
      <c r="C41" s="32">
        <v>-705.01312277163879</v>
      </c>
      <c r="D41" s="27">
        <f t="shared" si="2"/>
        <v>-705.01312277163879</v>
      </c>
      <c r="E41">
        <f t="shared" si="4"/>
        <v>705.01312277163879</v>
      </c>
      <c r="F41">
        <f t="shared" si="3"/>
        <v>70</v>
      </c>
      <c r="G41" s="22">
        <f t="shared" si="1"/>
        <v>268.33333336457144</v>
      </c>
      <c r="H41" s="24">
        <f>IF(G41&lt;損失曲線!$J$12,1,IF(G41&lt;損失曲線!$J$13,2,IF(G41&lt;損失曲線!$J$14,3,IF(G41&lt;損失曲線!$J$15,4,IF(G41&lt;損失曲線!$J$16,5,IF(G41&lt;損失曲線!$J$17,6,IF(G41&lt;損失曲線!$J$18,7,IF(G41&lt;損失曲線!$J$19,8,IF(G41&lt;損失曲線!$J$20,9,IF(G41&lt;損失曲線!$J$21,10,0))))))))))</f>
        <v>1</v>
      </c>
    </row>
    <row r="42" spans="1:8" x14ac:dyDescent="0.55000000000000004">
      <c r="A42" s="15">
        <v>37</v>
      </c>
      <c r="B42" s="1">
        <v>43751.5</v>
      </c>
      <c r="C42" s="32">
        <v>-705.01312277163879</v>
      </c>
      <c r="D42" s="27">
        <f t="shared" si="2"/>
        <v>-705.01312277163879</v>
      </c>
      <c r="E42">
        <f t="shared" si="4"/>
        <v>705.01312277163879</v>
      </c>
      <c r="F42">
        <f t="shared" si="3"/>
        <v>70</v>
      </c>
      <c r="G42" s="22">
        <f t="shared" si="1"/>
        <v>280.00000003259629</v>
      </c>
      <c r="H42" s="24">
        <f>IF(G42&lt;損失曲線!$J$12,1,IF(G42&lt;損失曲線!$J$13,2,IF(G42&lt;損失曲線!$J$14,3,IF(G42&lt;損失曲線!$J$15,4,IF(G42&lt;損失曲線!$J$16,5,IF(G42&lt;損失曲線!$J$17,6,IF(G42&lt;損失曲線!$J$18,7,IF(G42&lt;損失曲線!$J$19,8,IF(G42&lt;損失曲線!$J$20,9,IF(G42&lt;損失曲線!$J$21,10,0))))))))))</f>
        <v>1</v>
      </c>
    </row>
    <row r="43" spans="1:8" x14ac:dyDescent="0.55000000000000004">
      <c r="A43">
        <v>38</v>
      </c>
      <c r="B43" s="1">
        <v>43751.506944444445</v>
      </c>
      <c r="C43" s="32">
        <v>-523.6009579884186</v>
      </c>
      <c r="D43" s="27">
        <f>-$D$4</f>
        <v>-523.6009579884186</v>
      </c>
      <c r="E43">
        <f t="shared" si="4"/>
        <v>523.6009579884186</v>
      </c>
      <c r="F43">
        <f>$C$4</f>
        <v>60</v>
      </c>
      <c r="G43" s="22">
        <f t="shared" si="1"/>
        <v>291.66666670062114</v>
      </c>
      <c r="H43" s="24">
        <f>IF(G43&lt;損失曲線!$J$12,1,IF(G43&lt;損失曲線!$J$13,2,IF(G43&lt;損失曲線!$J$14,3,IF(G43&lt;損失曲線!$J$15,4,IF(G43&lt;損失曲線!$J$16,5,IF(G43&lt;損失曲線!$J$17,6,IF(G43&lt;損失曲線!$J$18,7,IF(G43&lt;損失曲線!$J$19,8,IF(G43&lt;損失曲線!$J$20,9,IF(G43&lt;損失曲線!$J$21,10,0))))))))))</f>
        <v>1</v>
      </c>
    </row>
    <row r="44" spans="1:8" x14ac:dyDescent="0.55000000000000004">
      <c r="A44">
        <v>39</v>
      </c>
      <c r="B44" s="1">
        <v>43751.513888888891</v>
      </c>
      <c r="C44" s="32">
        <v>-523.6009579884186</v>
      </c>
      <c r="D44" s="27">
        <f t="shared" ref="D44:D71" si="5">-$D$4</f>
        <v>-523.6009579884186</v>
      </c>
      <c r="E44">
        <f t="shared" si="4"/>
        <v>523.6009579884186</v>
      </c>
      <c r="F44">
        <f t="shared" ref="F44:F71" si="6">$C$4</f>
        <v>60</v>
      </c>
      <c r="G44" s="22">
        <f t="shared" si="1"/>
        <v>301.66666670178529</v>
      </c>
      <c r="H44" s="24">
        <f>IF(G44&lt;損失曲線!$J$12,1,IF(G44&lt;損失曲線!$J$13,2,IF(G44&lt;損失曲線!$J$14,3,IF(G44&lt;損失曲線!$J$15,4,IF(G44&lt;損失曲線!$J$16,5,IF(G44&lt;損失曲線!$J$17,6,IF(G44&lt;損失曲線!$J$18,7,IF(G44&lt;損失曲線!$J$19,8,IF(G44&lt;損失曲線!$J$20,9,IF(G44&lt;損失曲線!$J$21,10,0))))))))))</f>
        <v>1</v>
      </c>
    </row>
    <row r="45" spans="1:8" x14ac:dyDescent="0.55000000000000004">
      <c r="A45">
        <v>40</v>
      </c>
      <c r="B45" s="1">
        <v>43751.520833333336</v>
      </c>
      <c r="C45" s="32">
        <v>-523.6009579884186</v>
      </c>
      <c r="D45" s="27">
        <f t="shared" si="5"/>
        <v>-523.6009579884186</v>
      </c>
      <c r="E45">
        <f t="shared" si="4"/>
        <v>523.6009579884186</v>
      </c>
      <c r="F45">
        <f t="shared" si="6"/>
        <v>60</v>
      </c>
      <c r="G45" s="22">
        <f t="shared" si="1"/>
        <v>311.66666670294944</v>
      </c>
      <c r="H45" s="24">
        <f>IF(G45&lt;損失曲線!$J$12,1,IF(G45&lt;損失曲線!$J$13,2,IF(G45&lt;損失曲線!$J$14,3,IF(G45&lt;損失曲線!$J$15,4,IF(G45&lt;損失曲線!$J$16,5,IF(G45&lt;損失曲線!$J$17,6,IF(G45&lt;損失曲線!$J$18,7,IF(G45&lt;損失曲線!$J$19,8,IF(G45&lt;損失曲線!$J$20,9,IF(G45&lt;損失曲線!$J$21,10,0))))))))))</f>
        <v>1</v>
      </c>
    </row>
    <row r="46" spans="1:8" x14ac:dyDescent="0.55000000000000004">
      <c r="A46">
        <v>41</v>
      </c>
      <c r="B46" s="1">
        <v>43751.527777777781</v>
      </c>
      <c r="C46" s="32">
        <v>-523.6009579884186</v>
      </c>
      <c r="D46" s="27">
        <f t="shared" si="5"/>
        <v>-523.6009579884186</v>
      </c>
      <c r="E46">
        <f t="shared" si="4"/>
        <v>523.6009579884186</v>
      </c>
      <c r="F46">
        <f t="shared" si="6"/>
        <v>60</v>
      </c>
      <c r="G46" s="22">
        <f t="shared" si="1"/>
        <v>321.6666667041136</v>
      </c>
      <c r="H46" s="24">
        <f>IF(G46&lt;損失曲線!$J$12,1,IF(G46&lt;損失曲線!$J$13,2,IF(G46&lt;損失曲線!$J$14,3,IF(G46&lt;損失曲線!$J$15,4,IF(G46&lt;損失曲線!$J$16,5,IF(G46&lt;損失曲線!$J$17,6,IF(G46&lt;損失曲線!$J$18,7,IF(G46&lt;損失曲線!$J$19,8,IF(G46&lt;損失曲線!$J$20,9,IF(G46&lt;損失曲線!$J$21,10,0))))))))))</f>
        <v>1</v>
      </c>
    </row>
    <row r="47" spans="1:8" x14ac:dyDescent="0.55000000000000004">
      <c r="A47">
        <v>42</v>
      </c>
      <c r="B47" s="1">
        <v>43751.534722222219</v>
      </c>
      <c r="C47" s="32">
        <v>-523.6009579884186</v>
      </c>
      <c r="D47" s="27">
        <f t="shared" si="5"/>
        <v>-523.6009579884186</v>
      </c>
      <c r="E47">
        <f t="shared" si="4"/>
        <v>523.6009579884186</v>
      </c>
      <c r="F47">
        <f t="shared" si="6"/>
        <v>60</v>
      </c>
      <c r="G47" s="22">
        <f t="shared" si="1"/>
        <v>331.66666670527775</v>
      </c>
      <c r="H47" s="24">
        <f>IF(G47&lt;損失曲線!$J$12,1,IF(G47&lt;損失曲線!$J$13,2,IF(G47&lt;損失曲線!$J$14,3,IF(G47&lt;損失曲線!$J$15,4,IF(G47&lt;損失曲線!$J$16,5,IF(G47&lt;損失曲線!$J$17,6,IF(G47&lt;損失曲線!$J$18,7,IF(G47&lt;損失曲線!$J$19,8,IF(G47&lt;損失曲線!$J$20,9,IF(G47&lt;損失曲線!$J$21,10,0))))))))))</f>
        <v>2</v>
      </c>
    </row>
    <row r="48" spans="1:8" x14ac:dyDescent="0.55000000000000004">
      <c r="A48">
        <v>43</v>
      </c>
      <c r="B48" s="1">
        <v>43751.541666666664</v>
      </c>
      <c r="C48" s="32">
        <v>-523.6009579884186</v>
      </c>
      <c r="D48" s="27">
        <f t="shared" si="5"/>
        <v>-523.6009579884186</v>
      </c>
      <c r="E48">
        <f t="shared" si="4"/>
        <v>523.6009579884186</v>
      </c>
      <c r="F48">
        <f t="shared" si="6"/>
        <v>60</v>
      </c>
      <c r="G48" s="22">
        <f t="shared" si="1"/>
        <v>341.6666667064419</v>
      </c>
      <c r="H48" s="24">
        <f>IF(G48&lt;損失曲線!$J$12,1,IF(G48&lt;損失曲線!$J$13,2,IF(G48&lt;損失曲線!$J$14,3,IF(G48&lt;損失曲線!$J$15,4,IF(G48&lt;損失曲線!$J$16,5,IF(G48&lt;損失曲線!$J$17,6,IF(G48&lt;損失曲線!$J$18,7,IF(G48&lt;損失曲線!$J$19,8,IF(G48&lt;損失曲線!$J$20,9,IF(G48&lt;損失曲線!$J$21,10,0))))))))))</f>
        <v>2</v>
      </c>
    </row>
    <row r="49" spans="1:8" x14ac:dyDescent="0.55000000000000004">
      <c r="A49">
        <v>44</v>
      </c>
      <c r="B49" s="1">
        <v>43751.548611111109</v>
      </c>
      <c r="C49" s="32">
        <v>-523.6009579884186</v>
      </c>
      <c r="D49" s="27">
        <f t="shared" si="5"/>
        <v>-523.6009579884186</v>
      </c>
      <c r="E49">
        <f t="shared" si="4"/>
        <v>523.6009579884186</v>
      </c>
      <c r="F49">
        <f t="shared" si="6"/>
        <v>60</v>
      </c>
      <c r="G49" s="22">
        <f t="shared" si="1"/>
        <v>351.66666670760605</v>
      </c>
      <c r="H49" s="24">
        <f>IF(G49&lt;損失曲線!$J$12,1,IF(G49&lt;損失曲線!$J$13,2,IF(G49&lt;損失曲線!$J$14,3,IF(G49&lt;損失曲線!$J$15,4,IF(G49&lt;損失曲線!$J$16,5,IF(G49&lt;損失曲線!$J$17,6,IF(G49&lt;損失曲線!$J$18,7,IF(G49&lt;損失曲線!$J$19,8,IF(G49&lt;損失曲線!$J$20,9,IF(G49&lt;損失曲線!$J$21,10,0))))))))))</f>
        <v>2</v>
      </c>
    </row>
    <row r="50" spans="1:8" x14ac:dyDescent="0.55000000000000004">
      <c r="A50">
        <v>45</v>
      </c>
      <c r="B50" s="1">
        <v>43751.555555555555</v>
      </c>
      <c r="C50" s="32">
        <v>-523.6009579884186</v>
      </c>
      <c r="D50" s="27">
        <f t="shared" si="5"/>
        <v>-523.6009579884186</v>
      </c>
      <c r="E50">
        <f t="shared" si="4"/>
        <v>523.6009579884186</v>
      </c>
      <c r="F50">
        <f t="shared" si="6"/>
        <v>60</v>
      </c>
      <c r="G50" s="22">
        <f t="shared" si="1"/>
        <v>361.66666670877021</v>
      </c>
      <c r="H50" s="24">
        <f>IF(G50&lt;損失曲線!$J$12,1,IF(G50&lt;損失曲線!$J$13,2,IF(G50&lt;損失曲線!$J$14,3,IF(G50&lt;損失曲線!$J$15,4,IF(G50&lt;損失曲線!$J$16,5,IF(G50&lt;損失曲線!$J$17,6,IF(G50&lt;損失曲線!$J$18,7,IF(G50&lt;損失曲線!$J$19,8,IF(G50&lt;損失曲線!$J$20,9,IF(G50&lt;損失曲線!$J$21,10,0))))))))))</f>
        <v>2</v>
      </c>
    </row>
    <row r="51" spans="1:8" x14ac:dyDescent="0.55000000000000004">
      <c r="A51">
        <v>46</v>
      </c>
      <c r="B51" s="1">
        <v>43751.5625</v>
      </c>
      <c r="C51" s="32">
        <v>-523.6009579884186</v>
      </c>
      <c r="D51" s="27">
        <f t="shared" si="5"/>
        <v>-523.6009579884186</v>
      </c>
      <c r="E51">
        <f t="shared" si="4"/>
        <v>523.6009579884186</v>
      </c>
      <c r="F51">
        <f t="shared" si="6"/>
        <v>60</v>
      </c>
      <c r="G51" s="22">
        <f t="shared" si="1"/>
        <v>371.66666670993436</v>
      </c>
      <c r="H51" s="24">
        <f>IF(G51&lt;損失曲線!$J$12,1,IF(G51&lt;損失曲線!$J$13,2,IF(G51&lt;損失曲線!$J$14,3,IF(G51&lt;損失曲線!$J$15,4,IF(G51&lt;損失曲線!$J$16,5,IF(G51&lt;損失曲線!$J$17,6,IF(G51&lt;損失曲線!$J$18,7,IF(G51&lt;損失曲線!$J$19,8,IF(G51&lt;損失曲線!$J$20,9,IF(G51&lt;損失曲線!$J$21,10,0))))))))))</f>
        <v>2</v>
      </c>
    </row>
    <row r="52" spans="1:8" x14ac:dyDescent="0.55000000000000004">
      <c r="A52">
        <v>47</v>
      </c>
      <c r="B52" s="1">
        <v>43751.569444444445</v>
      </c>
      <c r="C52" s="32">
        <v>-523.6009579884186</v>
      </c>
      <c r="D52" s="27">
        <f t="shared" si="5"/>
        <v>-523.6009579884186</v>
      </c>
      <c r="E52">
        <f t="shared" si="4"/>
        <v>523.6009579884186</v>
      </c>
      <c r="F52">
        <f t="shared" si="6"/>
        <v>60</v>
      </c>
      <c r="G52" s="22">
        <f t="shared" si="1"/>
        <v>381.66666671109851</v>
      </c>
      <c r="H52" s="24">
        <f>IF(G52&lt;損失曲線!$J$12,1,IF(G52&lt;損失曲線!$J$13,2,IF(G52&lt;損失曲線!$J$14,3,IF(G52&lt;損失曲線!$J$15,4,IF(G52&lt;損失曲線!$J$16,5,IF(G52&lt;損失曲線!$J$17,6,IF(G52&lt;損失曲線!$J$18,7,IF(G52&lt;損失曲線!$J$19,8,IF(G52&lt;損失曲線!$J$20,9,IF(G52&lt;損失曲線!$J$21,10,0))))))))))</f>
        <v>2</v>
      </c>
    </row>
    <row r="53" spans="1:8" x14ac:dyDescent="0.55000000000000004">
      <c r="A53">
        <v>48</v>
      </c>
      <c r="B53" s="1">
        <v>43751.576388888891</v>
      </c>
      <c r="C53" s="32">
        <v>-523.6009579884186</v>
      </c>
      <c r="D53" s="27">
        <f t="shared" si="5"/>
        <v>-523.6009579884186</v>
      </c>
      <c r="E53">
        <f t="shared" si="4"/>
        <v>523.6009579884186</v>
      </c>
      <c r="F53">
        <f t="shared" si="6"/>
        <v>60</v>
      </c>
      <c r="G53" s="22">
        <f t="shared" si="1"/>
        <v>391.66666671226267</v>
      </c>
      <c r="H53" s="24">
        <f>IF(G53&lt;損失曲線!$J$12,1,IF(G53&lt;損失曲線!$J$13,2,IF(G53&lt;損失曲線!$J$14,3,IF(G53&lt;損失曲線!$J$15,4,IF(G53&lt;損失曲線!$J$16,5,IF(G53&lt;損失曲線!$J$17,6,IF(G53&lt;損失曲線!$J$18,7,IF(G53&lt;損失曲線!$J$19,8,IF(G53&lt;損失曲線!$J$20,9,IF(G53&lt;損失曲線!$J$21,10,0))))))))))</f>
        <v>2</v>
      </c>
    </row>
    <row r="54" spans="1:8" x14ac:dyDescent="0.55000000000000004">
      <c r="A54">
        <v>49</v>
      </c>
      <c r="B54" s="1">
        <v>43751.583333333336</v>
      </c>
      <c r="C54" s="32">
        <v>-523.6009579884186</v>
      </c>
      <c r="D54" s="27">
        <f t="shared" si="5"/>
        <v>-523.6009579884186</v>
      </c>
      <c r="E54">
        <f t="shared" si="4"/>
        <v>523.6009579884186</v>
      </c>
      <c r="F54">
        <f t="shared" si="6"/>
        <v>60</v>
      </c>
      <c r="G54" s="22">
        <f t="shared" si="1"/>
        <v>401.66666671342682</v>
      </c>
      <c r="H54" s="24">
        <f>IF(G54&lt;損失曲線!$J$12,1,IF(G54&lt;損失曲線!$J$13,2,IF(G54&lt;損失曲線!$J$14,3,IF(G54&lt;損失曲線!$J$15,4,IF(G54&lt;損失曲線!$J$16,5,IF(G54&lt;損失曲線!$J$17,6,IF(G54&lt;損失曲線!$J$18,7,IF(G54&lt;損失曲線!$J$19,8,IF(G54&lt;損失曲線!$J$20,9,IF(G54&lt;損失曲線!$J$21,10,0))))))))))</f>
        <v>2</v>
      </c>
    </row>
    <row r="55" spans="1:8" x14ac:dyDescent="0.55000000000000004">
      <c r="A55">
        <v>50</v>
      </c>
      <c r="B55" s="1">
        <v>43751.590277777781</v>
      </c>
      <c r="C55" s="32">
        <v>-523.6009579884186</v>
      </c>
      <c r="D55" s="27">
        <f t="shared" si="5"/>
        <v>-523.6009579884186</v>
      </c>
      <c r="E55">
        <f t="shared" si="4"/>
        <v>523.6009579884186</v>
      </c>
      <c r="F55">
        <f t="shared" si="6"/>
        <v>60</v>
      </c>
      <c r="G55" s="22">
        <f t="shared" si="1"/>
        <v>411.66666671459097</v>
      </c>
      <c r="H55" s="24">
        <f>IF(G55&lt;損失曲線!$J$12,1,IF(G55&lt;損失曲線!$J$13,2,IF(G55&lt;損失曲線!$J$14,3,IF(G55&lt;損失曲線!$J$15,4,IF(G55&lt;損失曲線!$J$16,5,IF(G55&lt;損失曲線!$J$17,6,IF(G55&lt;損失曲線!$J$18,7,IF(G55&lt;損失曲線!$J$19,8,IF(G55&lt;損失曲線!$J$20,9,IF(G55&lt;損失曲線!$J$21,10,0))))))))))</f>
        <v>2</v>
      </c>
    </row>
    <row r="56" spans="1:8" x14ac:dyDescent="0.55000000000000004">
      <c r="A56">
        <v>51</v>
      </c>
      <c r="B56" s="1">
        <v>43751.597222222219</v>
      </c>
      <c r="C56" s="32">
        <v>-523.6009579884186</v>
      </c>
      <c r="D56" s="27">
        <f t="shared" si="5"/>
        <v>-523.6009579884186</v>
      </c>
      <c r="E56">
        <f t="shared" si="4"/>
        <v>523.6009579884186</v>
      </c>
      <c r="F56">
        <f t="shared" si="6"/>
        <v>60</v>
      </c>
      <c r="G56" s="22">
        <f t="shared" si="1"/>
        <v>421.66666671575513</v>
      </c>
      <c r="H56" s="24">
        <f>IF(G56&lt;損失曲線!$J$12,1,IF(G56&lt;損失曲線!$J$13,2,IF(G56&lt;損失曲線!$J$14,3,IF(G56&lt;損失曲線!$J$15,4,IF(G56&lt;損失曲線!$J$16,5,IF(G56&lt;損失曲線!$J$17,6,IF(G56&lt;損失曲線!$J$18,7,IF(G56&lt;損失曲線!$J$19,8,IF(G56&lt;損失曲線!$J$20,9,IF(G56&lt;損失曲線!$J$21,10,0))))))))))</f>
        <v>2</v>
      </c>
    </row>
    <row r="57" spans="1:8" x14ac:dyDescent="0.55000000000000004">
      <c r="A57">
        <v>52</v>
      </c>
      <c r="B57" s="1">
        <v>43751.604166666664</v>
      </c>
      <c r="C57" s="32">
        <v>-523.6009579884186</v>
      </c>
      <c r="D57" s="27">
        <f t="shared" si="5"/>
        <v>-523.6009579884186</v>
      </c>
      <c r="E57">
        <f t="shared" si="4"/>
        <v>523.6009579884186</v>
      </c>
      <c r="F57">
        <f t="shared" si="6"/>
        <v>60</v>
      </c>
      <c r="G57" s="22">
        <f t="shared" si="1"/>
        <v>431.66666671691928</v>
      </c>
      <c r="H57" s="24">
        <f>IF(G57&lt;損失曲線!$J$12,1,IF(G57&lt;損失曲線!$J$13,2,IF(G57&lt;損失曲線!$J$14,3,IF(G57&lt;損失曲線!$J$15,4,IF(G57&lt;損失曲線!$J$16,5,IF(G57&lt;損失曲線!$J$17,6,IF(G57&lt;損失曲線!$J$18,7,IF(G57&lt;損失曲線!$J$19,8,IF(G57&lt;損失曲線!$J$20,9,IF(G57&lt;損失曲線!$J$21,10,0))))))))))</f>
        <v>2</v>
      </c>
    </row>
    <row r="58" spans="1:8" x14ac:dyDescent="0.55000000000000004">
      <c r="A58">
        <v>53</v>
      </c>
      <c r="B58" s="1">
        <v>43751.611111111109</v>
      </c>
      <c r="C58" s="32">
        <v>-523.6009579884186</v>
      </c>
      <c r="D58" s="27">
        <f t="shared" si="5"/>
        <v>-523.6009579884186</v>
      </c>
      <c r="E58">
        <f t="shared" si="4"/>
        <v>523.6009579884186</v>
      </c>
      <c r="F58">
        <f t="shared" si="6"/>
        <v>60</v>
      </c>
      <c r="G58" s="22">
        <f t="shared" si="1"/>
        <v>441.66666671808343</v>
      </c>
      <c r="H58" s="24">
        <f>IF(G58&lt;損失曲線!$J$12,1,IF(G58&lt;損失曲線!$J$13,2,IF(G58&lt;損失曲線!$J$14,3,IF(G58&lt;損失曲線!$J$15,4,IF(G58&lt;損失曲線!$J$16,5,IF(G58&lt;損失曲線!$J$17,6,IF(G58&lt;損失曲線!$J$18,7,IF(G58&lt;損失曲線!$J$19,8,IF(G58&lt;損失曲線!$J$20,9,IF(G58&lt;損失曲線!$J$21,10,0))))))))))</f>
        <v>2</v>
      </c>
    </row>
    <row r="59" spans="1:8" x14ac:dyDescent="0.55000000000000004">
      <c r="A59">
        <v>54</v>
      </c>
      <c r="B59" s="1">
        <v>43751.618055555555</v>
      </c>
      <c r="C59" s="32">
        <v>-523.6009579884186</v>
      </c>
      <c r="D59" s="27">
        <f t="shared" si="5"/>
        <v>-523.6009579884186</v>
      </c>
      <c r="E59">
        <f t="shared" si="4"/>
        <v>523.6009579884186</v>
      </c>
      <c r="F59">
        <f t="shared" si="6"/>
        <v>60</v>
      </c>
      <c r="G59" s="22">
        <f t="shared" si="1"/>
        <v>451.66666671924759</v>
      </c>
      <c r="H59" s="24">
        <f>IF(G59&lt;損失曲線!$J$12,1,IF(G59&lt;損失曲線!$J$13,2,IF(G59&lt;損失曲線!$J$14,3,IF(G59&lt;損失曲線!$J$15,4,IF(G59&lt;損失曲線!$J$16,5,IF(G59&lt;損失曲線!$J$17,6,IF(G59&lt;損失曲線!$J$18,7,IF(G59&lt;損失曲線!$J$19,8,IF(G59&lt;損失曲線!$J$20,9,IF(G59&lt;損失曲線!$J$21,10,0))))))))))</f>
        <v>2</v>
      </c>
    </row>
    <row r="60" spans="1:8" x14ac:dyDescent="0.55000000000000004">
      <c r="A60">
        <v>55</v>
      </c>
      <c r="B60" s="1">
        <v>43751.625</v>
      </c>
      <c r="C60" s="32">
        <v>-523.6009579884186</v>
      </c>
      <c r="D60" s="27">
        <f t="shared" si="5"/>
        <v>-523.6009579884186</v>
      </c>
      <c r="E60">
        <f t="shared" si="4"/>
        <v>523.6009579884186</v>
      </c>
      <c r="F60">
        <f t="shared" si="6"/>
        <v>60</v>
      </c>
      <c r="G60" s="22">
        <f t="shared" si="1"/>
        <v>461.66666672041174</v>
      </c>
      <c r="H60" s="24">
        <f>IF(G60&lt;損失曲線!$J$12,1,IF(G60&lt;損失曲線!$J$13,2,IF(G60&lt;損失曲線!$J$14,3,IF(G60&lt;損失曲線!$J$15,4,IF(G60&lt;損失曲線!$J$16,5,IF(G60&lt;損失曲線!$J$17,6,IF(G60&lt;損失曲線!$J$18,7,IF(G60&lt;損失曲線!$J$19,8,IF(G60&lt;損失曲線!$J$20,9,IF(G60&lt;損失曲線!$J$21,10,0))))))))))</f>
        <v>2</v>
      </c>
    </row>
    <row r="61" spans="1:8" x14ac:dyDescent="0.55000000000000004">
      <c r="A61">
        <v>56</v>
      </c>
      <c r="B61" s="1">
        <v>43751.631944444445</v>
      </c>
      <c r="C61" s="32">
        <v>-523.6009579884186</v>
      </c>
      <c r="D61" s="27">
        <f t="shared" si="5"/>
        <v>-523.6009579884186</v>
      </c>
      <c r="E61">
        <f t="shared" si="4"/>
        <v>523.6009579884186</v>
      </c>
      <c r="F61">
        <f t="shared" si="6"/>
        <v>60</v>
      </c>
      <c r="G61" s="22">
        <f t="shared" si="1"/>
        <v>471.66666672157589</v>
      </c>
      <c r="H61" s="24">
        <f>IF(G61&lt;損失曲線!$J$12,1,IF(G61&lt;損失曲線!$J$13,2,IF(G61&lt;損失曲線!$J$14,3,IF(G61&lt;損失曲線!$J$15,4,IF(G61&lt;損失曲線!$J$16,5,IF(G61&lt;損失曲線!$J$17,6,IF(G61&lt;損失曲線!$J$18,7,IF(G61&lt;損失曲線!$J$19,8,IF(G61&lt;損失曲線!$J$20,9,IF(G61&lt;損失曲線!$J$21,10,0))))))))))</f>
        <v>2</v>
      </c>
    </row>
    <row r="62" spans="1:8" x14ac:dyDescent="0.55000000000000004">
      <c r="A62">
        <v>57</v>
      </c>
      <c r="B62" s="1">
        <v>43751.638888888891</v>
      </c>
      <c r="C62" s="32">
        <v>-523.6009579884186</v>
      </c>
      <c r="D62" s="27">
        <f t="shared" si="5"/>
        <v>-523.6009579884186</v>
      </c>
      <c r="E62">
        <f t="shared" si="4"/>
        <v>523.6009579884186</v>
      </c>
      <c r="F62">
        <f t="shared" si="6"/>
        <v>60</v>
      </c>
      <c r="G62" s="22">
        <f t="shared" si="1"/>
        <v>481.66666672274005</v>
      </c>
      <c r="H62" s="24">
        <f>IF(G62&lt;損失曲線!$J$12,1,IF(G62&lt;損失曲線!$J$13,2,IF(G62&lt;損失曲線!$J$14,3,IF(G62&lt;損失曲線!$J$15,4,IF(G62&lt;損失曲線!$J$16,5,IF(G62&lt;損失曲線!$J$17,6,IF(G62&lt;損失曲線!$J$18,7,IF(G62&lt;損失曲線!$J$19,8,IF(G62&lt;損失曲線!$J$20,9,IF(G62&lt;損失曲線!$J$21,10,0))))))))))</f>
        <v>2</v>
      </c>
    </row>
    <row r="63" spans="1:8" x14ac:dyDescent="0.55000000000000004">
      <c r="A63" s="16">
        <v>58</v>
      </c>
      <c r="B63" s="17">
        <v>43751.645833333336</v>
      </c>
      <c r="C63" s="32">
        <v>-523.6009579884186</v>
      </c>
      <c r="D63" s="27">
        <f t="shared" si="5"/>
        <v>-523.6009579884186</v>
      </c>
      <c r="E63">
        <f t="shared" si="4"/>
        <v>523.6009579884186</v>
      </c>
      <c r="F63">
        <f t="shared" si="6"/>
        <v>60</v>
      </c>
      <c r="G63" s="22">
        <f t="shared" si="1"/>
        <v>491.6666667239042</v>
      </c>
      <c r="H63" s="24">
        <f>IF(G63&lt;損失曲線!$J$12,1,IF(G63&lt;損失曲線!$J$13,2,IF(G63&lt;損失曲線!$J$14,3,IF(G63&lt;損失曲線!$J$15,4,IF(G63&lt;損失曲線!$J$16,5,IF(G63&lt;損失曲線!$J$17,6,IF(G63&lt;損失曲線!$J$18,7,IF(G63&lt;損失曲線!$J$19,8,IF(G63&lt;損失曲線!$J$20,9,IF(G63&lt;損失曲線!$J$21,10,0))))))))))</f>
        <v>2</v>
      </c>
    </row>
    <row r="64" spans="1:8" x14ac:dyDescent="0.55000000000000004">
      <c r="A64">
        <v>59</v>
      </c>
      <c r="B64" s="1">
        <v>43751.652777777781</v>
      </c>
      <c r="C64" s="32">
        <v>-523.6009579884186</v>
      </c>
      <c r="D64" s="27">
        <f t="shared" si="5"/>
        <v>-523.6009579884186</v>
      </c>
      <c r="E64">
        <f t="shared" si="4"/>
        <v>523.6009579884186</v>
      </c>
      <c r="F64">
        <f t="shared" si="6"/>
        <v>60</v>
      </c>
      <c r="G64" s="22">
        <f t="shared" si="1"/>
        <v>501.66666672506835</v>
      </c>
      <c r="H64" s="24">
        <f>IF(G64&lt;損失曲線!$J$12,1,IF(G64&lt;損失曲線!$J$13,2,IF(G64&lt;損失曲線!$J$14,3,IF(G64&lt;損失曲線!$J$15,4,IF(G64&lt;損失曲線!$J$16,5,IF(G64&lt;損失曲線!$J$17,6,IF(G64&lt;損失曲線!$J$18,7,IF(G64&lt;損失曲線!$J$19,8,IF(G64&lt;損失曲線!$J$20,9,IF(G64&lt;損失曲線!$J$21,10,0))))))))))</f>
        <v>2</v>
      </c>
    </row>
    <row r="65" spans="1:8" x14ac:dyDescent="0.55000000000000004">
      <c r="A65">
        <v>60</v>
      </c>
      <c r="B65" s="1">
        <v>43751.659722222219</v>
      </c>
      <c r="C65" s="32">
        <v>-523.6009579884186</v>
      </c>
      <c r="D65" s="27">
        <f t="shared" si="5"/>
        <v>-523.6009579884186</v>
      </c>
      <c r="E65">
        <f t="shared" si="4"/>
        <v>523.6009579884186</v>
      </c>
      <c r="F65">
        <f t="shared" si="6"/>
        <v>60</v>
      </c>
      <c r="G65" s="22">
        <f t="shared" si="1"/>
        <v>511.66666672623251</v>
      </c>
      <c r="H65" s="24">
        <f>IF(G65&lt;損失曲線!$J$12,1,IF(G65&lt;損失曲線!$J$13,2,IF(G65&lt;損失曲線!$J$14,3,IF(G65&lt;損失曲線!$J$15,4,IF(G65&lt;損失曲線!$J$16,5,IF(G65&lt;損失曲線!$J$17,6,IF(G65&lt;損失曲線!$J$18,7,IF(G65&lt;損失曲線!$J$19,8,IF(G65&lt;損失曲線!$J$20,9,IF(G65&lt;損失曲線!$J$21,10,0))))))))))</f>
        <v>2</v>
      </c>
    </row>
    <row r="66" spans="1:8" x14ac:dyDescent="0.55000000000000004">
      <c r="A66">
        <v>61</v>
      </c>
      <c r="B66" s="1">
        <v>43751.666666666664</v>
      </c>
      <c r="C66" s="32">
        <v>-523.6009579884186</v>
      </c>
      <c r="D66" s="27">
        <f t="shared" si="5"/>
        <v>-523.6009579884186</v>
      </c>
      <c r="E66">
        <f t="shared" si="4"/>
        <v>523.6009579884186</v>
      </c>
      <c r="F66">
        <f t="shared" si="6"/>
        <v>60</v>
      </c>
      <c r="G66" s="22">
        <f t="shared" si="1"/>
        <v>521.66666672739666</v>
      </c>
      <c r="H66" s="24">
        <f>IF(G66&lt;損失曲線!$J$12,1,IF(G66&lt;損失曲線!$J$13,2,IF(G66&lt;損失曲線!$J$14,3,IF(G66&lt;損失曲線!$J$15,4,IF(G66&lt;損失曲線!$J$16,5,IF(G66&lt;損失曲線!$J$17,6,IF(G66&lt;損失曲線!$J$18,7,IF(G66&lt;損失曲線!$J$19,8,IF(G66&lt;損失曲線!$J$20,9,IF(G66&lt;損失曲線!$J$21,10,0))))))))))</f>
        <v>2</v>
      </c>
    </row>
    <row r="67" spans="1:8" x14ac:dyDescent="0.55000000000000004">
      <c r="A67">
        <v>62</v>
      </c>
      <c r="B67" s="1">
        <v>43751.673611111109</v>
      </c>
      <c r="C67" s="32">
        <v>-523.6009579884186</v>
      </c>
      <c r="D67" s="27">
        <f t="shared" si="5"/>
        <v>-523.6009579884186</v>
      </c>
      <c r="E67">
        <f t="shared" si="4"/>
        <v>523.6009579884186</v>
      </c>
      <c r="F67">
        <f t="shared" si="6"/>
        <v>60</v>
      </c>
      <c r="G67" s="22">
        <f t="shared" si="1"/>
        <v>531.66666672856081</v>
      </c>
      <c r="H67" s="24">
        <f>IF(G67&lt;損失曲線!$J$12,1,IF(G67&lt;損失曲線!$J$13,2,IF(G67&lt;損失曲線!$J$14,3,IF(G67&lt;損失曲線!$J$15,4,IF(G67&lt;損失曲線!$J$16,5,IF(G67&lt;損失曲線!$J$17,6,IF(G67&lt;損失曲線!$J$18,7,IF(G67&lt;損失曲線!$J$19,8,IF(G67&lt;損失曲線!$J$20,9,IF(G67&lt;損失曲線!$J$21,10,0))))))))))</f>
        <v>2</v>
      </c>
    </row>
    <row r="68" spans="1:8" x14ac:dyDescent="0.55000000000000004">
      <c r="A68">
        <v>63</v>
      </c>
      <c r="B68" s="1">
        <v>43751.680555555555</v>
      </c>
      <c r="C68" s="32">
        <v>-523.6009579884186</v>
      </c>
      <c r="D68" s="27">
        <f t="shared" si="5"/>
        <v>-523.6009579884186</v>
      </c>
      <c r="E68">
        <f t="shared" si="4"/>
        <v>523.6009579884186</v>
      </c>
      <c r="F68">
        <f t="shared" si="6"/>
        <v>60</v>
      </c>
      <c r="G68" s="22">
        <f t="shared" si="1"/>
        <v>541.66666672972497</v>
      </c>
      <c r="H68" s="24">
        <f>IF(G68&lt;損失曲線!$J$12,1,IF(G68&lt;損失曲線!$J$13,2,IF(G68&lt;損失曲線!$J$14,3,IF(G68&lt;損失曲線!$J$15,4,IF(G68&lt;損失曲線!$J$16,5,IF(G68&lt;損失曲線!$J$17,6,IF(G68&lt;損失曲線!$J$18,7,IF(G68&lt;損失曲線!$J$19,8,IF(G68&lt;損失曲線!$J$20,9,IF(G68&lt;損失曲線!$J$21,10,0))))))))))</f>
        <v>2</v>
      </c>
    </row>
    <row r="69" spans="1:8" x14ac:dyDescent="0.55000000000000004">
      <c r="A69">
        <v>64</v>
      </c>
      <c r="B69" s="1">
        <v>43751.6875</v>
      </c>
      <c r="C69" s="32">
        <v>-523.6009579884186</v>
      </c>
      <c r="D69" s="27">
        <f t="shared" si="5"/>
        <v>-523.6009579884186</v>
      </c>
      <c r="E69">
        <f t="shared" si="4"/>
        <v>523.6009579884186</v>
      </c>
      <c r="F69">
        <f t="shared" si="6"/>
        <v>60</v>
      </c>
      <c r="G69" s="22">
        <f t="shared" si="1"/>
        <v>551.66666673088912</v>
      </c>
      <c r="H69" s="24">
        <f>IF(G69&lt;損失曲線!$J$12,1,IF(G69&lt;損失曲線!$J$13,2,IF(G69&lt;損失曲線!$J$14,3,IF(G69&lt;損失曲線!$J$15,4,IF(G69&lt;損失曲線!$J$16,5,IF(G69&lt;損失曲線!$J$17,6,IF(G69&lt;損失曲線!$J$18,7,IF(G69&lt;損失曲線!$J$19,8,IF(G69&lt;損失曲線!$J$20,9,IF(G69&lt;損失曲線!$J$21,10,0))))))))))</f>
        <v>2</v>
      </c>
    </row>
    <row r="70" spans="1:8" x14ac:dyDescent="0.55000000000000004">
      <c r="A70">
        <v>65</v>
      </c>
      <c r="B70" s="1">
        <v>43751.694444444445</v>
      </c>
      <c r="C70" s="32">
        <v>-523.6009579884186</v>
      </c>
      <c r="D70" s="27">
        <f t="shared" si="5"/>
        <v>-523.6009579884186</v>
      </c>
      <c r="E70">
        <f t="shared" ref="E70:E78" si="7">-D70</f>
        <v>523.6009579884186</v>
      </c>
      <c r="F70">
        <f t="shared" si="6"/>
        <v>60</v>
      </c>
      <c r="G70" s="22">
        <f t="shared" si="1"/>
        <v>561.66666673205327</v>
      </c>
      <c r="H70" s="24">
        <f>IF(G70&lt;損失曲線!$J$12,1,IF(G70&lt;損失曲線!$J$13,2,IF(G70&lt;損失曲線!$J$14,3,IF(G70&lt;損失曲線!$J$15,4,IF(G70&lt;損失曲線!$J$16,5,IF(G70&lt;損失曲線!$J$17,6,IF(G70&lt;損失曲線!$J$18,7,IF(G70&lt;損失曲線!$J$19,8,IF(G70&lt;損失曲線!$J$20,9,IF(G70&lt;損失曲線!$J$21,10,0))))))))))</f>
        <v>2</v>
      </c>
    </row>
    <row r="71" spans="1:8" x14ac:dyDescent="0.55000000000000004">
      <c r="A71">
        <v>66</v>
      </c>
      <c r="B71" s="1">
        <v>43751.701388888891</v>
      </c>
      <c r="C71" s="32">
        <v>-523.6009579884186</v>
      </c>
      <c r="D71" s="27">
        <f t="shared" si="5"/>
        <v>-523.6009579884186</v>
      </c>
      <c r="E71">
        <f t="shared" si="7"/>
        <v>523.6009579884186</v>
      </c>
      <c r="F71">
        <f t="shared" si="6"/>
        <v>60</v>
      </c>
      <c r="G71" s="22">
        <f t="shared" si="1"/>
        <v>571.66666673321743</v>
      </c>
      <c r="H71" s="24">
        <f>IF(G71&lt;損失曲線!$J$12,1,IF(G71&lt;損失曲線!$J$13,2,IF(G71&lt;損失曲線!$J$14,3,IF(G71&lt;損失曲線!$J$15,4,IF(G71&lt;損失曲線!$J$16,5,IF(G71&lt;損失曲線!$J$17,6,IF(G71&lt;損失曲線!$J$18,7,IF(G71&lt;損失曲線!$J$19,8,IF(G71&lt;損失曲線!$J$20,9,IF(G71&lt;損失曲線!$J$21,10,0))))))))))</f>
        <v>2</v>
      </c>
    </row>
    <row r="72" spans="1:8" x14ac:dyDescent="0.55000000000000004">
      <c r="A72">
        <v>67</v>
      </c>
      <c r="B72" s="1">
        <v>43751.708333333336</v>
      </c>
      <c r="C72" s="32">
        <v>0</v>
      </c>
      <c r="D72" s="27">
        <v>0</v>
      </c>
      <c r="E72">
        <f t="shared" si="7"/>
        <v>0</v>
      </c>
      <c r="F72">
        <v>0</v>
      </c>
      <c r="G72" s="22">
        <f t="shared" ref="G72:G78" si="8">(($B$7-$B$6)*24)*F71+G71</f>
        <v>581.66666673438158</v>
      </c>
      <c r="H72" s="24">
        <f>IF(G72&lt;損失曲線!$J$12,1,IF(G72&lt;損失曲線!$J$13,2,IF(G72&lt;損失曲線!$J$14,3,IF(G72&lt;損失曲線!$J$15,4,IF(G72&lt;損失曲線!$J$16,5,IF(G72&lt;損失曲線!$J$17,6,IF(G72&lt;損失曲線!$J$18,7,IF(G72&lt;損失曲線!$J$19,8,IF(G72&lt;損失曲線!$J$20,9,IF(G72&lt;損失曲線!$J$21,10,0))))))))))</f>
        <v>3</v>
      </c>
    </row>
    <row r="73" spans="1:8" x14ac:dyDescent="0.55000000000000004">
      <c r="A73">
        <v>68</v>
      </c>
      <c r="B73" s="1">
        <v>43751.715277777781</v>
      </c>
      <c r="C73" s="32">
        <v>0</v>
      </c>
      <c r="D73" s="27">
        <v>0</v>
      </c>
      <c r="E73">
        <f t="shared" si="7"/>
        <v>0</v>
      </c>
      <c r="F73">
        <v>0</v>
      </c>
      <c r="G73" s="22">
        <f t="shared" si="8"/>
        <v>581.66666673438158</v>
      </c>
      <c r="H73" s="24">
        <f>IF(G73&lt;損失曲線!$J$12,1,IF(G73&lt;損失曲線!$J$13,2,IF(G73&lt;損失曲線!$J$14,3,IF(G73&lt;損失曲線!$J$15,4,IF(G73&lt;損失曲線!$J$16,5,IF(G73&lt;損失曲線!$J$17,6,IF(G73&lt;損失曲線!$J$18,7,IF(G73&lt;損失曲線!$J$19,8,IF(G73&lt;損失曲線!$J$20,9,IF(G73&lt;損失曲線!$J$21,10,0))))))))))</f>
        <v>3</v>
      </c>
    </row>
    <row r="74" spans="1:8" x14ac:dyDescent="0.55000000000000004">
      <c r="A74">
        <v>69</v>
      </c>
      <c r="B74" s="1">
        <v>43751.722222222219</v>
      </c>
      <c r="C74" s="32">
        <v>0</v>
      </c>
      <c r="D74" s="27">
        <v>0</v>
      </c>
      <c r="E74">
        <f t="shared" si="7"/>
        <v>0</v>
      </c>
      <c r="F74">
        <v>0</v>
      </c>
      <c r="G74" s="22">
        <f t="shared" si="8"/>
        <v>581.66666673438158</v>
      </c>
      <c r="H74" s="24">
        <f>IF(G74&lt;損失曲線!$J$12,1,IF(G74&lt;損失曲線!$J$13,2,IF(G74&lt;損失曲線!$J$14,3,IF(G74&lt;損失曲線!$J$15,4,IF(G74&lt;損失曲線!$J$16,5,IF(G74&lt;損失曲線!$J$17,6,IF(G74&lt;損失曲線!$J$18,7,IF(G74&lt;損失曲線!$J$19,8,IF(G74&lt;損失曲線!$J$20,9,IF(G74&lt;損失曲線!$J$21,10,0))))))))))</f>
        <v>3</v>
      </c>
    </row>
    <row r="75" spans="1:8" x14ac:dyDescent="0.55000000000000004">
      <c r="A75">
        <v>70</v>
      </c>
      <c r="B75" s="1">
        <v>43751.729166666664</v>
      </c>
      <c r="C75" s="32">
        <v>0</v>
      </c>
      <c r="D75" s="27">
        <v>0</v>
      </c>
      <c r="E75">
        <f t="shared" si="7"/>
        <v>0</v>
      </c>
      <c r="F75">
        <v>0</v>
      </c>
      <c r="G75" s="22">
        <f t="shared" si="8"/>
        <v>581.66666673438158</v>
      </c>
      <c r="H75" s="24">
        <f>IF(G75&lt;損失曲線!$J$12,1,IF(G75&lt;損失曲線!$J$13,2,IF(G75&lt;損失曲線!$J$14,3,IF(G75&lt;損失曲線!$J$15,4,IF(G75&lt;損失曲線!$J$16,5,IF(G75&lt;損失曲線!$J$17,6,IF(G75&lt;損失曲線!$J$18,7,IF(G75&lt;損失曲線!$J$19,8,IF(G75&lt;損失曲線!$J$20,9,IF(G75&lt;損失曲線!$J$21,10,0))))))))))</f>
        <v>3</v>
      </c>
    </row>
    <row r="76" spans="1:8" x14ac:dyDescent="0.55000000000000004">
      <c r="A76">
        <v>71</v>
      </c>
      <c r="B76" s="1">
        <v>43751.736111111109</v>
      </c>
      <c r="C76" s="32">
        <v>0</v>
      </c>
      <c r="D76" s="27">
        <v>0</v>
      </c>
      <c r="E76">
        <f t="shared" si="7"/>
        <v>0</v>
      </c>
      <c r="F76">
        <v>0</v>
      </c>
      <c r="G76" s="22">
        <f t="shared" si="8"/>
        <v>581.66666673438158</v>
      </c>
      <c r="H76" s="24">
        <f>IF(G76&lt;損失曲線!$J$12,1,IF(G76&lt;損失曲線!$J$13,2,IF(G76&lt;損失曲線!$J$14,3,IF(G76&lt;損失曲線!$J$15,4,IF(G76&lt;損失曲線!$J$16,5,IF(G76&lt;損失曲線!$J$17,6,IF(G76&lt;損失曲線!$J$18,7,IF(G76&lt;損失曲線!$J$19,8,IF(G76&lt;損失曲線!$J$20,9,IF(G76&lt;損失曲線!$J$21,10,0))))))))))</f>
        <v>3</v>
      </c>
    </row>
    <row r="77" spans="1:8" x14ac:dyDescent="0.55000000000000004">
      <c r="A77">
        <v>72</v>
      </c>
      <c r="B77" s="1">
        <v>43751.743055555555</v>
      </c>
      <c r="C77" s="32">
        <v>0</v>
      </c>
      <c r="D77" s="27">
        <v>0</v>
      </c>
      <c r="E77">
        <f t="shared" si="7"/>
        <v>0</v>
      </c>
      <c r="F77">
        <v>0</v>
      </c>
      <c r="G77" s="22">
        <f t="shared" si="8"/>
        <v>581.66666673438158</v>
      </c>
      <c r="H77" s="24">
        <f>IF(G77&lt;損失曲線!$J$12,1,IF(G77&lt;損失曲線!$J$13,2,IF(G77&lt;損失曲線!$J$14,3,IF(G77&lt;損失曲線!$J$15,4,IF(G77&lt;損失曲線!$J$16,5,IF(G77&lt;損失曲線!$J$17,6,IF(G77&lt;損失曲線!$J$18,7,IF(G77&lt;損失曲線!$J$19,8,IF(G77&lt;損失曲線!$J$20,9,IF(G77&lt;損失曲線!$J$21,10,0))))))))))</f>
        <v>3</v>
      </c>
    </row>
    <row r="78" spans="1:8" ht="18.5" thickBot="1" x14ac:dyDescent="0.6">
      <c r="A78">
        <v>73</v>
      </c>
      <c r="B78" s="1">
        <v>43751.75</v>
      </c>
      <c r="C78" s="33">
        <v>0</v>
      </c>
      <c r="D78" s="27">
        <v>0</v>
      </c>
      <c r="E78">
        <f t="shared" si="7"/>
        <v>0</v>
      </c>
      <c r="F78">
        <v>0</v>
      </c>
      <c r="G78" s="22">
        <f t="shared" si="8"/>
        <v>581.66666673438158</v>
      </c>
      <c r="H78" s="24">
        <f>IF(G78&lt;損失曲線!$J$12,1,IF(G78&lt;損失曲線!$J$13,2,IF(G78&lt;損失曲線!$J$14,3,IF(G78&lt;損失曲線!$J$15,4,IF(G78&lt;損失曲線!$J$16,5,IF(G78&lt;損失曲線!$J$17,6,IF(G78&lt;損失曲線!$J$18,7,IF(G78&lt;損失曲線!$J$19,8,IF(G78&lt;損失曲線!$J$20,9,IF(G78&lt;損失曲線!$J$21,10,0))))))))))</f>
        <v>3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12700</xdr:colOff>
                    <xdr:row>0</xdr:row>
                    <xdr:rowOff>222250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</sheetViews>
  <sheetFormatPr defaultRowHeight="18" x14ac:dyDescent="0.55000000000000004"/>
  <cols>
    <col min="2" max="2" width="16.33203125" bestFit="1" customWidth="1"/>
    <col min="3" max="3" width="17.25" customWidth="1"/>
    <col min="4" max="4" width="18.08203125" customWidth="1"/>
    <col min="5" max="5" width="11.25" customWidth="1"/>
    <col min="6" max="6" width="9.33203125" customWidth="1"/>
  </cols>
  <sheetData>
    <row r="1" spans="1:6" x14ac:dyDescent="0.55000000000000004">
      <c r="A1" t="s">
        <v>33</v>
      </c>
    </row>
    <row r="2" spans="1:6" x14ac:dyDescent="0.55000000000000004">
      <c r="A2" s="12" t="s">
        <v>34</v>
      </c>
      <c r="B2" s="7" t="s">
        <v>35</v>
      </c>
      <c r="C2" s="12" t="s">
        <v>34</v>
      </c>
      <c r="D2" s="7" t="s">
        <v>36</v>
      </c>
    </row>
    <row r="3" spans="1:6" x14ac:dyDescent="0.55000000000000004">
      <c r="A3" s="7" t="s">
        <v>37</v>
      </c>
      <c r="B3" s="7" t="s">
        <v>27</v>
      </c>
      <c r="C3" s="7" t="s">
        <v>37</v>
      </c>
      <c r="D3" s="7" t="s">
        <v>27</v>
      </c>
    </row>
    <row r="4" spans="1:6" x14ac:dyDescent="0.5500000000000000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55000000000000004">
      <c r="A5" t="s">
        <v>38</v>
      </c>
      <c r="B5" t="s">
        <v>39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55000000000000004">
      <c r="A6">
        <v>1</v>
      </c>
      <c r="B6" s="14">
        <v>43752.25</v>
      </c>
      <c r="C6">
        <v>0</v>
      </c>
      <c r="D6">
        <v>0</v>
      </c>
    </row>
    <row r="7" spans="1:6" x14ac:dyDescent="0.55000000000000004">
      <c r="A7">
        <v>2</v>
      </c>
      <c r="B7" s="14">
        <v>43752.256944444445</v>
      </c>
      <c r="C7">
        <v>0</v>
      </c>
      <c r="D7">
        <v>0</v>
      </c>
    </row>
    <row r="8" spans="1:6" x14ac:dyDescent="0.55000000000000004">
      <c r="A8">
        <v>3</v>
      </c>
      <c r="B8" s="14">
        <v>43752.263888888891</v>
      </c>
      <c r="C8">
        <v>0</v>
      </c>
      <c r="D8">
        <v>0</v>
      </c>
    </row>
    <row r="9" spans="1:6" x14ac:dyDescent="0.55000000000000004">
      <c r="A9">
        <v>4</v>
      </c>
      <c r="B9" s="14">
        <v>43752.270833333336</v>
      </c>
      <c r="C9">
        <v>0</v>
      </c>
      <c r="D9">
        <v>0</v>
      </c>
    </row>
    <row r="10" spans="1:6" x14ac:dyDescent="0.55000000000000004">
      <c r="A10">
        <v>5</v>
      </c>
      <c r="B10" s="14">
        <v>43752.277777777781</v>
      </c>
      <c r="C10">
        <v>0</v>
      </c>
      <c r="D10">
        <v>0</v>
      </c>
    </row>
    <row r="11" spans="1:6" x14ac:dyDescent="0.55000000000000004">
      <c r="A11">
        <v>6</v>
      </c>
      <c r="B11" s="14">
        <v>43752.284722222219</v>
      </c>
      <c r="C11">
        <v>0</v>
      </c>
      <c r="D11">
        <v>0</v>
      </c>
    </row>
    <row r="12" spans="1:6" x14ac:dyDescent="0.55000000000000004">
      <c r="A12">
        <v>7</v>
      </c>
      <c r="B12" s="14">
        <v>43752.291666666664</v>
      </c>
      <c r="C12">
        <v>0</v>
      </c>
      <c r="D12">
        <v>0</v>
      </c>
    </row>
    <row r="13" spans="1:6" x14ac:dyDescent="0.55000000000000004">
      <c r="A13">
        <v>8</v>
      </c>
      <c r="B13" s="14">
        <v>43752.298611111109</v>
      </c>
      <c r="C13">
        <v>0</v>
      </c>
      <c r="D13">
        <v>0</v>
      </c>
    </row>
    <row r="14" spans="1:6" x14ac:dyDescent="0.55000000000000004">
      <c r="A14">
        <v>9</v>
      </c>
      <c r="B14" s="14">
        <v>43752.305555555555</v>
      </c>
      <c r="C14">
        <v>0</v>
      </c>
      <c r="D14">
        <v>0</v>
      </c>
    </row>
    <row r="15" spans="1:6" x14ac:dyDescent="0.55000000000000004">
      <c r="A15">
        <v>10</v>
      </c>
      <c r="B15" s="14">
        <v>43752.3125</v>
      </c>
      <c r="C15">
        <v>0</v>
      </c>
      <c r="D15">
        <v>0</v>
      </c>
    </row>
    <row r="16" spans="1:6" x14ac:dyDescent="0.55000000000000004">
      <c r="A16">
        <v>11</v>
      </c>
      <c r="B16" s="14">
        <v>43752.319444444445</v>
      </c>
      <c r="C16">
        <v>0</v>
      </c>
      <c r="D16">
        <v>0</v>
      </c>
    </row>
    <row r="17" spans="1:4" x14ac:dyDescent="0.55000000000000004">
      <c r="A17">
        <v>12</v>
      </c>
      <c r="B17" s="14">
        <v>43752.326388888891</v>
      </c>
      <c r="C17">
        <v>0</v>
      </c>
      <c r="D17">
        <v>0</v>
      </c>
    </row>
    <row r="18" spans="1:4" x14ac:dyDescent="0.55000000000000004">
      <c r="A18">
        <v>13</v>
      </c>
      <c r="B18" s="14">
        <v>43752.333333333336</v>
      </c>
      <c r="C18">
        <v>-523.6009579884186</v>
      </c>
      <c r="D18">
        <f>-$B$4</f>
        <v>-523.6009579884186</v>
      </c>
    </row>
    <row r="19" spans="1:4" x14ac:dyDescent="0.55000000000000004">
      <c r="A19">
        <v>14</v>
      </c>
      <c r="B19" s="14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55000000000000004">
      <c r="A20">
        <v>15</v>
      </c>
      <c r="B20" s="14">
        <v>43752.347222222219</v>
      </c>
      <c r="C20">
        <v>-523.6009579884186</v>
      </c>
      <c r="D20">
        <f t="shared" si="0"/>
        <v>-523.6009579884186</v>
      </c>
    </row>
    <row r="21" spans="1:4" x14ac:dyDescent="0.55000000000000004">
      <c r="A21">
        <v>16</v>
      </c>
      <c r="B21" s="14">
        <v>43752.354166666664</v>
      </c>
      <c r="C21">
        <v>-523.6009579884186</v>
      </c>
      <c r="D21">
        <f t="shared" si="0"/>
        <v>-523.6009579884186</v>
      </c>
    </row>
    <row r="22" spans="1:4" x14ac:dyDescent="0.55000000000000004">
      <c r="A22">
        <v>17</v>
      </c>
      <c r="B22" s="14">
        <v>43752.361111111109</v>
      </c>
      <c r="C22">
        <v>-523.6009579884186</v>
      </c>
      <c r="D22">
        <f t="shared" si="0"/>
        <v>-523.6009579884186</v>
      </c>
    </row>
    <row r="23" spans="1:4" x14ac:dyDescent="0.55000000000000004">
      <c r="A23">
        <v>18</v>
      </c>
      <c r="B23" s="14">
        <v>43752.368055555555</v>
      </c>
      <c r="C23">
        <v>-523.6009579884186</v>
      </c>
      <c r="D23">
        <f t="shared" si="0"/>
        <v>-523.6009579884186</v>
      </c>
    </row>
    <row r="24" spans="1:4" x14ac:dyDescent="0.55000000000000004">
      <c r="A24">
        <v>19</v>
      </c>
      <c r="B24" s="14">
        <v>43752.375</v>
      </c>
      <c r="C24">
        <v>-523.6009579884186</v>
      </c>
      <c r="D24">
        <f t="shared" si="0"/>
        <v>-523.6009579884186</v>
      </c>
    </row>
    <row r="25" spans="1:4" x14ac:dyDescent="0.55000000000000004">
      <c r="A25">
        <v>20</v>
      </c>
      <c r="B25" s="14">
        <v>43752.381944444445</v>
      </c>
      <c r="C25">
        <v>-523.6009579884186</v>
      </c>
      <c r="D25">
        <f t="shared" si="0"/>
        <v>-523.6009579884186</v>
      </c>
    </row>
    <row r="26" spans="1:4" x14ac:dyDescent="0.55000000000000004">
      <c r="A26">
        <v>21</v>
      </c>
      <c r="B26" s="14">
        <v>43752.388888888891</v>
      </c>
      <c r="C26">
        <v>-523.6009579884186</v>
      </c>
      <c r="D26">
        <f t="shared" si="0"/>
        <v>-523.6009579884186</v>
      </c>
    </row>
    <row r="27" spans="1:4" x14ac:dyDescent="0.55000000000000004">
      <c r="A27">
        <v>22</v>
      </c>
      <c r="B27" s="14">
        <v>43752.395833333336</v>
      </c>
      <c r="C27">
        <v>-523.6009579884186</v>
      </c>
      <c r="D27">
        <f t="shared" si="0"/>
        <v>-523.6009579884186</v>
      </c>
    </row>
    <row r="28" spans="1:4" x14ac:dyDescent="0.55000000000000004">
      <c r="A28">
        <v>23</v>
      </c>
      <c r="B28" s="14">
        <v>43752.402777777781</v>
      </c>
      <c r="C28">
        <v>-523.6009579884186</v>
      </c>
      <c r="D28">
        <f t="shared" si="0"/>
        <v>-523.6009579884186</v>
      </c>
    </row>
    <row r="29" spans="1:4" x14ac:dyDescent="0.55000000000000004">
      <c r="A29">
        <v>24</v>
      </c>
      <c r="B29" s="14">
        <v>43752.409722222219</v>
      </c>
      <c r="C29">
        <v>-523.6009579884186</v>
      </c>
      <c r="D29">
        <f t="shared" si="0"/>
        <v>-523.6009579884186</v>
      </c>
    </row>
    <row r="30" spans="1:4" x14ac:dyDescent="0.55000000000000004">
      <c r="A30">
        <v>25</v>
      </c>
      <c r="B30" s="14">
        <v>43752.416666666664</v>
      </c>
      <c r="C30">
        <v>-523.6009579884186</v>
      </c>
      <c r="D30">
        <f t="shared" si="0"/>
        <v>-523.6009579884186</v>
      </c>
    </row>
    <row r="31" spans="1:4" x14ac:dyDescent="0.55000000000000004">
      <c r="A31">
        <v>26</v>
      </c>
      <c r="B31" s="14">
        <v>43752.423611111109</v>
      </c>
      <c r="C31">
        <v>-523.6009579884186</v>
      </c>
      <c r="D31">
        <f t="shared" si="0"/>
        <v>-523.6009579884186</v>
      </c>
    </row>
    <row r="32" spans="1:4" x14ac:dyDescent="0.55000000000000004">
      <c r="A32">
        <v>27</v>
      </c>
      <c r="B32" s="14">
        <v>43752.430555555555</v>
      </c>
      <c r="C32">
        <v>-811.6256291049707</v>
      </c>
      <c r="D32">
        <f>-$D$4</f>
        <v>-811.6256291049707</v>
      </c>
    </row>
    <row r="33" spans="1:4" x14ac:dyDescent="0.55000000000000004">
      <c r="A33">
        <v>28</v>
      </c>
      <c r="B33" s="14">
        <v>43752.4375</v>
      </c>
      <c r="C33">
        <v>-811.6256291049707</v>
      </c>
      <c r="D33">
        <f t="shared" ref="D33:D72" si="1">-$D$4</f>
        <v>-811.6256291049707</v>
      </c>
    </row>
    <row r="34" spans="1:4" x14ac:dyDescent="0.55000000000000004">
      <c r="A34">
        <v>29</v>
      </c>
      <c r="B34" s="14">
        <v>43752.444444444445</v>
      </c>
      <c r="C34">
        <v>-811.6256291049707</v>
      </c>
      <c r="D34">
        <f t="shared" si="1"/>
        <v>-811.6256291049707</v>
      </c>
    </row>
    <row r="35" spans="1:4" x14ac:dyDescent="0.55000000000000004">
      <c r="A35">
        <v>30</v>
      </c>
      <c r="B35" s="14">
        <v>43752.451388888891</v>
      </c>
      <c r="C35">
        <v>-811.6256291049707</v>
      </c>
      <c r="D35">
        <f t="shared" si="1"/>
        <v>-811.6256291049707</v>
      </c>
    </row>
    <row r="36" spans="1:4" x14ac:dyDescent="0.55000000000000004">
      <c r="A36">
        <v>31</v>
      </c>
      <c r="B36" s="14">
        <v>43752.458333333336</v>
      </c>
      <c r="C36">
        <v>-811.6256291049707</v>
      </c>
      <c r="D36">
        <f t="shared" si="1"/>
        <v>-811.6256291049707</v>
      </c>
    </row>
    <row r="37" spans="1:4" x14ac:dyDescent="0.55000000000000004">
      <c r="A37">
        <v>32</v>
      </c>
      <c r="B37" s="14">
        <v>43752.465277777781</v>
      </c>
      <c r="C37">
        <v>-811.6256291049707</v>
      </c>
      <c r="D37">
        <f t="shared" si="1"/>
        <v>-811.6256291049707</v>
      </c>
    </row>
    <row r="38" spans="1:4" x14ac:dyDescent="0.55000000000000004">
      <c r="A38">
        <v>33</v>
      </c>
      <c r="B38" s="14">
        <v>43752.472222222219</v>
      </c>
      <c r="C38">
        <v>-811.6256291049707</v>
      </c>
      <c r="D38">
        <f t="shared" si="1"/>
        <v>-811.6256291049707</v>
      </c>
    </row>
    <row r="39" spans="1:4" x14ac:dyDescent="0.55000000000000004">
      <c r="A39">
        <v>34</v>
      </c>
      <c r="B39" s="14">
        <v>43752.479166666664</v>
      </c>
      <c r="C39">
        <v>-811.6256291049707</v>
      </c>
      <c r="D39">
        <f t="shared" si="1"/>
        <v>-811.6256291049707</v>
      </c>
    </row>
    <row r="40" spans="1:4" x14ac:dyDescent="0.55000000000000004">
      <c r="A40">
        <v>35</v>
      </c>
      <c r="B40" s="14">
        <v>43752.486111111109</v>
      </c>
      <c r="C40">
        <v>-811.6256291049707</v>
      </c>
      <c r="D40">
        <f t="shared" si="1"/>
        <v>-811.6256291049707</v>
      </c>
    </row>
    <row r="41" spans="1:4" x14ac:dyDescent="0.55000000000000004">
      <c r="A41">
        <v>36</v>
      </c>
      <c r="B41" s="14">
        <v>43752.493055555555</v>
      </c>
      <c r="C41">
        <v>-811.6256291049707</v>
      </c>
      <c r="D41">
        <f t="shared" si="1"/>
        <v>-811.6256291049707</v>
      </c>
    </row>
    <row r="42" spans="1:4" x14ac:dyDescent="0.55000000000000004">
      <c r="A42">
        <v>37</v>
      </c>
      <c r="B42" s="14">
        <v>43752.5</v>
      </c>
      <c r="C42">
        <v>-811.6256291049707</v>
      </c>
      <c r="D42">
        <f t="shared" si="1"/>
        <v>-811.6256291049707</v>
      </c>
    </row>
    <row r="43" spans="1:4" x14ac:dyDescent="0.55000000000000004">
      <c r="A43">
        <v>38</v>
      </c>
      <c r="B43" s="14">
        <v>43752.506944444445</v>
      </c>
      <c r="C43">
        <v>-811.6256291049707</v>
      </c>
      <c r="D43">
        <f t="shared" si="1"/>
        <v>-811.6256291049707</v>
      </c>
    </row>
    <row r="44" spans="1:4" x14ac:dyDescent="0.55000000000000004">
      <c r="A44">
        <v>39</v>
      </c>
      <c r="B44" s="14">
        <v>43752.513888888891</v>
      </c>
      <c r="C44">
        <v>-811.6256291049707</v>
      </c>
      <c r="D44">
        <f t="shared" si="1"/>
        <v>-811.6256291049707</v>
      </c>
    </row>
    <row r="45" spans="1:4" x14ac:dyDescent="0.55000000000000004">
      <c r="A45">
        <v>40</v>
      </c>
      <c r="B45" s="14">
        <v>43752.520833333336</v>
      </c>
      <c r="C45">
        <v>-811.6256291049707</v>
      </c>
      <c r="D45">
        <f t="shared" si="1"/>
        <v>-811.6256291049707</v>
      </c>
    </row>
    <row r="46" spans="1:4" x14ac:dyDescent="0.55000000000000004">
      <c r="A46">
        <v>41</v>
      </c>
      <c r="B46" s="14">
        <v>43752.527777777781</v>
      </c>
      <c r="C46">
        <v>-811.6256291049707</v>
      </c>
      <c r="D46">
        <f t="shared" si="1"/>
        <v>-811.6256291049707</v>
      </c>
    </row>
    <row r="47" spans="1:4" x14ac:dyDescent="0.55000000000000004">
      <c r="A47">
        <v>42</v>
      </c>
      <c r="B47" s="14">
        <v>43752.534722222219</v>
      </c>
      <c r="C47">
        <v>-811.6256291049707</v>
      </c>
      <c r="D47">
        <f t="shared" si="1"/>
        <v>-811.6256291049707</v>
      </c>
    </row>
    <row r="48" spans="1:4" x14ac:dyDescent="0.55000000000000004">
      <c r="A48">
        <v>43</v>
      </c>
      <c r="B48" s="14">
        <v>43752.541666666664</v>
      </c>
      <c r="C48">
        <v>-811.6256291049707</v>
      </c>
      <c r="D48">
        <f t="shared" si="1"/>
        <v>-811.6256291049707</v>
      </c>
    </row>
    <row r="49" spans="1:4" x14ac:dyDescent="0.55000000000000004">
      <c r="A49">
        <v>44</v>
      </c>
      <c r="B49" s="14">
        <v>43752.548611111109</v>
      </c>
      <c r="C49">
        <v>-811.6256291049707</v>
      </c>
      <c r="D49">
        <f t="shared" si="1"/>
        <v>-811.6256291049707</v>
      </c>
    </row>
    <row r="50" spans="1:4" x14ac:dyDescent="0.55000000000000004">
      <c r="A50">
        <v>45</v>
      </c>
      <c r="B50" s="14">
        <v>43752.555555555555</v>
      </c>
      <c r="C50">
        <v>-811.6256291049707</v>
      </c>
      <c r="D50">
        <f t="shared" si="1"/>
        <v>-811.6256291049707</v>
      </c>
    </row>
    <row r="51" spans="1:4" x14ac:dyDescent="0.55000000000000004">
      <c r="A51">
        <v>46</v>
      </c>
      <c r="B51" s="14">
        <v>43752.5625</v>
      </c>
      <c r="C51">
        <v>-811.6256291049707</v>
      </c>
      <c r="D51">
        <f t="shared" si="1"/>
        <v>-811.6256291049707</v>
      </c>
    </row>
    <row r="52" spans="1:4" x14ac:dyDescent="0.55000000000000004">
      <c r="A52">
        <v>47</v>
      </c>
      <c r="B52" s="14">
        <v>43752.569444444445</v>
      </c>
      <c r="C52">
        <v>-811.6256291049707</v>
      </c>
      <c r="D52">
        <f t="shared" si="1"/>
        <v>-811.6256291049707</v>
      </c>
    </row>
    <row r="53" spans="1:4" x14ac:dyDescent="0.55000000000000004">
      <c r="A53">
        <v>48</v>
      </c>
      <c r="B53" s="14">
        <v>43752.576388888891</v>
      </c>
      <c r="C53">
        <v>-811.6256291049707</v>
      </c>
      <c r="D53">
        <f t="shared" si="1"/>
        <v>-811.6256291049707</v>
      </c>
    </row>
    <row r="54" spans="1:4" x14ac:dyDescent="0.55000000000000004">
      <c r="A54" s="16">
        <v>49</v>
      </c>
      <c r="B54" s="18">
        <v>43752.583333333336</v>
      </c>
      <c r="C54">
        <v>-811.6256291049707</v>
      </c>
      <c r="D54">
        <f t="shared" si="1"/>
        <v>-811.6256291049707</v>
      </c>
    </row>
    <row r="55" spans="1:4" x14ac:dyDescent="0.55000000000000004">
      <c r="A55">
        <v>50</v>
      </c>
      <c r="B55" s="14">
        <v>43752.590277777781</v>
      </c>
      <c r="C55">
        <v>-811.6256291049707</v>
      </c>
      <c r="D55">
        <f t="shared" si="1"/>
        <v>-811.6256291049707</v>
      </c>
    </row>
    <row r="56" spans="1:4" x14ac:dyDescent="0.55000000000000004">
      <c r="A56">
        <v>51</v>
      </c>
      <c r="B56" s="14">
        <v>43752.597222222219</v>
      </c>
      <c r="C56">
        <v>-811.6256291049707</v>
      </c>
      <c r="D56">
        <f t="shared" si="1"/>
        <v>-811.6256291049707</v>
      </c>
    </row>
    <row r="57" spans="1:4" x14ac:dyDescent="0.55000000000000004">
      <c r="A57">
        <v>52</v>
      </c>
      <c r="B57" s="14">
        <v>43752.604166666664</v>
      </c>
      <c r="C57">
        <v>-811.6256291049707</v>
      </c>
      <c r="D57">
        <f t="shared" si="1"/>
        <v>-811.6256291049707</v>
      </c>
    </row>
    <row r="58" spans="1:4" x14ac:dyDescent="0.55000000000000004">
      <c r="A58">
        <v>53</v>
      </c>
      <c r="B58" s="14">
        <v>43752.611111111109</v>
      </c>
      <c r="C58">
        <v>-811.6256291049707</v>
      </c>
      <c r="D58">
        <f t="shared" si="1"/>
        <v>-811.6256291049707</v>
      </c>
    </row>
    <row r="59" spans="1:4" x14ac:dyDescent="0.55000000000000004">
      <c r="A59">
        <v>54</v>
      </c>
      <c r="B59" s="14">
        <v>43752.618055555555</v>
      </c>
      <c r="C59">
        <v>-811.6256291049707</v>
      </c>
      <c r="D59">
        <f t="shared" si="1"/>
        <v>-811.6256291049707</v>
      </c>
    </row>
    <row r="60" spans="1:4" x14ac:dyDescent="0.55000000000000004">
      <c r="A60">
        <v>55</v>
      </c>
      <c r="B60" s="14">
        <v>43752.625</v>
      </c>
      <c r="C60">
        <v>-811.6256291049707</v>
      </c>
      <c r="D60">
        <f t="shared" si="1"/>
        <v>-811.6256291049707</v>
      </c>
    </row>
    <row r="61" spans="1:4" x14ac:dyDescent="0.55000000000000004">
      <c r="A61">
        <v>56</v>
      </c>
      <c r="B61" s="14">
        <v>43752.631944444445</v>
      </c>
      <c r="C61">
        <v>-811.6256291049707</v>
      </c>
      <c r="D61">
        <f t="shared" si="1"/>
        <v>-811.6256291049707</v>
      </c>
    </row>
    <row r="62" spans="1:4" x14ac:dyDescent="0.55000000000000004">
      <c r="A62">
        <v>57</v>
      </c>
      <c r="B62" s="14">
        <v>43752.638888888891</v>
      </c>
      <c r="C62">
        <v>-811.6256291049707</v>
      </c>
      <c r="D62">
        <f t="shared" si="1"/>
        <v>-811.6256291049707</v>
      </c>
    </row>
    <row r="63" spans="1:4" x14ac:dyDescent="0.55000000000000004">
      <c r="A63">
        <v>58</v>
      </c>
      <c r="B63" s="14">
        <v>43752.645833333336</v>
      </c>
      <c r="C63">
        <v>-811.6256291049707</v>
      </c>
      <c r="D63">
        <f t="shared" si="1"/>
        <v>-811.6256291049707</v>
      </c>
    </row>
    <row r="64" spans="1:4" x14ac:dyDescent="0.55000000000000004">
      <c r="A64">
        <v>59</v>
      </c>
      <c r="B64" s="14">
        <v>43752.652777777781</v>
      </c>
      <c r="C64">
        <v>-811.6256291049707</v>
      </c>
      <c r="D64">
        <f t="shared" si="1"/>
        <v>-811.6256291049707</v>
      </c>
    </row>
    <row r="65" spans="1:4" x14ac:dyDescent="0.55000000000000004">
      <c r="A65">
        <v>60</v>
      </c>
      <c r="B65" s="14">
        <v>43752.659722222219</v>
      </c>
      <c r="C65">
        <v>-811.6256291049707</v>
      </c>
      <c r="D65">
        <f t="shared" si="1"/>
        <v>-811.6256291049707</v>
      </c>
    </row>
    <row r="66" spans="1:4" x14ac:dyDescent="0.55000000000000004">
      <c r="A66">
        <v>61</v>
      </c>
      <c r="B66" s="14">
        <v>43752.666666666664</v>
      </c>
      <c r="C66">
        <v>-811.6256291049707</v>
      </c>
      <c r="D66">
        <f t="shared" si="1"/>
        <v>-811.6256291049707</v>
      </c>
    </row>
    <row r="67" spans="1:4" x14ac:dyDescent="0.55000000000000004">
      <c r="A67">
        <v>62</v>
      </c>
      <c r="B67" s="14">
        <v>43752.673611111109</v>
      </c>
      <c r="C67">
        <v>-811.6256291049707</v>
      </c>
      <c r="D67">
        <f t="shared" si="1"/>
        <v>-811.6256291049707</v>
      </c>
    </row>
    <row r="68" spans="1:4" x14ac:dyDescent="0.55000000000000004">
      <c r="A68">
        <v>63</v>
      </c>
      <c r="B68" s="14">
        <v>43752.680555555555</v>
      </c>
      <c r="C68">
        <v>-811.6256291049707</v>
      </c>
      <c r="D68">
        <f t="shared" si="1"/>
        <v>-811.6256291049707</v>
      </c>
    </row>
    <row r="69" spans="1:4" x14ac:dyDescent="0.55000000000000004">
      <c r="A69">
        <v>64</v>
      </c>
      <c r="B69" s="14">
        <v>43752.6875</v>
      </c>
      <c r="C69">
        <v>-811.6256291049707</v>
      </c>
      <c r="D69">
        <f t="shared" si="1"/>
        <v>-811.6256291049707</v>
      </c>
    </row>
    <row r="70" spans="1:4" x14ac:dyDescent="0.55000000000000004">
      <c r="A70">
        <v>65</v>
      </c>
      <c r="B70" s="14">
        <v>43752.694444444445</v>
      </c>
      <c r="C70">
        <v>-811.6256291049707</v>
      </c>
      <c r="D70">
        <f t="shared" si="1"/>
        <v>-811.6256291049707</v>
      </c>
    </row>
    <row r="71" spans="1:4" x14ac:dyDescent="0.55000000000000004">
      <c r="A71">
        <v>66</v>
      </c>
      <c r="B71" s="14">
        <v>43752.701388888891</v>
      </c>
      <c r="C71">
        <v>-811.6256291049707</v>
      </c>
      <c r="D71">
        <f t="shared" si="1"/>
        <v>-811.6256291049707</v>
      </c>
    </row>
    <row r="72" spans="1:4" x14ac:dyDescent="0.55000000000000004">
      <c r="A72">
        <v>67</v>
      </c>
      <c r="B72" s="14">
        <v>43752.708333333336</v>
      </c>
      <c r="C72">
        <v>-811.6256291049707</v>
      </c>
      <c r="D72">
        <f t="shared" si="1"/>
        <v>-811.6256291049707</v>
      </c>
    </row>
    <row r="73" spans="1:4" x14ac:dyDescent="0.55000000000000004">
      <c r="A73">
        <v>68</v>
      </c>
      <c r="B73" s="14">
        <v>43752.715277777781</v>
      </c>
      <c r="C73">
        <v>0</v>
      </c>
      <c r="D73">
        <v>0</v>
      </c>
    </row>
    <row r="74" spans="1:4" x14ac:dyDescent="0.55000000000000004">
      <c r="A74">
        <v>69</v>
      </c>
      <c r="B74" s="14">
        <v>43752.722222222219</v>
      </c>
      <c r="C74">
        <v>0</v>
      </c>
      <c r="D74">
        <v>0</v>
      </c>
    </row>
    <row r="75" spans="1:4" x14ac:dyDescent="0.55000000000000004">
      <c r="A75">
        <v>70</v>
      </c>
      <c r="B75" s="14">
        <v>43752.729166666664</v>
      </c>
      <c r="C75">
        <v>0</v>
      </c>
      <c r="D75">
        <v>0</v>
      </c>
    </row>
    <row r="76" spans="1:4" x14ac:dyDescent="0.55000000000000004">
      <c r="A76">
        <v>71</v>
      </c>
      <c r="B76" s="14">
        <v>43752.736111111109</v>
      </c>
      <c r="C76">
        <v>0</v>
      </c>
      <c r="D76">
        <v>0</v>
      </c>
    </row>
    <row r="77" spans="1:4" x14ac:dyDescent="0.55000000000000004">
      <c r="A77">
        <v>72</v>
      </c>
      <c r="B77" s="14">
        <v>43752.743055555555</v>
      </c>
      <c r="C77">
        <v>0</v>
      </c>
      <c r="D77">
        <v>0</v>
      </c>
    </row>
    <row r="78" spans="1:4" x14ac:dyDescent="0.55000000000000004">
      <c r="A78">
        <v>73</v>
      </c>
      <c r="B78" s="14">
        <v>43752.75</v>
      </c>
      <c r="C78">
        <v>0</v>
      </c>
      <c r="D78">
        <v>0</v>
      </c>
    </row>
    <row r="79" spans="1:4" x14ac:dyDescent="0.55000000000000004">
      <c r="A79">
        <v>74</v>
      </c>
      <c r="B79" s="14">
        <v>43752.756944444445</v>
      </c>
      <c r="C79">
        <v>0</v>
      </c>
      <c r="D79">
        <v>0</v>
      </c>
    </row>
    <row r="80" spans="1:4" x14ac:dyDescent="0.55000000000000004">
      <c r="A80">
        <v>75</v>
      </c>
      <c r="B80" s="14">
        <v>43752.763888888891</v>
      </c>
      <c r="C80">
        <v>0</v>
      </c>
      <c r="D80">
        <v>0</v>
      </c>
    </row>
    <row r="81" spans="1:4" x14ac:dyDescent="0.55000000000000004">
      <c r="A81">
        <v>76</v>
      </c>
      <c r="B81" s="14">
        <v>43752.770833333336</v>
      </c>
      <c r="C81">
        <v>0</v>
      </c>
      <c r="D81">
        <v>0</v>
      </c>
    </row>
    <row r="82" spans="1:4" x14ac:dyDescent="0.55000000000000004">
      <c r="A82">
        <v>77</v>
      </c>
      <c r="B82" s="14">
        <v>43752.777777777781</v>
      </c>
      <c r="C82">
        <v>0</v>
      </c>
      <c r="D82">
        <v>0</v>
      </c>
    </row>
    <row r="83" spans="1:4" x14ac:dyDescent="0.55000000000000004">
      <c r="A83">
        <v>78</v>
      </c>
      <c r="B83" s="14">
        <v>43752.784722222219</v>
      </c>
      <c r="C83">
        <v>0</v>
      </c>
      <c r="D83">
        <v>0</v>
      </c>
    </row>
    <row r="84" spans="1:4" x14ac:dyDescent="0.55000000000000004">
      <c r="A84">
        <v>79</v>
      </c>
      <c r="B84" s="14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</sheetViews>
  <sheetFormatPr defaultRowHeight="18" x14ac:dyDescent="0.55000000000000004"/>
  <cols>
    <col min="2" max="2" width="20.58203125" customWidth="1"/>
    <col min="3" max="3" width="10.08203125" customWidth="1"/>
    <col min="4" max="4" width="9.83203125" customWidth="1"/>
    <col min="5" max="5" width="11.83203125" customWidth="1"/>
    <col min="6" max="6" width="10.08203125" customWidth="1"/>
  </cols>
  <sheetData>
    <row r="1" spans="1:6" x14ac:dyDescent="0.55000000000000004">
      <c r="A1" t="s">
        <v>31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55000000000000004">
      <c r="A6">
        <v>1</v>
      </c>
      <c r="B6" s="1">
        <v>43753.25</v>
      </c>
      <c r="C6">
        <v>0</v>
      </c>
      <c r="D6">
        <v>0</v>
      </c>
    </row>
    <row r="7" spans="1:6" x14ac:dyDescent="0.55000000000000004">
      <c r="A7">
        <v>2</v>
      </c>
      <c r="B7" s="1">
        <v>43753.256944444445</v>
      </c>
      <c r="C7">
        <v>0</v>
      </c>
      <c r="D7">
        <v>0</v>
      </c>
    </row>
    <row r="8" spans="1:6" x14ac:dyDescent="0.55000000000000004">
      <c r="A8">
        <v>3</v>
      </c>
      <c r="B8" s="1">
        <v>43753.263888888891</v>
      </c>
      <c r="C8">
        <v>0</v>
      </c>
      <c r="D8">
        <v>0</v>
      </c>
    </row>
    <row r="9" spans="1:6" x14ac:dyDescent="0.55000000000000004">
      <c r="A9">
        <v>4</v>
      </c>
      <c r="B9" s="1">
        <v>43753.270833333336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43753.277777777781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43753.284722222219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43753.291666550926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43753.298610937498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43753.305555324077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43753.31249971065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43753.319444097222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43753.326388483794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43753.715274131944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43753.722218518516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43753.729162905096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43753.736107291668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43753.743051678241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</sheetViews>
  <sheetFormatPr defaultRowHeight="18" x14ac:dyDescent="0.55000000000000004"/>
  <cols>
    <col min="2" max="2" width="20.58203125" customWidth="1"/>
    <col min="3" max="3" width="10.08203125" customWidth="1"/>
    <col min="4" max="4" width="9.83203125" customWidth="1"/>
    <col min="5" max="5" width="11.83203125" customWidth="1"/>
    <col min="6" max="6" width="10.08203125" customWidth="1"/>
  </cols>
  <sheetData>
    <row r="1" spans="1:6" x14ac:dyDescent="0.55000000000000004">
      <c r="A1" t="s">
        <v>31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55000000000000004">
      <c r="A6">
        <v>1</v>
      </c>
      <c r="B6" s="1">
        <v>43754.25</v>
      </c>
      <c r="C6">
        <v>0</v>
      </c>
      <c r="D6">
        <v>0</v>
      </c>
    </row>
    <row r="7" spans="1:6" x14ac:dyDescent="0.55000000000000004">
      <c r="A7">
        <v>2</v>
      </c>
      <c r="B7" s="1">
        <v>43754.256944444445</v>
      </c>
      <c r="C7">
        <v>0</v>
      </c>
      <c r="D7">
        <v>0</v>
      </c>
    </row>
    <row r="8" spans="1:6" x14ac:dyDescent="0.55000000000000004">
      <c r="A8">
        <v>3</v>
      </c>
      <c r="B8" s="1">
        <v>43754.263888888891</v>
      </c>
      <c r="C8">
        <v>0</v>
      </c>
      <c r="D8">
        <v>0</v>
      </c>
    </row>
    <row r="9" spans="1:6" x14ac:dyDescent="0.55000000000000004">
      <c r="A9">
        <v>4</v>
      </c>
      <c r="B9" s="1">
        <v>43754.270833333336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43754.277777777781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43754.284722222219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43754.291666550926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43754.298610937498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43754.305555324077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43754.31249971065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43754.319444097222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43754.326388483794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43754.715274131944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43754.722218518516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43754.729162905096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43754.736107291668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43754.743051678241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</sheetViews>
  <sheetFormatPr defaultRowHeight="18" x14ac:dyDescent="0.55000000000000004"/>
  <cols>
    <col min="2" max="2" width="20.58203125" customWidth="1"/>
    <col min="3" max="3" width="10.08203125" customWidth="1"/>
    <col min="4" max="4" width="9.83203125" customWidth="1"/>
    <col min="5" max="5" width="11.83203125" customWidth="1"/>
    <col min="6" max="6" width="10.08203125" customWidth="1"/>
  </cols>
  <sheetData>
    <row r="1" spans="1:6" x14ac:dyDescent="0.55000000000000004">
      <c r="A1" t="s">
        <v>31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55000000000000004">
      <c r="A6">
        <v>1</v>
      </c>
      <c r="B6" s="1">
        <v>43755.25</v>
      </c>
      <c r="C6">
        <v>0</v>
      </c>
      <c r="D6">
        <v>0</v>
      </c>
    </row>
    <row r="7" spans="1:6" x14ac:dyDescent="0.55000000000000004">
      <c r="A7">
        <v>2</v>
      </c>
      <c r="B7" s="1">
        <v>43755.256944444445</v>
      </c>
      <c r="C7">
        <v>0</v>
      </c>
      <c r="D7">
        <v>0</v>
      </c>
    </row>
    <row r="8" spans="1:6" x14ac:dyDescent="0.55000000000000004">
      <c r="A8">
        <v>3</v>
      </c>
      <c r="B8" s="1">
        <v>43755.263888888891</v>
      </c>
      <c r="C8">
        <v>0</v>
      </c>
      <c r="D8">
        <v>0</v>
      </c>
    </row>
    <row r="9" spans="1:6" x14ac:dyDescent="0.55000000000000004">
      <c r="A9">
        <v>4</v>
      </c>
      <c r="B9" s="1">
        <v>43755.270833333336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43755.277777777781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43755.284722222219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43755.291666550926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43755.298610937498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43755.305555324077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43755.31249971065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43755.319444097222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43755.326388483794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43755.715274131944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43755.722218518516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43755.729162905096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43755.736107291668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43755.743051678241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</sheetViews>
  <sheetFormatPr defaultRowHeight="18" x14ac:dyDescent="0.55000000000000004"/>
  <cols>
    <col min="2" max="2" width="20.58203125" customWidth="1"/>
    <col min="3" max="3" width="10.08203125" customWidth="1"/>
    <col min="4" max="4" width="9.83203125" customWidth="1"/>
    <col min="5" max="5" width="11.83203125" customWidth="1"/>
    <col min="6" max="6" width="10.08203125" customWidth="1"/>
  </cols>
  <sheetData>
    <row r="1" spans="1:6" x14ac:dyDescent="0.55000000000000004">
      <c r="A1" t="s">
        <v>31</v>
      </c>
      <c r="C1" s="11"/>
    </row>
    <row r="2" spans="1:6" x14ac:dyDescent="0.55000000000000004">
      <c r="A2" s="12" t="s">
        <v>0</v>
      </c>
      <c r="B2" s="13" t="s">
        <v>1</v>
      </c>
      <c r="C2" s="12" t="s">
        <v>0</v>
      </c>
      <c r="D2" s="7" t="s">
        <v>28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55000000000000004">
      <c r="A6">
        <v>1</v>
      </c>
      <c r="B6" s="1">
        <v>43756.25</v>
      </c>
      <c r="C6">
        <v>0</v>
      </c>
      <c r="D6">
        <v>0</v>
      </c>
    </row>
    <row r="7" spans="1:6" x14ac:dyDescent="0.55000000000000004">
      <c r="A7">
        <v>2</v>
      </c>
      <c r="B7" s="1">
        <v>43756.256944444445</v>
      </c>
      <c r="C7">
        <v>0</v>
      </c>
      <c r="D7">
        <v>0</v>
      </c>
    </row>
    <row r="8" spans="1:6" x14ac:dyDescent="0.55000000000000004">
      <c r="A8">
        <v>3</v>
      </c>
      <c r="B8" s="1">
        <v>43756.263888888891</v>
      </c>
      <c r="C8">
        <v>0</v>
      </c>
      <c r="D8">
        <v>0</v>
      </c>
    </row>
    <row r="9" spans="1:6" x14ac:dyDescent="0.55000000000000004">
      <c r="A9">
        <v>4</v>
      </c>
      <c r="B9" s="1">
        <v>43756.270833333336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43756.277777777781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43756.284722222219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43756.291666666664</v>
      </c>
      <c r="C12">
        <v>0</v>
      </c>
      <c r="D12">
        <v>0</v>
      </c>
    </row>
    <row r="13" spans="1:6" x14ac:dyDescent="0.55000000000000004">
      <c r="A13">
        <v>8</v>
      </c>
      <c r="B13" s="1">
        <v>43756.298610937498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43756.305555324077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43756.31249971065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43756.319444097222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43756.326388483794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5500000000000000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5500000000000000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5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6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43756.715274131944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43756.722218518516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43756.729162905096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43756.736107291668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43756.743051678241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A102"/>
  <sheetViews>
    <sheetView topLeftCell="A7" zoomScale="70" zoomScaleNormal="70" workbookViewId="0">
      <selection activeCell="R17" sqref="R17"/>
    </sheetView>
  </sheetViews>
  <sheetFormatPr defaultRowHeight="18" x14ac:dyDescent="0.55000000000000004"/>
  <cols>
    <col min="2" max="2" width="17.33203125" customWidth="1"/>
    <col min="3" max="3" width="15.25" customWidth="1"/>
    <col min="5" max="5" width="12.75" customWidth="1"/>
    <col min="9" max="9" width="12.25" customWidth="1"/>
    <col min="13" max="13" width="11.25" customWidth="1"/>
    <col min="14" max="14" width="10.58203125" customWidth="1"/>
  </cols>
  <sheetData>
    <row r="1" spans="1:27" x14ac:dyDescent="0.55000000000000004">
      <c r="A1" t="s">
        <v>4</v>
      </c>
      <c r="B1" t="s">
        <v>25</v>
      </c>
      <c r="C1" t="s">
        <v>5</v>
      </c>
      <c r="E1" t="s">
        <v>4</v>
      </c>
      <c r="F1" t="s">
        <v>24</v>
      </c>
    </row>
    <row r="2" spans="1:27" ht="18.5" thickBot="1" x14ac:dyDescent="0.6">
      <c r="A2">
        <v>0</v>
      </c>
      <c r="B2">
        <f t="shared" ref="B2:B33" si="0">(0.5*$W$3*$AA$4*(A2/3.6)^2+$AA$5*$AA$6*$W$7+$AA$5*$AA$6*SIN($W$10))*(A2/3.6)*(1/$AA$8)</f>
        <v>0</v>
      </c>
      <c r="C2">
        <v>4.3255003573983251</v>
      </c>
      <c r="E2">
        <v>88.923362745098018</v>
      </c>
      <c r="F2">
        <v>1282.9645098039218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V2" s="2"/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</row>
    <row r="3" spans="1:27" ht="18.5" thickTop="1" x14ac:dyDescent="0.5500000000000000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V3" s="3" t="s">
        <v>11</v>
      </c>
      <c r="W3" s="3">
        <v>1.1499999999999999</v>
      </c>
      <c r="X3" s="3" t="s">
        <v>12</v>
      </c>
      <c r="Y3" s="3"/>
      <c r="Z3" s="3"/>
      <c r="AA3" s="4"/>
    </row>
    <row r="4" spans="1:27" x14ac:dyDescent="0.5500000000000000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V4" s="5" t="s">
        <v>13</v>
      </c>
      <c r="W4" s="5">
        <v>0.14130000000000001</v>
      </c>
      <c r="X4" s="5" t="s">
        <v>14</v>
      </c>
      <c r="Y4" s="6">
        <v>7.6943627000000001E-2</v>
      </c>
      <c r="Z4" s="6">
        <v>0.10150381877460768</v>
      </c>
      <c r="AA4" s="7">
        <f>0.08</f>
        <v>0.08</v>
      </c>
    </row>
    <row r="5" spans="1:27" x14ac:dyDescent="0.5500000000000000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L5" s="22"/>
      <c r="M5" s="22"/>
      <c r="N5" s="22"/>
      <c r="O5" s="22"/>
      <c r="P5" s="22"/>
      <c r="Q5" s="22"/>
      <c r="R5" s="22"/>
      <c r="S5" s="22"/>
      <c r="T5" s="22"/>
      <c r="V5" s="5" t="s">
        <v>15</v>
      </c>
      <c r="W5" s="5">
        <f>0.0047</f>
        <v>4.7000000000000002E-3</v>
      </c>
      <c r="X5" s="5" t="s">
        <v>16</v>
      </c>
      <c r="Y5" s="5"/>
      <c r="Z5" s="5"/>
      <c r="AA5" s="7">
        <v>7.0000000000000001E-3</v>
      </c>
    </row>
    <row r="6" spans="1:27" x14ac:dyDescent="0.5500000000000000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L6" s="22"/>
      <c r="M6" s="22"/>
      <c r="N6" s="22"/>
      <c r="O6" s="22"/>
      <c r="P6" s="22"/>
      <c r="Q6" s="22"/>
      <c r="R6" s="22"/>
      <c r="S6" s="22"/>
      <c r="T6" s="22"/>
      <c r="V6" s="5" t="s">
        <v>17</v>
      </c>
      <c r="W6" s="5">
        <v>246</v>
      </c>
      <c r="X6" s="5" t="s">
        <v>16</v>
      </c>
      <c r="Y6">
        <v>273.8</v>
      </c>
      <c r="Z6" s="5">
        <v>218</v>
      </c>
      <c r="AA6" s="7">
        <v>250</v>
      </c>
    </row>
    <row r="7" spans="1:27" x14ac:dyDescent="0.5500000000000000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L7" s="22"/>
      <c r="M7" s="22"/>
      <c r="N7" s="22"/>
      <c r="O7" s="22"/>
      <c r="P7" s="22"/>
      <c r="Q7" s="22"/>
      <c r="R7" s="22"/>
      <c r="S7" s="22"/>
      <c r="T7" s="22"/>
      <c r="V7" s="5" t="s">
        <v>18</v>
      </c>
      <c r="W7" s="5">
        <v>9.8066999999999993</v>
      </c>
      <c r="X7" s="5"/>
      <c r="Y7" s="5"/>
      <c r="Z7" s="5"/>
      <c r="AA7" s="7"/>
    </row>
    <row r="8" spans="1:27" x14ac:dyDescent="0.5500000000000000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V8" s="5" t="s">
        <v>19</v>
      </c>
      <c r="W8" s="5">
        <v>0.94499999999999995</v>
      </c>
      <c r="X8" s="8" t="s">
        <v>20</v>
      </c>
      <c r="Y8" s="5">
        <v>0.95299999999999996</v>
      </c>
      <c r="Z8" s="5">
        <v>0.93</v>
      </c>
      <c r="AA8" s="5">
        <v>0.95299999999999996</v>
      </c>
    </row>
    <row r="9" spans="1:27" x14ac:dyDescent="0.5500000000000000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V9" s="5" t="s">
        <v>21</v>
      </c>
      <c r="W9" s="9">
        <v>0</v>
      </c>
      <c r="X9" s="5" t="s">
        <v>22</v>
      </c>
      <c r="Y9" s="5"/>
      <c r="Z9" s="5"/>
      <c r="AA9" s="7"/>
    </row>
    <row r="10" spans="1:27" x14ac:dyDescent="0.5500000000000000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I10" s="22"/>
      <c r="J10" s="22" t="s">
        <v>55</v>
      </c>
      <c r="K10" s="22" t="s">
        <v>50</v>
      </c>
      <c r="L10" s="22" t="s">
        <v>56</v>
      </c>
      <c r="M10" s="22" t="s">
        <v>51</v>
      </c>
      <c r="N10" s="22" t="s">
        <v>53</v>
      </c>
      <c r="O10" s="22" t="s">
        <v>54</v>
      </c>
      <c r="V10" s="10" t="s">
        <v>23</v>
      </c>
      <c r="W10" s="7"/>
    </row>
    <row r="11" spans="1:27" x14ac:dyDescent="0.5500000000000000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  <c r="I11" s="22" t="s">
        <v>52</v>
      </c>
      <c r="J11" s="23">
        <v>0</v>
      </c>
      <c r="K11" s="22">
        <v>33</v>
      </c>
      <c r="L11" s="24"/>
      <c r="M11" s="22"/>
      <c r="N11" s="22"/>
      <c r="O11" s="22"/>
    </row>
    <row r="12" spans="1:27" x14ac:dyDescent="0.5500000000000000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  <c r="I12" s="21">
        <v>1</v>
      </c>
      <c r="J12" s="23">
        <v>322</v>
      </c>
      <c r="K12" s="22">
        <v>119</v>
      </c>
      <c r="L12" s="25">
        <v>70</v>
      </c>
      <c r="M12" s="22">
        <f t="shared" ref="M12:M21" si="1">(K12-K11)*$AA$6*9.80665</f>
        <v>210842.97499999998</v>
      </c>
      <c r="N12" s="22">
        <f t="shared" ref="N12:N21" si="2">(J12-J11)/L12*3600</f>
        <v>16560</v>
      </c>
      <c r="O12" s="22">
        <f t="shared" ref="O12:O21" si="3">M12/N12</f>
        <v>12.732063707729468</v>
      </c>
    </row>
    <row r="13" spans="1:27" x14ac:dyDescent="0.5500000000000000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  <c r="I13" s="21">
        <v>2</v>
      </c>
      <c r="J13" s="23">
        <v>580</v>
      </c>
      <c r="K13" s="22">
        <v>210</v>
      </c>
      <c r="L13" s="25">
        <v>60</v>
      </c>
      <c r="M13" s="22">
        <f t="shared" si="1"/>
        <v>223101.28749999998</v>
      </c>
      <c r="N13" s="22">
        <f t="shared" si="2"/>
        <v>15480</v>
      </c>
      <c r="O13" s="22">
        <f t="shared" si="3"/>
        <v>14.412227874677001</v>
      </c>
    </row>
    <row r="14" spans="1:27" x14ac:dyDescent="0.5500000000000000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  <c r="I14" s="21">
        <v>3</v>
      </c>
      <c r="J14" s="23">
        <v>988</v>
      </c>
      <c r="K14" s="22">
        <v>365</v>
      </c>
      <c r="L14" s="25">
        <v>75</v>
      </c>
      <c r="M14" s="22">
        <f t="shared" si="1"/>
        <v>380007.6875</v>
      </c>
      <c r="N14" s="22">
        <f t="shared" si="2"/>
        <v>19584</v>
      </c>
      <c r="O14" s="22">
        <f t="shared" si="3"/>
        <v>19.40398731107026</v>
      </c>
    </row>
    <row r="15" spans="1:27" x14ac:dyDescent="0.5500000000000000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  <c r="I15" s="21">
        <v>4</v>
      </c>
      <c r="J15" s="23">
        <v>1211</v>
      </c>
      <c r="K15" s="22">
        <v>516</v>
      </c>
      <c r="L15" s="25">
        <v>70</v>
      </c>
      <c r="M15" s="22">
        <f t="shared" si="1"/>
        <v>370201.03749999998</v>
      </c>
      <c r="N15" s="22">
        <f t="shared" si="2"/>
        <v>11468.571428571428</v>
      </c>
      <c r="O15" s="22">
        <f t="shared" si="3"/>
        <v>32.279612138764328</v>
      </c>
    </row>
    <row r="16" spans="1:27" x14ac:dyDescent="0.5500000000000000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  <c r="I16" s="21">
        <v>5</v>
      </c>
      <c r="J16" s="23">
        <v>1496</v>
      </c>
      <c r="K16" s="22">
        <v>576</v>
      </c>
      <c r="L16" s="25">
        <v>60</v>
      </c>
      <c r="M16" s="22">
        <f t="shared" si="1"/>
        <v>147099.75</v>
      </c>
      <c r="N16" s="22">
        <f t="shared" si="2"/>
        <v>17100</v>
      </c>
      <c r="O16" s="22">
        <f t="shared" si="3"/>
        <v>8.602324561403508</v>
      </c>
    </row>
    <row r="17" spans="1:15" x14ac:dyDescent="0.5500000000000000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  <c r="I17" s="21">
        <v>6</v>
      </c>
      <c r="J17" s="23">
        <v>1756</v>
      </c>
      <c r="K17" s="22">
        <v>503</v>
      </c>
      <c r="L17" s="25">
        <v>70</v>
      </c>
      <c r="M17" s="22">
        <f t="shared" si="1"/>
        <v>-178971.36249999999</v>
      </c>
      <c r="N17" s="22">
        <f t="shared" si="2"/>
        <v>13371.428571428572</v>
      </c>
      <c r="O17" s="22">
        <f t="shared" si="3"/>
        <v>-13.384610443376067</v>
      </c>
    </row>
    <row r="18" spans="1:15" x14ac:dyDescent="0.5500000000000000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  <c r="I18" s="21">
        <v>7</v>
      </c>
      <c r="J18" s="23">
        <v>2178</v>
      </c>
      <c r="K18" s="22">
        <v>222</v>
      </c>
      <c r="L18" s="25">
        <v>60</v>
      </c>
      <c r="M18" s="22">
        <f t="shared" si="1"/>
        <v>-688917.16249999998</v>
      </c>
      <c r="N18" s="22">
        <f t="shared" si="2"/>
        <v>25320</v>
      </c>
      <c r="O18" s="22">
        <f t="shared" si="3"/>
        <v>-27.20841874012638</v>
      </c>
    </row>
    <row r="19" spans="1:15" x14ac:dyDescent="0.5500000000000000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  <c r="I19" s="21">
        <v>8</v>
      </c>
      <c r="J19" s="23">
        <v>2432</v>
      </c>
      <c r="K19" s="22">
        <v>138</v>
      </c>
      <c r="L19" s="25">
        <v>70</v>
      </c>
      <c r="M19" s="22">
        <f t="shared" si="1"/>
        <v>-205939.65</v>
      </c>
      <c r="N19" s="22">
        <f t="shared" si="2"/>
        <v>13062.857142857143</v>
      </c>
      <c r="O19" s="22">
        <f t="shared" si="3"/>
        <v>-15.765283792650918</v>
      </c>
    </row>
    <row r="20" spans="1:15" x14ac:dyDescent="0.5500000000000000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  <c r="I20" s="21">
        <v>9</v>
      </c>
      <c r="J20" s="23">
        <v>2719</v>
      </c>
      <c r="K20" s="22">
        <v>12</v>
      </c>
      <c r="L20" s="25">
        <v>60</v>
      </c>
      <c r="M20" s="22">
        <f t="shared" si="1"/>
        <v>-308909.47499999998</v>
      </c>
      <c r="N20" s="22">
        <f t="shared" si="2"/>
        <v>17220</v>
      </c>
      <c r="O20" s="22">
        <f t="shared" si="3"/>
        <v>-17.938993902439023</v>
      </c>
    </row>
    <row r="21" spans="1:15" x14ac:dyDescent="0.5500000000000000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  <c r="I21" s="21">
        <v>10</v>
      </c>
      <c r="J21" s="23">
        <v>3022</v>
      </c>
      <c r="K21" s="22">
        <v>10</v>
      </c>
      <c r="L21" s="25">
        <v>70</v>
      </c>
      <c r="M21" s="22">
        <f t="shared" si="1"/>
        <v>-4903.3249999999998</v>
      </c>
      <c r="N21" s="22">
        <f t="shared" si="2"/>
        <v>15582.857142857141</v>
      </c>
      <c r="O21" s="22">
        <f t="shared" si="3"/>
        <v>-0.31466148698203156</v>
      </c>
    </row>
    <row r="22" spans="1:15" x14ac:dyDescent="0.5500000000000000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  <c r="L22" s="23"/>
      <c r="M22" s="23"/>
      <c r="N22" s="23"/>
    </row>
    <row r="23" spans="1:15" x14ac:dyDescent="0.5500000000000000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  <c r="L23" s="23"/>
      <c r="M23" s="23"/>
      <c r="N23" s="23"/>
    </row>
    <row r="24" spans="1:15" x14ac:dyDescent="0.5500000000000000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  <c r="L24" s="23"/>
      <c r="M24" s="23"/>
      <c r="N24" s="23"/>
    </row>
    <row r="25" spans="1:15" x14ac:dyDescent="0.5500000000000000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</row>
    <row r="26" spans="1:15" x14ac:dyDescent="0.5500000000000000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</row>
    <row r="27" spans="1:15" x14ac:dyDescent="0.5500000000000000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</row>
    <row r="28" spans="1:15" x14ac:dyDescent="0.5500000000000000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</row>
    <row r="29" spans="1:15" x14ac:dyDescent="0.5500000000000000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</row>
    <row r="30" spans="1:15" x14ac:dyDescent="0.5500000000000000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</row>
    <row r="31" spans="1:15" x14ac:dyDescent="0.5500000000000000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</row>
    <row r="32" spans="1:15" x14ac:dyDescent="0.5500000000000000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</row>
    <row r="33" spans="1:3" x14ac:dyDescent="0.55000000000000004">
      <c r="A33">
        <v>31</v>
      </c>
      <c r="B33">
        <f t="shared" si="0"/>
        <v>185.89050235916611</v>
      </c>
      <c r="C33">
        <v>208.19208389579663</v>
      </c>
    </row>
    <row r="34" spans="1:3" x14ac:dyDescent="0.55000000000000004">
      <c r="A34">
        <v>32</v>
      </c>
      <c r="B34">
        <f t="shared" ref="B34:B65" si="4">(0.5*$W$3*$AA$4*(A34/3.6)^2+$AA$5*$AA$6*$W$7+$AA$5*$AA$6*SIN($W$10))*(A34/3.6)*(1/$AA$8)</f>
        <v>193.97265152136708</v>
      </c>
      <c r="C34">
        <v>280.96865836970011</v>
      </c>
    </row>
    <row r="35" spans="1:3" x14ac:dyDescent="0.55000000000000004">
      <c r="A35">
        <v>33</v>
      </c>
      <c r="B35">
        <f t="shared" si="4"/>
        <v>202.25343700205974</v>
      </c>
      <c r="C35">
        <v>301.74866036271197</v>
      </c>
    </row>
    <row r="36" spans="1:3" x14ac:dyDescent="0.55000000000000004">
      <c r="A36">
        <v>34</v>
      </c>
      <c r="B36">
        <f t="shared" si="4"/>
        <v>210.73906618619708</v>
      </c>
      <c r="C36">
        <v>300.21482576811644</v>
      </c>
    </row>
    <row r="37" spans="1:3" x14ac:dyDescent="0.55000000000000004">
      <c r="A37">
        <v>35</v>
      </c>
      <c r="B37">
        <f t="shared" si="4"/>
        <v>219.43574645873184</v>
      </c>
      <c r="C37">
        <v>403.07254538921069</v>
      </c>
    </row>
    <row r="38" spans="1:3" x14ac:dyDescent="0.55000000000000004">
      <c r="A38">
        <v>36</v>
      </c>
      <c r="B38">
        <f t="shared" si="4"/>
        <v>228.349685204617</v>
      </c>
      <c r="C38">
        <v>351.73178333033184</v>
      </c>
    </row>
    <row r="39" spans="1:3" x14ac:dyDescent="0.55000000000000004">
      <c r="A39">
        <v>37</v>
      </c>
      <c r="B39">
        <f t="shared" si="4"/>
        <v>237.48708980880528</v>
      </c>
      <c r="C39">
        <v>406.76691655073535</v>
      </c>
    </row>
    <row r="40" spans="1:3" x14ac:dyDescent="0.55000000000000004">
      <c r="A40">
        <v>38</v>
      </c>
      <c r="B40">
        <f t="shared" si="4"/>
        <v>246.85416765624976</v>
      </c>
      <c r="C40">
        <v>384.76818586527151</v>
      </c>
    </row>
    <row r="41" spans="1:3" x14ac:dyDescent="0.55000000000000004">
      <c r="A41">
        <v>39</v>
      </c>
      <c r="B41">
        <f t="shared" si="4"/>
        <v>256.45712613190318</v>
      </c>
      <c r="C41">
        <v>450.830663057202</v>
      </c>
    </row>
    <row r="42" spans="1:3" x14ac:dyDescent="0.55000000000000004">
      <c r="A42">
        <v>40</v>
      </c>
      <c r="B42">
        <f t="shared" si="4"/>
        <v>266.3021726207183</v>
      </c>
      <c r="C42">
        <v>427.07565392742339</v>
      </c>
    </row>
    <row r="43" spans="1:3" x14ac:dyDescent="0.55000000000000004">
      <c r="A43">
        <v>41</v>
      </c>
      <c r="B43">
        <f t="shared" si="4"/>
        <v>276.39551450764822</v>
      </c>
      <c r="C43">
        <v>438.785808922878</v>
      </c>
    </row>
    <row r="44" spans="1:3" x14ac:dyDescent="0.55000000000000004">
      <c r="A44">
        <v>42</v>
      </c>
      <c r="B44">
        <f t="shared" si="4"/>
        <v>286.74335917764563</v>
      </c>
      <c r="C44">
        <v>448.00853866141244</v>
      </c>
    </row>
    <row r="45" spans="1:3" x14ac:dyDescent="0.55000000000000004">
      <c r="A45">
        <v>43</v>
      </c>
      <c r="B45">
        <f t="shared" si="4"/>
        <v>297.35191401566345</v>
      </c>
      <c r="C45">
        <v>418.78589079125436</v>
      </c>
    </row>
    <row r="46" spans="1:3" x14ac:dyDescent="0.55000000000000004">
      <c r="A46">
        <v>44</v>
      </c>
      <c r="B46">
        <f t="shared" si="4"/>
        <v>308.22738640665455</v>
      </c>
      <c r="C46">
        <v>522.94436505356919</v>
      </c>
    </row>
    <row r="47" spans="1:3" x14ac:dyDescent="0.55000000000000004">
      <c r="A47">
        <v>45</v>
      </c>
      <c r="B47">
        <f t="shared" si="4"/>
        <v>319.37598373557188</v>
      </c>
      <c r="C47">
        <v>357.91634586824796</v>
      </c>
    </row>
    <row r="48" spans="1:3" x14ac:dyDescent="0.55000000000000004">
      <c r="A48">
        <v>46</v>
      </c>
      <c r="B48">
        <f t="shared" si="4"/>
        <v>330.80391338736814</v>
      </c>
      <c r="C48">
        <v>306.2414713671476</v>
      </c>
    </row>
    <row r="49" spans="1:3" x14ac:dyDescent="0.55000000000000004">
      <c r="A49">
        <v>47</v>
      </c>
      <c r="B49">
        <f t="shared" si="4"/>
        <v>342.51738274699636</v>
      </c>
      <c r="C49">
        <v>435.02187030575368</v>
      </c>
    </row>
    <row r="50" spans="1:3" x14ac:dyDescent="0.55000000000000004">
      <c r="A50">
        <v>48</v>
      </c>
      <c r="B50">
        <f t="shared" si="4"/>
        <v>354.52259919940917</v>
      </c>
      <c r="C50">
        <v>400.93129547508607</v>
      </c>
    </row>
    <row r="51" spans="1:3" x14ac:dyDescent="0.55000000000000004">
      <c r="A51">
        <v>49</v>
      </c>
      <c r="B51">
        <f t="shared" si="4"/>
        <v>366.82577012955977</v>
      </c>
      <c r="C51">
        <v>432.77463523438212</v>
      </c>
    </row>
    <row r="52" spans="1:3" x14ac:dyDescent="0.55000000000000004">
      <c r="A52">
        <v>50</v>
      </c>
      <c r="B52">
        <f t="shared" si="4"/>
        <v>379.43310292240085</v>
      </c>
      <c r="C52">
        <v>427.13212065568689</v>
      </c>
    </row>
    <row r="53" spans="1:3" x14ac:dyDescent="0.55000000000000004">
      <c r="A53">
        <v>51</v>
      </c>
      <c r="B53">
        <f t="shared" si="4"/>
        <v>392.35080496288521</v>
      </c>
      <c r="C53">
        <v>428.41034827235524</v>
      </c>
    </row>
    <row r="54" spans="1:3" x14ac:dyDescent="0.55000000000000004">
      <c r="A54">
        <v>52</v>
      </c>
      <c r="B54">
        <f t="shared" si="4"/>
        <v>405.58508363596587</v>
      </c>
      <c r="C54">
        <v>517.77733432223192</v>
      </c>
    </row>
    <row r="55" spans="1:3" x14ac:dyDescent="0.55000000000000004">
      <c r="A55">
        <v>53</v>
      </c>
      <c r="B55">
        <f t="shared" si="4"/>
        <v>419.14214632659548</v>
      </c>
      <c r="C55">
        <v>473.5319659612415</v>
      </c>
    </row>
    <row r="56" spans="1:3" x14ac:dyDescent="0.55000000000000004">
      <c r="A56">
        <v>54</v>
      </c>
      <c r="B56">
        <f t="shared" si="4"/>
        <v>433.02820041972717</v>
      </c>
      <c r="C56">
        <v>639.67456198793286</v>
      </c>
    </row>
    <row r="57" spans="1:3" x14ac:dyDescent="0.55000000000000004">
      <c r="A57">
        <v>55</v>
      </c>
      <c r="B57">
        <f t="shared" si="4"/>
        <v>447.24945330031352</v>
      </c>
      <c r="C57">
        <v>592.31124888378918</v>
      </c>
    </row>
    <row r="58" spans="1:3" x14ac:dyDescent="0.55000000000000004">
      <c r="A58">
        <v>56</v>
      </c>
      <c r="B58">
        <f t="shared" si="4"/>
        <v>461.81211235330773</v>
      </c>
      <c r="C58">
        <v>698.34454958206481</v>
      </c>
    </row>
    <row r="59" spans="1:3" x14ac:dyDescent="0.55000000000000004">
      <c r="A59">
        <v>57</v>
      </c>
      <c r="B59">
        <f t="shared" si="4"/>
        <v>476.72238496366242</v>
      </c>
      <c r="C59">
        <v>594.4316737043215</v>
      </c>
    </row>
    <row r="60" spans="1:3" x14ac:dyDescent="0.55000000000000004">
      <c r="A60">
        <v>58</v>
      </c>
      <c r="B60">
        <f t="shared" si="4"/>
        <v>491.98647851633069</v>
      </c>
      <c r="C60">
        <v>429.03951212870567</v>
      </c>
    </row>
    <row r="61" spans="1:3" x14ac:dyDescent="0.55000000000000004">
      <c r="A61">
        <v>59</v>
      </c>
      <c r="B61">
        <f t="shared" si="4"/>
        <v>507.610600396265</v>
      </c>
      <c r="C61">
        <v>608.10419177329629</v>
      </c>
    </row>
    <row r="62" spans="1:3" x14ac:dyDescent="0.55000000000000004">
      <c r="A62">
        <v>60</v>
      </c>
      <c r="B62">
        <f t="shared" si="4"/>
        <v>523.6009579884186</v>
      </c>
      <c r="C62">
        <v>586.24697612763998</v>
      </c>
    </row>
    <row r="63" spans="1:3" x14ac:dyDescent="0.55000000000000004">
      <c r="A63">
        <v>61</v>
      </c>
      <c r="B63">
        <f t="shared" si="4"/>
        <v>539.96375867774407</v>
      </c>
      <c r="C63">
        <v>636.66413240654379</v>
      </c>
    </row>
    <row r="64" spans="1:3" x14ac:dyDescent="0.55000000000000004">
      <c r="A64">
        <v>62</v>
      </c>
      <c r="B64">
        <f t="shared" si="4"/>
        <v>556.70520984919472</v>
      </c>
      <c r="C64">
        <v>691.00842213258909</v>
      </c>
    </row>
    <row r="65" spans="1:3" x14ac:dyDescent="0.55000000000000004">
      <c r="A65">
        <v>63</v>
      </c>
      <c r="B65">
        <f t="shared" si="4"/>
        <v>573.83151888772295</v>
      </c>
      <c r="C65">
        <v>755.26367322974011</v>
      </c>
    </row>
    <row r="66" spans="1:3" x14ac:dyDescent="0.55000000000000004">
      <c r="A66">
        <v>64</v>
      </c>
      <c r="B66">
        <f t="shared" ref="B66:B97" si="5">(0.5*$W$3*$AA$4*(A66/3.6)^2+$AA$5*$AA$6*$W$7+$AA$5*$AA$6*SIN($W$10))*(A66/3.6)*(1/$AA$8)</f>
        <v>591.34889317828186</v>
      </c>
      <c r="C66">
        <v>796.66304018347887</v>
      </c>
    </row>
    <row r="67" spans="1:3" x14ac:dyDescent="0.55000000000000004">
      <c r="A67">
        <v>65</v>
      </c>
      <c r="B67">
        <f t="shared" si="5"/>
        <v>609.26354010582406</v>
      </c>
      <c r="C67">
        <v>687.85254762281738</v>
      </c>
    </row>
    <row r="68" spans="1:3" x14ac:dyDescent="0.55000000000000004">
      <c r="A68">
        <v>66</v>
      </c>
      <c r="B68">
        <f t="shared" si="5"/>
        <v>627.58166705530289</v>
      </c>
      <c r="C68">
        <v>758.64970055663844</v>
      </c>
    </row>
    <row r="69" spans="1:3" x14ac:dyDescent="0.55000000000000004">
      <c r="A69">
        <v>67</v>
      </c>
      <c r="B69">
        <f t="shared" si="5"/>
        <v>646.30948141167084</v>
      </c>
      <c r="C69">
        <v>721.0295653732594</v>
      </c>
    </row>
    <row r="70" spans="1:3" x14ac:dyDescent="0.55000000000000004">
      <c r="A70">
        <v>68</v>
      </c>
      <c r="B70">
        <f t="shared" si="5"/>
        <v>665.45319055988102</v>
      </c>
      <c r="C70">
        <v>630.56916639749272</v>
      </c>
    </row>
    <row r="71" spans="1:3" x14ac:dyDescent="0.55000000000000004">
      <c r="A71">
        <v>69</v>
      </c>
      <c r="B71">
        <f t="shared" si="5"/>
        <v>685.01900188488617</v>
      </c>
      <c r="C71">
        <v>688.85758623526272</v>
      </c>
    </row>
    <row r="72" spans="1:3" x14ac:dyDescent="0.55000000000000004">
      <c r="A72">
        <v>70</v>
      </c>
      <c r="B72">
        <f t="shared" si="5"/>
        <v>705.01312277163879</v>
      </c>
      <c r="C72">
        <v>720.61336688399786</v>
      </c>
    </row>
    <row r="73" spans="1:3" x14ac:dyDescent="0.55000000000000004">
      <c r="A73">
        <v>71</v>
      </c>
      <c r="B73">
        <f t="shared" si="5"/>
        <v>725.44176060509221</v>
      </c>
      <c r="C73">
        <v>781.49462753962507</v>
      </c>
    </row>
    <row r="74" spans="1:3" x14ac:dyDescent="0.55000000000000004">
      <c r="A74">
        <v>72</v>
      </c>
      <c r="B74">
        <f t="shared" si="5"/>
        <v>746.31112277019929</v>
      </c>
      <c r="C74">
        <v>491.25138567873921</v>
      </c>
    </row>
    <row r="75" spans="1:3" x14ac:dyDescent="0.55000000000000004">
      <c r="A75">
        <v>73</v>
      </c>
      <c r="B75">
        <f t="shared" si="5"/>
        <v>767.62741665191288</v>
      </c>
      <c r="C75">
        <v>675.49473546921024</v>
      </c>
    </row>
    <row r="76" spans="1:3" x14ac:dyDescent="0.55000000000000004">
      <c r="A76">
        <v>74</v>
      </c>
      <c r="B76">
        <f t="shared" si="5"/>
        <v>789.39684963518562</v>
      </c>
      <c r="C76">
        <v>727.78375237876219</v>
      </c>
    </row>
    <row r="77" spans="1:3" x14ac:dyDescent="0.55000000000000004">
      <c r="A77">
        <v>75</v>
      </c>
      <c r="B77">
        <f t="shared" si="5"/>
        <v>811.6256291049707</v>
      </c>
      <c r="C77">
        <v>771.00207362263836</v>
      </c>
    </row>
    <row r="78" spans="1:3" x14ac:dyDescent="0.55000000000000004">
      <c r="A78">
        <v>76</v>
      </c>
      <c r="B78">
        <f t="shared" si="5"/>
        <v>834.31996244622042</v>
      </c>
      <c r="C78">
        <v>566.06246564813819</v>
      </c>
    </row>
    <row r="79" spans="1:3" x14ac:dyDescent="0.55000000000000004">
      <c r="A79">
        <v>77</v>
      </c>
      <c r="B79">
        <f t="shared" si="5"/>
        <v>857.48605704388854</v>
      </c>
      <c r="C79">
        <v>806.66018446125702</v>
      </c>
    </row>
    <row r="80" spans="1:3" x14ac:dyDescent="0.55000000000000004">
      <c r="A80">
        <v>78</v>
      </c>
      <c r="B80">
        <f t="shared" si="5"/>
        <v>881.13012028292735</v>
      </c>
      <c r="C80">
        <v>925.75983588891631</v>
      </c>
    </row>
    <row r="81" spans="1:3" x14ac:dyDescent="0.55000000000000004">
      <c r="A81">
        <v>79</v>
      </c>
      <c r="B81">
        <f t="shared" si="5"/>
        <v>905.25835954828938</v>
      </c>
      <c r="C81">
        <v>826.5662243477974</v>
      </c>
    </row>
    <row r="82" spans="1:3" x14ac:dyDescent="0.55000000000000004">
      <c r="A82">
        <v>80</v>
      </c>
      <c r="B82">
        <f t="shared" si="5"/>
        <v>929.87698222492816</v>
      </c>
      <c r="C82">
        <v>967.19267314666638</v>
      </c>
    </row>
    <row r="83" spans="1:3" x14ac:dyDescent="0.55000000000000004">
      <c r="A83">
        <v>81</v>
      </c>
      <c r="B83">
        <f t="shared" si="5"/>
        <v>954.99219569779643</v>
      </c>
      <c r="C83">
        <v>553.57798315402567</v>
      </c>
    </row>
    <row r="84" spans="1:3" x14ac:dyDescent="0.55000000000000004">
      <c r="A84">
        <v>82</v>
      </c>
      <c r="B84">
        <f t="shared" si="5"/>
        <v>980.61020735184684</v>
      </c>
      <c r="C84">
        <v>672.36742799806325</v>
      </c>
    </row>
    <row r="85" spans="1:3" x14ac:dyDescent="0.55000000000000004">
      <c r="A85">
        <v>83</v>
      </c>
      <c r="B85">
        <f t="shared" si="5"/>
        <v>1006.7372245720319</v>
      </c>
      <c r="C85">
        <v>836.22557058040161</v>
      </c>
    </row>
    <row r="86" spans="1:3" x14ac:dyDescent="0.55000000000000004">
      <c r="A86">
        <v>84</v>
      </c>
      <c r="B86">
        <f t="shared" si="5"/>
        <v>1033.3794547433056</v>
      </c>
      <c r="C86">
        <v>775.43830323108614</v>
      </c>
    </row>
    <row r="87" spans="1:3" x14ac:dyDescent="0.55000000000000004">
      <c r="A87">
        <v>85</v>
      </c>
      <c r="B87">
        <f t="shared" si="5"/>
        <v>1060.5431052506201</v>
      </c>
      <c r="C87">
        <v>906.888163340392</v>
      </c>
    </row>
    <row r="88" spans="1:3" x14ac:dyDescent="0.55000000000000004">
      <c r="A88">
        <v>86</v>
      </c>
      <c r="B88">
        <f t="shared" si="5"/>
        <v>1088.2343834789278</v>
      </c>
      <c r="C88">
        <v>1109.3174588727761</v>
      </c>
    </row>
    <row r="89" spans="1:3" x14ac:dyDescent="0.55000000000000004">
      <c r="A89">
        <v>87</v>
      </c>
      <c r="B89">
        <f t="shared" si="5"/>
        <v>1116.4594968131821</v>
      </c>
      <c r="C89">
        <v>900.13316691634611</v>
      </c>
    </row>
    <row r="90" spans="1:3" x14ac:dyDescent="0.55000000000000004">
      <c r="A90">
        <v>88</v>
      </c>
      <c r="B90">
        <f t="shared" si="5"/>
        <v>1145.2246526383365</v>
      </c>
      <c r="C90">
        <v>982.48187278763487</v>
      </c>
    </row>
    <row r="91" spans="1:3" x14ac:dyDescent="0.55000000000000004">
      <c r="A91">
        <v>89</v>
      </c>
      <c r="B91">
        <f t="shared" si="5"/>
        <v>1174.5360583393426</v>
      </c>
      <c r="C91">
        <v>1050.7051536953759</v>
      </c>
    </row>
    <row r="92" spans="1:3" x14ac:dyDescent="0.55000000000000004">
      <c r="A92">
        <v>90</v>
      </c>
      <c r="B92">
        <f t="shared" si="5"/>
        <v>1204.3999213011543</v>
      </c>
      <c r="C92">
        <v>1195.4124864009634</v>
      </c>
    </row>
    <row r="93" spans="1:3" x14ac:dyDescent="0.55000000000000004">
      <c r="A93">
        <v>91</v>
      </c>
      <c r="B93">
        <f t="shared" si="5"/>
        <v>1234.8224489087238</v>
      </c>
      <c r="C93">
        <v>1249.3739065170041</v>
      </c>
    </row>
    <row r="94" spans="1:3" x14ac:dyDescent="0.55000000000000004">
      <c r="A94">
        <v>92</v>
      </c>
      <c r="B94">
        <f t="shared" si="5"/>
        <v>1265.8098485470039</v>
      </c>
      <c r="C94">
        <v>1267.0413421754465</v>
      </c>
    </row>
    <row r="95" spans="1:3" x14ac:dyDescent="0.55000000000000004">
      <c r="A95">
        <v>93</v>
      </c>
      <c r="B95">
        <f t="shared" si="5"/>
        <v>1297.3683276009483</v>
      </c>
      <c r="C95">
        <v>548.98143326068021</v>
      </c>
    </row>
    <row r="96" spans="1:3" x14ac:dyDescent="0.55000000000000004">
      <c r="A96">
        <v>94</v>
      </c>
      <c r="B96">
        <f t="shared" si="5"/>
        <v>1329.5040934555088</v>
      </c>
      <c r="C96">
        <v>1508.9847950789372</v>
      </c>
    </row>
    <row r="97" spans="1:3" x14ac:dyDescent="0.55000000000000004">
      <c r="A97">
        <v>95</v>
      </c>
      <c r="B97">
        <f t="shared" si="5"/>
        <v>1362.2233534956392</v>
      </c>
      <c r="C97">
        <v>1471.5009348181823</v>
      </c>
    </row>
    <row r="98" spans="1:3" x14ac:dyDescent="0.55000000000000004">
      <c r="A98">
        <v>96</v>
      </c>
      <c r="B98">
        <f t="shared" ref="B98:B102" si="6">(0.5*$W$3*$AA$4*(A98/3.6)^2+$AA$5*$AA$6*$W$7+$AA$5*$AA$6*SIN($W$10))*(A98/3.6)*(1/$AA$8)</f>
        <v>1395.5323151062917</v>
      </c>
      <c r="C98">
        <v>1033.7238897483612</v>
      </c>
    </row>
    <row r="99" spans="1:3" x14ac:dyDescent="0.55000000000000004">
      <c r="A99">
        <v>97</v>
      </c>
      <c r="B99">
        <f t="shared" si="6"/>
        <v>1429.4371856724197</v>
      </c>
      <c r="C99">
        <v>913.00122950270429</v>
      </c>
    </row>
    <row r="100" spans="1:3" x14ac:dyDescent="0.55000000000000004">
      <c r="A100">
        <v>98</v>
      </c>
      <c r="B100">
        <f t="shared" si="6"/>
        <v>1463.9441725789759</v>
      </c>
      <c r="C100">
        <v>811.03016662755135</v>
      </c>
    </row>
    <row r="101" spans="1:3" x14ac:dyDescent="0.55000000000000004">
      <c r="A101">
        <v>99</v>
      </c>
      <c r="B101">
        <f t="shared" si="6"/>
        <v>1499.059483210913</v>
      </c>
      <c r="C101">
        <v>775.09202161877658</v>
      </c>
    </row>
    <row r="102" spans="1:3" x14ac:dyDescent="0.55000000000000004">
      <c r="A102">
        <v>100</v>
      </c>
      <c r="B102">
        <f t="shared" si="6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2019-09-24T17:11:45Z</dcterms:created>
  <dcterms:modified xsi:type="dcterms:W3CDTF">2019-09-30T05:14:08Z</dcterms:modified>
</cp:coreProperties>
</file>