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00"/>
  </bookViews>
  <sheets>
    <sheet name="Sheet1" sheetId="1" r:id="rId1"/>
    <sheet name="Tabelle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H35" i="1"/>
  <c r="G35" i="1"/>
  <c r="H34" i="1"/>
  <c r="H30" i="1"/>
  <c r="G28" i="1"/>
  <c r="P14" i="1"/>
  <c r="P13" i="1"/>
  <c r="P12" i="1"/>
  <c r="P11" i="1"/>
  <c r="P10" i="1"/>
  <c r="P9" i="1"/>
  <c r="P6" i="1"/>
  <c r="P5" i="1"/>
  <c r="P4" i="1"/>
  <c r="P3" i="1"/>
  <c r="H28" i="1"/>
  <c r="H29" i="1" l="1"/>
  <c r="H31" i="1" l="1"/>
  <c r="O14" i="1" l="1"/>
  <c r="N14" i="1"/>
  <c r="M14" i="1"/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M6" i="1"/>
  <c r="M13" i="1"/>
  <c r="M12" i="1"/>
  <c r="M11" i="1"/>
  <c r="M10" i="1"/>
  <c r="M9" i="1"/>
  <c r="M8" i="1"/>
  <c r="M7" i="1"/>
  <c r="M5" i="1"/>
  <c r="M4" i="1"/>
  <c r="M3" i="1"/>
</calcChain>
</file>

<file path=xl/sharedStrings.xml><?xml version="1.0" encoding="utf-8"?>
<sst xmlns="http://schemas.openxmlformats.org/spreadsheetml/2006/main" count="25" uniqueCount="15">
  <si>
    <t>w [%]</t>
  </si>
  <si>
    <t>Tg</t>
  </si>
  <si>
    <t>Tm</t>
  </si>
  <si>
    <t xml:space="preserve">T intersection </t>
  </si>
  <si>
    <t>deltaH</t>
  </si>
  <si>
    <t>Nr</t>
  </si>
  <si>
    <t>tat. w [%]</t>
  </si>
  <si>
    <t>PC-SAFT modeling</t>
  </si>
  <si>
    <t>weight fraction solute</t>
  </si>
  <si>
    <t>temperature / °C</t>
  </si>
  <si>
    <t>-</t>
  </si>
  <si>
    <t>Sol LAC (T=80°C)</t>
  </si>
  <si>
    <t>Tg' LAC</t>
  </si>
  <si>
    <t>wg' (PC-SAFT)</t>
  </si>
  <si>
    <t>wg' (exp.)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</si>
</sst>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3" fontId="0" fillId="0" borderId="16" xfId="0" applyNumberFormat="1" applyBorder="1"/>
    <xf numFmtId="0" fontId="1" fillId="0" borderId="0" xfId="0" applyFont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PC-SAFT-Methode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Tg'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(Sheet1!$L$3:$L$6,Sheet1!$L$9,Sheet1!$L$12)</c:f>
              <c:numCache>
                <c:formatCode>General</c:formatCode>
                <c:ptCount val="6"/>
                <c:pt idx="0" formatCode="#,##0">
                  <c:v>5.1289999999999996</c:v>
                </c:pt>
                <c:pt idx="1">
                  <c:v>9.9870000000000001</c:v>
                </c:pt>
                <c:pt idx="2">
                  <c:v>15.608000000000001</c:v>
                </c:pt>
                <c:pt idx="3">
                  <c:v>19.5</c:v>
                </c:pt>
                <c:pt idx="4">
                  <c:v>35.094000000000001</c:v>
                </c:pt>
                <c:pt idx="5">
                  <c:v>48.706000000000003</c:v>
                </c:pt>
              </c:numCache>
            </c:numRef>
          </c:xVal>
          <c:yVal>
            <c:numRef>
              <c:f>(Sheet1!$M$3:$M$6,Sheet1!$M$9,Sheet1!$M$12)</c:f>
              <c:numCache>
                <c:formatCode>General</c:formatCode>
                <c:ptCount val="6"/>
                <c:pt idx="0">
                  <c:v>-29.169999999999998</c:v>
                </c:pt>
                <c:pt idx="1">
                  <c:v>-28.99</c:v>
                </c:pt>
                <c:pt idx="2">
                  <c:v>-28.443333333333332</c:v>
                </c:pt>
                <c:pt idx="3">
                  <c:v>-28.656666666666666</c:v>
                </c:pt>
                <c:pt idx="4">
                  <c:v>-27.783333333333331</c:v>
                </c:pt>
                <c:pt idx="5">
                  <c:v>-27.820000000000004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2-4E95-8CC2-6611BA4B0E01}"/>
            </c:ext>
          </c:extLst>
        </c:ser>
        <c:ser>
          <c:idx val="1"/>
          <c:order val="1"/>
          <c:tx>
            <c:v>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(Sheet1!$L$3:$L$6,Sheet1!$L$9,Sheet1!$L$12)</c:f>
              <c:numCache>
                <c:formatCode>General</c:formatCode>
                <c:ptCount val="6"/>
                <c:pt idx="0" formatCode="#,##0">
                  <c:v>5.1289999999999996</c:v>
                </c:pt>
                <c:pt idx="1">
                  <c:v>9.9870000000000001</c:v>
                </c:pt>
                <c:pt idx="2">
                  <c:v>15.608000000000001</c:v>
                </c:pt>
                <c:pt idx="3">
                  <c:v>19.5</c:v>
                </c:pt>
                <c:pt idx="4">
                  <c:v>35.094000000000001</c:v>
                </c:pt>
                <c:pt idx="5">
                  <c:v>48.706000000000003</c:v>
                </c:pt>
              </c:numCache>
            </c:numRef>
          </c:xVal>
          <c:yVal>
            <c:numRef>
              <c:f>(Sheet1!$N$3:$N$6,Sheet1!$N$9,Sheet1!$N$12)</c:f>
              <c:numCache>
                <c:formatCode>General</c:formatCode>
                <c:ptCount val="6"/>
                <c:pt idx="0">
                  <c:v>1.54</c:v>
                </c:pt>
                <c:pt idx="1">
                  <c:v>1.0733333333333333</c:v>
                </c:pt>
                <c:pt idx="2">
                  <c:v>0.12333333333333335</c:v>
                </c:pt>
                <c:pt idx="3">
                  <c:v>-0.76666666666666672</c:v>
                </c:pt>
                <c:pt idx="4">
                  <c:v>-1.8566666666666667</c:v>
                </c:pt>
                <c:pt idx="5">
                  <c:v>-0.91666666666666663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2-4E95-8CC2-6611BA4B0E01}"/>
            </c:ext>
          </c:extLst>
        </c:ser>
        <c:ser>
          <c:idx val="2"/>
          <c:order val="2"/>
          <c:tx>
            <c:v>PC-SAFT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Sheet1!$U$17:$U$37</c:f>
              <c:numCache>
                <c:formatCode>General</c:formatCode>
                <c:ptCount val="21"/>
                <c:pt idx="0">
                  <c:v>0</c:v>
                </c:pt>
                <c:pt idx="1">
                  <c:v>4.5000000000000036</c:v>
                </c:pt>
                <c:pt idx="2">
                  <c:v>9.0000000000000071</c:v>
                </c:pt>
                <c:pt idx="3">
                  <c:v>13.500000000000012</c:v>
                </c:pt>
                <c:pt idx="4">
                  <c:v>18.000000000000014</c:v>
                </c:pt>
                <c:pt idx="5">
                  <c:v>22.500000000000021</c:v>
                </c:pt>
                <c:pt idx="6">
                  <c:v>27.000000000000025</c:v>
                </c:pt>
                <c:pt idx="7">
                  <c:v>31.500000000000028</c:v>
                </c:pt>
                <c:pt idx="8">
                  <c:v>36.000000000000028</c:v>
                </c:pt>
                <c:pt idx="9">
                  <c:v>40.500000000000036</c:v>
                </c:pt>
                <c:pt idx="10">
                  <c:v>45.000000000000043</c:v>
                </c:pt>
                <c:pt idx="11">
                  <c:v>49.500000000000043</c:v>
                </c:pt>
                <c:pt idx="12">
                  <c:v>54.00000000000005</c:v>
                </c:pt>
                <c:pt idx="13">
                  <c:v>58.500000000000043</c:v>
                </c:pt>
                <c:pt idx="14">
                  <c:v>63.000000000000036</c:v>
                </c:pt>
                <c:pt idx="15">
                  <c:v>67.500000000000043</c:v>
                </c:pt>
                <c:pt idx="16">
                  <c:v>72.000000000000043</c:v>
                </c:pt>
                <c:pt idx="17">
                  <c:v>76.500000000000028</c:v>
                </c:pt>
                <c:pt idx="18">
                  <c:v>81.000000000000028</c:v>
                </c:pt>
                <c:pt idx="19">
                  <c:v>85.500000000000028</c:v>
                </c:pt>
                <c:pt idx="20">
                  <c:v>90.000000000000028</c:v>
                </c:pt>
              </c:numCache>
            </c:numRef>
          </c:xVal>
          <c:yVal>
            <c:numRef>
              <c:f>Sheet1!$V$17:$V$37</c:f>
              <c:numCache>
                <c:formatCode>General</c:formatCode>
                <c:ptCount val="21"/>
                <c:pt idx="0">
                  <c:v>5.0968083087354898E-9</c:v>
                </c:pt>
                <c:pt idx="1">
                  <c:v>-0.25634343182696284</c:v>
                </c:pt>
                <c:pt idx="2">
                  <c:v>-0.53883921332391083</c:v>
                </c:pt>
                <c:pt idx="3">
                  <c:v>-0.85222730316360185</c:v>
                </c:pt>
                <c:pt idx="4">
                  <c:v>-1.2025306973825991</c:v>
                </c:pt>
                <c:pt idx="5">
                  <c:v>-1.5974473870446104</c:v>
                </c:pt>
                <c:pt idx="6">
                  <c:v>-2.0468784762298924</c:v>
                </c:pt>
                <c:pt idx="7">
                  <c:v>-2.5636462082014759</c:v>
                </c:pt>
                <c:pt idx="8">
                  <c:v>-3.1644796408870661</c:v>
                </c:pt>
                <c:pt idx="9">
                  <c:v>-3.8713817615876565</c:v>
                </c:pt>
                <c:pt idx="10">
                  <c:v>-4.7135467641217588</c:v>
                </c:pt>
                <c:pt idx="11">
                  <c:v>-5.7300811903178328</c:v>
                </c:pt>
                <c:pt idx="12">
                  <c:v>-6.9739162422214349</c:v>
                </c:pt>
                <c:pt idx="13">
                  <c:v>-8.5175122863699357</c:v>
                </c:pt>
                <c:pt idx="14">
                  <c:v>-10.461304594592832</c:v>
                </c:pt>
                <c:pt idx="15">
                  <c:v>-12.946415698671785</c:v>
                </c:pt>
                <c:pt idx="16">
                  <c:v>-16.174124023297736</c:v>
                </c:pt>
                <c:pt idx="17">
                  <c:v>-20.436167473332972</c:v>
                </c:pt>
                <c:pt idx="18">
                  <c:v>-26.162274897047638</c:v>
                </c:pt>
                <c:pt idx="19">
                  <c:v>-33.992062981061991</c:v>
                </c:pt>
                <c:pt idx="20">
                  <c:v>-44.855196709161334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9-44D9-BF16-6ACB0D41329A}"/>
            </c:ext>
          </c:extLst>
        </c:ser>
        <c:ser>
          <c:idx val="3"/>
          <c:order val="3"/>
          <c:tx>
            <c:v>Tg'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Sheet1!$H$32:$H$33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Sheet1!$H$30:$H$31</c:f>
              <c:numCache>
                <c:formatCode>General</c:formatCode>
                <c:ptCount val="2"/>
                <c:pt idx="0">
                  <c:v>-28.161428571428569</c:v>
                </c:pt>
                <c:pt idx="1">
                  <c:v>-28.161428571428569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79-44D9-BF16-6ACB0D41329A}"/>
            </c:ext>
          </c:extLst>
        </c:ser>
        <c:ser>
          <c:idx val="5"/>
          <c:order val="4"/>
          <c:tx>
            <c:v>wg' exp.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F20-4677-B416-ED167375BDD5}"/>
              </c:ext>
            </c:extLst>
          </c:dPt>
          <c:xVal>
            <c:numRef>
              <c:f>Sheet1!$H$28</c:f>
              <c:numCache>
                <c:formatCode>General</c:formatCode>
                <c:ptCount val="1"/>
                <c:pt idx="0">
                  <c:v>82.917946003176283</c:v>
                </c:pt>
              </c:numCache>
            </c:numRef>
          </c:xVal>
          <c:yVal>
            <c:numRef>
              <c:f>Sheet1!$H$30</c:f>
              <c:numCache>
                <c:formatCode>General</c:formatCode>
                <c:ptCount val="1"/>
                <c:pt idx="0">
                  <c:v>-28.161428571428569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79-44D9-BF16-6ACB0D413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981343"/>
        <c:axId val="868982175"/>
      </c:scatterChart>
      <c:valAx>
        <c:axId val="8689813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Feststoffmassenanteil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8982175"/>
        <c:crosses val="autoZero"/>
        <c:crossBetween val="midCat"/>
      </c:valAx>
      <c:valAx>
        <c:axId val="8689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</a:t>
                </a:r>
                <a:r>
                  <a:rPr lang="de-DE" baseline="0"/>
                  <a:t> [°C]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898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Schmelzenthalpie-Methode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184432839621841"/>
          <c:y val="0.17171296296296296"/>
          <c:w val="0.6361521314691558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dispRSqr val="1"/>
            <c:dispEq val="1"/>
            <c:trendlineLbl>
              <c:layout>
                <c:manualLayout>
                  <c:x val="-1.5438675914997278E-2"/>
                  <c:y val="-0.452492344706911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Sheet1!$L$3:$L$12</c:f>
              <c:numCache>
                <c:formatCode>General</c:formatCode>
                <c:ptCount val="10"/>
                <c:pt idx="0" formatCode="#,##0">
                  <c:v>5.1289999999999996</c:v>
                </c:pt>
                <c:pt idx="1">
                  <c:v>9.9870000000000001</c:v>
                </c:pt>
                <c:pt idx="2">
                  <c:v>15.608000000000001</c:v>
                </c:pt>
                <c:pt idx="3">
                  <c:v>19.5</c:v>
                </c:pt>
                <c:pt idx="4">
                  <c:v>26.131</c:v>
                </c:pt>
                <c:pt idx="5">
                  <c:v>29.591000000000001</c:v>
                </c:pt>
                <c:pt idx="6">
                  <c:v>35.094000000000001</c:v>
                </c:pt>
                <c:pt idx="7">
                  <c:v>40.343000000000004</c:v>
                </c:pt>
                <c:pt idx="8">
                  <c:v>44.664999999999999</c:v>
                </c:pt>
                <c:pt idx="9">
                  <c:v>48.706000000000003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388.0333333333333</c:v>
                </c:pt>
                <c:pt idx="1">
                  <c:v>357.5333333333333</c:v>
                </c:pt>
                <c:pt idx="2">
                  <c:v>286.09999999999997</c:v>
                </c:pt>
                <c:pt idx="3">
                  <c:v>275.8</c:v>
                </c:pt>
                <c:pt idx="4">
                  <c:v>169.6</c:v>
                </c:pt>
                <c:pt idx="5">
                  <c:v>172</c:v>
                </c:pt>
                <c:pt idx="6">
                  <c:v>163.50000000000003</c:v>
                </c:pt>
                <c:pt idx="7">
                  <c:v>185.26666666666665</c:v>
                </c:pt>
                <c:pt idx="8">
                  <c:v>172.4</c:v>
                </c:pt>
                <c:pt idx="9">
                  <c:v>158.66666666666666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A-43DF-A680-144D46AD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22943"/>
        <c:axId val="984814623"/>
      </c:scatterChart>
      <c:valAx>
        <c:axId val="98482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Feststoffmassenanteil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814623"/>
        <c:crosses val="autoZero"/>
        <c:crossBetween val="midCat"/>
      </c:valAx>
      <c:valAx>
        <c:axId val="9848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Schlezenthalpie [</a:t>
                </a:r>
                <a:r>
                  <a:rPr lang="de-DE" baseline="0"/>
                  <a:t>j/g]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82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14</xdr:row>
      <xdr:rowOff>114300</xdr:rowOff>
    </xdr:from>
    <xdr:to>
      <xdr:col>17</xdr:col>
      <xdr:colOff>38100</xdr:colOff>
      <xdr:row>28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29</xdr:row>
      <xdr:rowOff>85725</xdr:rowOff>
    </xdr:from>
    <xdr:to>
      <xdr:col>17</xdr:col>
      <xdr:colOff>28575</xdr:colOff>
      <xdr:row>43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85" zoomScaleNormal="85" workbookViewId="0">
      <selection activeCell="A3" sqref="A3:A5"/>
    </sheetView>
  </sheetViews>
  <sheetFormatPr baseColWidth="10" defaultColWidth="9.140625" defaultRowHeight="15" x14ac:dyDescent="0.25"/>
  <cols>
    <col min="8" max="8" width="10.140625" customWidth="1"/>
    <col min="9" max="9" width="21.28515625" customWidth="1"/>
    <col min="16" max="16" width="9.140625" customWidth="1"/>
  </cols>
  <sheetData>
    <row r="1" spans="1:22" ht="15.75" thickBot="1" x14ac:dyDescent="0.3">
      <c r="A1" s="7" t="s">
        <v>0</v>
      </c>
      <c r="B1" s="8" t="s">
        <v>5</v>
      </c>
      <c r="C1" s="8" t="s">
        <v>1</v>
      </c>
      <c r="D1" s="8" t="s">
        <v>2</v>
      </c>
      <c r="E1" s="8" t="s">
        <v>3</v>
      </c>
      <c r="F1" s="9" t="s">
        <v>4</v>
      </c>
      <c r="L1" s="10" t="s">
        <v>6</v>
      </c>
      <c r="M1" s="11" t="s">
        <v>1</v>
      </c>
      <c r="N1" s="11" t="s">
        <v>2</v>
      </c>
      <c r="O1" s="11" t="s">
        <v>3</v>
      </c>
      <c r="P1" s="12" t="s">
        <v>4</v>
      </c>
    </row>
    <row r="2" spans="1:22" ht="15.75" thickBot="1" x14ac:dyDescent="0.3">
      <c r="A2" s="20">
        <v>0</v>
      </c>
      <c r="B2" s="21" t="s">
        <v>10</v>
      </c>
      <c r="C2" s="21"/>
      <c r="D2" s="21"/>
      <c r="E2" s="21"/>
      <c r="F2" s="22">
        <v>333.5</v>
      </c>
      <c r="L2" s="23"/>
      <c r="M2" s="24"/>
      <c r="N2" s="24"/>
      <c r="O2" s="24"/>
      <c r="P2" s="25"/>
    </row>
    <row r="3" spans="1:22" x14ac:dyDescent="0.25">
      <c r="A3" s="27">
        <v>5</v>
      </c>
      <c r="B3" s="2">
        <v>1</v>
      </c>
      <c r="C3" s="2">
        <v>-28.97</v>
      </c>
      <c r="D3" s="2">
        <v>1.6</v>
      </c>
      <c r="E3" s="2">
        <v>-0.8</v>
      </c>
      <c r="F3" s="3">
        <v>397.4</v>
      </c>
      <c r="L3" s="18">
        <v>5.1289999999999996</v>
      </c>
      <c r="M3" s="14">
        <f>SUM(C3:C5)/3</f>
        <v>-29.169999999999998</v>
      </c>
      <c r="N3" s="14">
        <f t="shared" ref="N3:O3" si="0">SUM(D3:D5)/3</f>
        <v>1.54</v>
      </c>
      <c r="O3" s="14">
        <f t="shared" si="0"/>
        <v>-0.82333333333333336</v>
      </c>
      <c r="P3" s="15">
        <f>AVERAGE(F3:F5)</f>
        <v>388.0333333333333</v>
      </c>
    </row>
    <row r="4" spans="1:22" x14ac:dyDescent="0.25">
      <c r="A4" s="28"/>
      <c r="B4" s="1">
        <v>2</v>
      </c>
      <c r="C4" s="1">
        <v>-29.16</v>
      </c>
      <c r="D4" s="1">
        <v>1.49</v>
      </c>
      <c r="E4" s="1">
        <v>-0.84</v>
      </c>
      <c r="F4" s="4">
        <v>355.7</v>
      </c>
      <c r="L4" s="13">
        <v>9.9870000000000001</v>
      </c>
      <c r="M4" s="14">
        <f>SUM(C6:C8)/3</f>
        <v>-28.99</v>
      </c>
      <c r="N4" s="14">
        <f t="shared" ref="N4:O4" si="1">SUM(D6:D8)/3</f>
        <v>1.0733333333333333</v>
      </c>
      <c r="O4" s="14">
        <f t="shared" si="1"/>
        <v>-1.6266666666666667</v>
      </c>
      <c r="P4" s="15">
        <f>AVERAGE(F6:F8)</f>
        <v>357.5333333333333</v>
      </c>
    </row>
    <row r="5" spans="1:22" ht="15.75" thickBot="1" x14ac:dyDescent="0.3">
      <c r="A5" s="29"/>
      <c r="B5" s="5">
        <v>3</v>
      </c>
      <c r="C5" s="5">
        <v>-29.38</v>
      </c>
      <c r="D5" s="5">
        <v>1.53</v>
      </c>
      <c r="E5" s="5">
        <v>-0.83</v>
      </c>
      <c r="F5" s="6">
        <v>411</v>
      </c>
      <c r="L5" s="13">
        <v>15.608000000000001</v>
      </c>
      <c r="M5" s="14">
        <f>SUM(C9:C11)/3</f>
        <v>-28.443333333333332</v>
      </c>
      <c r="N5" s="14">
        <f t="shared" ref="N5:O5" si="2">SUM(D9:D11)/3</f>
        <v>0.12333333333333335</v>
      </c>
      <c r="O5" s="14">
        <f t="shared" si="2"/>
        <v>-2.9166666666666665</v>
      </c>
      <c r="P5" s="15">
        <f>AVERAGE(F9:F11)</f>
        <v>286.09999999999997</v>
      </c>
    </row>
    <row r="6" spans="1:22" x14ac:dyDescent="0.25">
      <c r="A6" s="27">
        <v>10</v>
      </c>
      <c r="B6" s="2">
        <v>1</v>
      </c>
      <c r="C6" s="2">
        <v>-29.02</v>
      </c>
      <c r="D6" s="2">
        <v>1.39</v>
      </c>
      <c r="E6" s="2">
        <v>-1.64</v>
      </c>
      <c r="F6" s="3">
        <v>340.5</v>
      </c>
      <c r="L6" s="13">
        <v>19.5</v>
      </c>
      <c r="M6" s="14">
        <f>SUM(C12:C14)/3</f>
        <v>-28.656666666666666</v>
      </c>
      <c r="N6" s="14">
        <f t="shared" ref="N6:O6" si="3">SUM(D12:D14)/3</f>
        <v>-0.76666666666666672</v>
      </c>
      <c r="O6" s="14">
        <f t="shared" si="3"/>
        <v>-4.17</v>
      </c>
      <c r="P6" s="15">
        <f>AVERAGE(F12:F14)</f>
        <v>275.8</v>
      </c>
    </row>
    <row r="7" spans="1:22" x14ac:dyDescent="0.25">
      <c r="A7" s="28"/>
      <c r="B7" s="1">
        <v>2</v>
      </c>
      <c r="C7" s="1">
        <v>-29.35</v>
      </c>
      <c r="D7" s="1">
        <v>0.89</v>
      </c>
      <c r="E7" s="1">
        <v>-1.65</v>
      </c>
      <c r="F7" s="4">
        <v>370.5</v>
      </c>
      <c r="L7" s="13">
        <v>26.131</v>
      </c>
      <c r="M7" s="14">
        <f>SUM(C15:C17)/3</f>
        <v>-27.866666666666664</v>
      </c>
      <c r="N7" s="14">
        <f t="shared" ref="N7:O7" si="4">SUM(D15:D17)/3</f>
        <v>-0.71666666666666667</v>
      </c>
      <c r="O7" s="14">
        <f t="shared" si="4"/>
        <v>-3.77</v>
      </c>
      <c r="P7" s="15">
        <f>AVERAGE(F15:F17)</f>
        <v>169.6</v>
      </c>
    </row>
    <row r="8" spans="1:22" ht="15.75" thickBot="1" x14ac:dyDescent="0.3">
      <c r="A8" s="29"/>
      <c r="B8" s="5">
        <v>3</v>
      </c>
      <c r="C8" s="5">
        <v>-28.6</v>
      </c>
      <c r="D8" s="5">
        <v>0.94</v>
      </c>
      <c r="E8" s="5">
        <v>-1.59</v>
      </c>
      <c r="F8" s="6">
        <v>361.6</v>
      </c>
      <c r="L8" s="13">
        <v>29.591000000000001</v>
      </c>
      <c r="M8" s="14">
        <f>SUM(C18:C20)/3</f>
        <v>-27.790000000000003</v>
      </c>
      <c r="N8" s="14">
        <f t="shared" ref="N8:O8" si="5">SUM(D18:D20)/3</f>
        <v>-0.36000000000000004</v>
      </c>
      <c r="O8" s="14">
        <f t="shared" si="5"/>
        <v>-3.5500000000000003</v>
      </c>
      <c r="P8" s="15">
        <f>AVERAGE(F18:F20)</f>
        <v>172</v>
      </c>
    </row>
    <row r="9" spans="1:22" x14ac:dyDescent="0.25">
      <c r="A9" s="27">
        <v>15</v>
      </c>
      <c r="B9" s="2">
        <v>1</v>
      </c>
      <c r="C9" s="2">
        <v>-28.87</v>
      </c>
      <c r="D9" s="2">
        <v>0.26</v>
      </c>
      <c r="E9" s="2">
        <v>-2.8</v>
      </c>
      <c r="F9" s="3">
        <v>311.2</v>
      </c>
      <c r="L9" s="13">
        <v>35.094000000000001</v>
      </c>
      <c r="M9" s="14">
        <f>SUM(C21:C23)/3</f>
        <v>-27.783333333333331</v>
      </c>
      <c r="N9" s="14">
        <f t="shared" ref="N9:O9" si="6">SUM(D21:D23)/3</f>
        <v>-1.8566666666666667</v>
      </c>
      <c r="O9" s="14">
        <f t="shared" si="6"/>
        <v>-5.62</v>
      </c>
      <c r="P9" s="15">
        <f>AVERAGE(F21:F23)</f>
        <v>163.50000000000003</v>
      </c>
    </row>
    <row r="10" spans="1:22" x14ac:dyDescent="0.25">
      <c r="A10" s="28"/>
      <c r="B10" s="1">
        <v>2</v>
      </c>
      <c r="C10" s="1">
        <v>-28.08</v>
      </c>
      <c r="D10" s="1">
        <v>0.17</v>
      </c>
      <c r="E10" s="1">
        <v>-2.91</v>
      </c>
      <c r="F10" s="4">
        <v>308.7</v>
      </c>
      <c r="L10" s="13">
        <v>40.343000000000004</v>
      </c>
      <c r="M10" s="14">
        <f>SUM(C24:C26)/3</f>
        <v>-27.596666666666668</v>
      </c>
      <c r="N10" s="14">
        <f t="shared" ref="N10:O10" si="7">SUM(D24:D26)/3</f>
        <v>-0.4200000000000001</v>
      </c>
      <c r="O10" s="14">
        <f t="shared" si="7"/>
        <v>-3.9033333333333338</v>
      </c>
      <c r="P10" s="15">
        <f>AVERAGE(F24:F26)</f>
        <v>185.26666666666665</v>
      </c>
    </row>
    <row r="11" spans="1:22" ht="15.75" thickBot="1" x14ac:dyDescent="0.3">
      <c r="A11" s="29"/>
      <c r="B11" s="5">
        <v>3</v>
      </c>
      <c r="C11" s="5">
        <v>-28.38</v>
      </c>
      <c r="D11" s="5">
        <v>-0.06</v>
      </c>
      <c r="E11" s="5">
        <v>-3.04</v>
      </c>
      <c r="F11" s="6">
        <v>238.4</v>
      </c>
      <c r="L11" s="13">
        <v>44.664999999999999</v>
      </c>
      <c r="M11" s="14">
        <f>SUM(C27:C29)/3</f>
        <v>-27.806666666666668</v>
      </c>
      <c r="N11" s="14">
        <f t="shared" ref="N11:O11" si="8">SUM(D27:D29)/3</f>
        <v>-0.57999999999999996</v>
      </c>
      <c r="O11" s="14">
        <f t="shared" si="8"/>
        <v>-3.8366666666666664</v>
      </c>
      <c r="P11" s="15">
        <f>AVERAGE(F27:F29)</f>
        <v>172.4</v>
      </c>
    </row>
    <row r="12" spans="1:22" x14ac:dyDescent="0.25">
      <c r="A12" s="27">
        <v>20</v>
      </c>
      <c r="B12" s="2">
        <v>1</v>
      </c>
      <c r="C12" s="2">
        <v>-28.26</v>
      </c>
      <c r="D12" s="2">
        <v>-0.11</v>
      </c>
      <c r="E12" s="2">
        <v>-3.08</v>
      </c>
      <c r="F12" s="3">
        <v>275.8</v>
      </c>
      <c r="L12" s="13">
        <v>48.706000000000003</v>
      </c>
      <c r="M12" s="14">
        <f>SUM(C30:C32)/3</f>
        <v>-27.820000000000004</v>
      </c>
      <c r="N12" s="14">
        <f t="shared" ref="N12:O12" si="9">SUM(D30:D32)/3</f>
        <v>-0.91666666666666663</v>
      </c>
      <c r="O12" s="14">
        <f t="shared" si="9"/>
        <v>-4.0633333333333335</v>
      </c>
      <c r="P12" s="15">
        <f>AVERAGE(F30:F32)</f>
        <v>158.66666666666666</v>
      </c>
    </row>
    <row r="13" spans="1:22" x14ac:dyDescent="0.25">
      <c r="A13" s="28"/>
      <c r="B13" s="1">
        <v>2</v>
      </c>
      <c r="C13" s="1">
        <v>-28.83</v>
      </c>
      <c r="D13" s="1">
        <v>-1.1000000000000001</v>
      </c>
      <c r="E13" s="1">
        <v>-4.72</v>
      </c>
      <c r="F13" s="4"/>
      <c r="L13" s="13">
        <v>55.661000000000001</v>
      </c>
      <c r="M13" s="14">
        <f>SUM(C33:C35)/3</f>
        <v>-27.993333333333329</v>
      </c>
      <c r="N13" s="14">
        <f t="shared" ref="N13:O13" si="10">SUM(D33:D35)/3</f>
        <v>-0.82</v>
      </c>
      <c r="O13" s="14">
        <f t="shared" si="10"/>
        <v>-3.7000000000000006</v>
      </c>
      <c r="P13" s="15">
        <f>AVERAGE(F33:F35)</f>
        <v>158.46666666666667</v>
      </c>
    </row>
    <row r="14" spans="1:22" ht="15.75" thickBot="1" x14ac:dyDescent="0.3">
      <c r="A14" s="29"/>
      <c r="B14" s="5">
        <v>3</v>
      </c>
      <c r="C14" s="5">
        <v>-28.88</v>
      </c>
      <c r="D14" s="5">
        <v>-1.0900000000000001</v>
      </c>
      <c r="E14" s="5">
        <v>-4.71</v>
      </c>
      <c r="F14" s="6"/>
      <c r="L14" s="16">
        <v>58.326000000000001</v>
      </c>
      <c r="M14" s="17">
        <f>SUM(C36:C38)/2</f>
        <v>-27.95</v>
      </c>
      <c r="N14" s="17">
        <f t="shared" ref="N14:O14" si="11">SUM(D36:D38)/2</f>
        <v>-0.92500000000000004</v>
      </c>
      <c r="O14" s="17">
        <f t="shared" si="11"/>
        <v>-3.875</v>
      </c>
      <c r="P14" s="15">
        <f>AVERAGE(F36:F38)</f>
        <v>169.75</v>
      </c>
    </row>
    <row r="15" spans="1:22" x14ac:dyDescent="0.25">
      <c r="A15" s="27">
        <v>25</v>
      </c>
      <c r="B15" s="2">
        <v>1</v>
      </c>
      <c r="C15" s="2">
        <v>-28.07</v>
      </c>
      <c r="D15" s="2">
        <v>-0.43</v>
      </c>
      <c r="E15" s="2">
        <v>-3.79</v>
      </c>
      <c r="F15" s="3">
        <v>181.9</v>
      </c>
      <c r="U15" s="19" t="s">
        <v>7</v>
      </c>
    </row>
    <row r="16" spans="1:22" x14ac:dyDescent="0.25">
      <c r="A16" s="28"/>
      <c r="B16" s="1">
        <v>2</v>
      </c>
      <c r="C16" s="1">
        <v>-27.72</v>
      </c>
      <c r="D16" s="1">
        <v>-0.78</v>
      </c>
      <c r="E16" s="1">
        <v>-3.79</v>
      </c>
      <c r="F16" s="4">
        <v>186.6</v>
      </c>
      <c r="U16" t="s">
        <v>8</v>
      </c>
      <c r="V16" t="s">
        <v>9</v>
      </c>
    </row>
    <row r="17" spans="1:22" ht="15.75" thickBot="1" x14ac:dyDescent="0.3">
      <c r="A17" s="29"/>
      <c r="B17" s="5">
        <v>3</v>
      </c>
      <c r="C17" s="5">
        <v>-27.81</v>
      </c>
      <c r="D17" s="5">
        <v>-0.94</v>
      </c>
      <c r="E17" s="5">
        <v>-3.73</v>
      </c>
      <c r="F17" s="6">
        <v>140.30000000000001</v>
      </c>
      <c r="U17">
        <v>0</v>
      </c>
      <c r="V17">
        <v>5.0968083087354898E-9</v>
      </c>
    </row>
    <row r="18" spans="1:22" x14ac:dyDescent="0.25">
      <c r="A18" s="27">
        <v>30</v>
      </c>
      <c r="B18" s="2">
        <v>1</v>
      </c>
      <c r="C18" s="2">
        <v>-28.19</v>
      </c>
      <c r="D18" s="2">
        <v>-0.36</v>
      </c>
      <c r="E18" s="2">
        <v>-3.31</v>
      </c>
      <c r="F18" s="3">
        <v>176.3</v>
      </c>
      <c r="U18">
        <v>4.5000000000000036</v>
      </c>
      <c r="V18">
        <v>-0.25634343182696284</v>
      </c>
    </row>
    <row r="19" spans="1:22" x14ac:dyDescent="0.25">
      <c r="A19" s="28"/>
      <c r="B19" s="1">
        <v>2</v>
      </c>
      <c r="C19" s="1">
        <v>-27.58</v>
      </c>
      <c r="D19" s="1">
        <v>-0.61</v>
      </c>
      <c r="E19" s="1">
        <v>-3.68</v>
      </c>
      <c r="F19" s="4">
        <v>173.9</v>
      </c>
      <c r="U19">
        <v>9.0000000000000071</v>
      </c>
      <c r="V19">
        <v>-0.53883921332391083</v>
      </c>
    </row>
    <row r="20" spans="1:22" ht="15.75" thickBot="1" x14ac:dyDescent="0.3">
      <c r="A20" s="29"/>
      <c r="B20" s="5">
        <v>3</v>
      </c>
      <c r="C20" s="5">
        <v>-27.6</v>
      </c>
      <c r="D20" s="5">
        <v>-0.11</v>
      </c>
      <c r="E20" s="5">
        <v>-3.66</v>
      </c>
      <c r="F20" s="6">
        <v>165.8</v>
      </c>
      <c r="U20">
        <v>13.500000000000012</v>
      </c>
      <c r="V20">
        <v>-0.85222730316360185</v>
      </c>
    </row>
    <row r="21" spans="1:22" x14ac:dyDescent="0.25">
      <c r="A21" s="27">
        <v>35</v>
      </c>
      <c r="B21" s="2">
        <v>1</v>
      </c>
      <c r="C21" s="2">
        <v>-27.67</v>
      </c>
      <c r="D21" s="2">
        <v>-2.56</v>
      </c>
      <c r="E21" s="2">
        <v>-6.92</v>
      </c>
      <c r="F21" s="3">
        <v>186.4</v>
      </c>
      <c r="U21">
        <v>18.000000000000014</v>
      </c>
      <c r="V21">
        <v>-1.2025306973825991</v>
      </c>
    </row>
    <row r="22" spans="1:22" x14ac:dyDescent="0.25">
      <c r="A22" s="28"/>
      <c r="B22" s="1">
        <v>2</v>
      </c>
      <c r="C22" s="1">
        <v>-27.8</v>
      </c>
      <c r="D22" s="1">
        <v>-1.3</v>
      </c>
      <c r="E22" s="1">
        <v>-4.4400000000000004</v>
      </c>
      <c r="F22" s="4">
        <v>153.80000000000001</v>
      </c>
      <c r="U22">
        <v>22.500000000000021</v>
      </c>
      <c r="V22">
        <v>-1.5974473870446104</v>
      </c>
    </row>
    <row r="23" spans="1:22" ht="15.75" thickBot="1" x14ac:dyDescent="0.3">
      <c r="A23" s="29"/>
      <c r="B23" s="5">
        <v>3</v>
      </c>
      <c r="C23" s="5">
        <v>-27.88</v>
      </c>
      <c r="D23" s="5">
        <v>-1.71</v>
      </c>
      <c r="E23" s="5">
        <v>-5.5</v>
      </c>
      <c r="F23" s="6">
        <v>150.30000000000001</v>
      </c>
      <c r="U23">
        <v>27.000000000000025</v>
      </c>
      <c r="V23">
        <v>-2.0468784762298924</v>
      </c>
    </row>
    <row r="24" spans="1:22" x14ac:dyDescent="0.25">
      <c r="A24" s="27">
        <v>40</v>
      </c>
      <c r="B24" s="2">
        <v>1</v>
      </c>
      <c r="C24" s="2">
        <v>-27.61</v>
      </c>
      <c r="D24" s="2">
        <v>-0.55000000000000004</v>
      </c>
      <c r="E24" s="2">
        <v>-3.96</v>
      </c>
      <c r="F24" s="3">
        <v>188</v>
      </c>
      <c r="U24">
        <v>31.500000000000028</v>
      </c>
      <c r="V24">
        <v>-2.5636462082014759</v>
      </c>
    </row>
    <row r="25" spans="1:22" x14ac:dyDescent="0.25">
      <c r="A25" s="28"/>
      <c r="B25" s="1">
        <v>2</v>
      </c>
      <c r="C25" s="1">
        <v>-27.59</v>
      </c>
      <c r="D25" s="1">
        <v>-0.16</v>
      </c>
      <c r="E25" s="1">
        <v>-3.63</v>
      </c>
      <c r="F25" s="4">
        <v>185.5</v>
      </c>
      <c r="U25">
        <v>36.000000000000028</v>
      </c>
      <c r="V25">
        <v>-3.1644796408870661</v>
      </c>
    </row>
    <row r="26" spans="1:22" ht="15.75" thickBot="1" x14ac:dyDescent="0.3">
      <c r="A26" s="29"/>
      <c r="B26" s="5">
        <v>3</v>
      </c>
      <c r="C26" s="5">
        <v>-27.59</v>
      </c>
      <c r="D26" s="5">
        <v>-0.55000000000000004</v>
      </c>
      <c r="E26" s="5">
        <v>-4.12</v>
      </c>
      <c r="F26" s="6">
        <v>182.3</v>
      </c>
      <c r="U26">
        <v>40.500000000000036</v>
      </c>
      <c r="V26">
        <v>-3.8713817615876565</v>
      </c>
    </row>
    <row r="27" spans="1:22" x14ac:dyDescent="0.25">
      <c r="A27" s="27">
        <v>45</v>
      </c>
      <c r="B27" s="2">
        <v>1</v>
      </c>
      <c r="C27" s="2">
        <v>-28.03</v>
      </c>
      <c r="D27" s="2">
        <v>-0.81</v>
      </c>
      <c r="E27" s="2">
        <v>-3.91</v>
      </c>
      <c r="F27" s="3">
        <v>177.3</v>
      </c>
      <c r="U27">
        <v>45.000000000000043</v>
      </c>
      <c r="V27">
        <v>-4.7135467641217588</v>
      </c>
    </row>
    <row r="28" spans="1:22" x14ac:dyDescent="0.25">
      <c r="A28" s="28"/>
      <c r="B28" s="1">
        <v>2</v>
      </c>
      <c r="C28" s="1">
        <v>-27.93</v>
      </c>
      <c r="D28" s="1">
        <v>-0.51</v>
      </c>
      <c r="E28" s="1">
        <v>-3.92</v>
      </c>
      <c r="F28" s="4">
        <v>170.8</v>
      </c>
      <c r="G28">
        <f>377.08/5.2479</f>
        <v>71.853503306084335</v>
      </c>
      <c r="H28">
        <f>391.58/4.7225</f>
        <v>82.917946003176283</v>
      </c>
      <c r="I28" t="s">
        <v>14</v>
      </c>
      <c r="U28">
        <v>49.500000000000043</v>
      </c>
      <c r="V28">
        <v>-5.7300811903178328</v>
      </c>
    </row>
    <row r="29" spans="1:22" ht="15.75" thickBot="1" x14ac:dyDescent="0.3">
      <c r="A29" s="29"/>
      <c r="B29" s="5">
        <v>3</v>
      </c>
      <c r="C29" s="5">
        <v>-27.46</v>
      </c>
      <c r="D29" s="5">
        <v>-0.42</v>
      </c>
      <c r="E29" s="5">
        <v>-3.68</v>
      </c>
      <c r="F29" s="6">
        <v>169.1</v>
      </c>
      <c r="H29">
        <f>0.824124999999999*100</f>
        <v>82.412499999999895</v>
      </c>
      <c r="I29" t="s">
        <v>13</v>
      </c>
      <c r="U29">
        <v>54.00000000000005</v>
      </c>
      <c r="V29">
        <v>-6.9739162422214349</v>
      </c>
    </row>
    <row r="30" spans="1:22" x14ac:dyDescent="0.25">
      <c r="A30" s="27">
        <v>50</v>
      </c>
      <c r="B30" s="2">
        <v>1</v>
      </c>
      <c r="C30" s="2">
        <v>-28.03</v>
      </c>
      <c r="D30" s="2">
        <v>-0.75</v>
      </c>
      <c r="E30" s="2">
        <v>-3.96</v>
      </c>
      <c r="F30" s="3">
        <v>161.80000000000001</v>
      </c>
      <c r="H30">
        <f>H31</f>
        <v>-28.161428571428569</v>
      </c>
      <c r="U30">
        <v>58.500000000000043</v>
      </c>
      <c r="V30">
        <v>-8.5175122863699357</v>
      </c>
    </row>
    <row r="31" spans="1:22" x14ac:dyDescent="0.25">
      <c r="A31" s="28"/>
      <c r="B31" s="1">
        <v>2</v>
      </c>
      <c r="C31" s="1">
        <v>-27.36</v>
      </c>
      <c r="D31" s="1">
        <v>-1</v>
      </c>
      <c r="E31" s="1">
        <v>-4.25</v>
      </c>
      <c r="F31" s="4">
        <v>151</v>
      </c>
      <c r="H31">
        <f>AVERAGE(C3:C38)</f>
        <v>-28.161428571428569</v>
      </c>
      <c r="I31" t="s">
        <v>12</v>
      </c>
      <c r="U31">
        <v>63.000000000000036</v>
      </c>
      <c r="V31">
        <v>-10.461304594592832</v>
      </c>
    </row>
    <row r="32" spans="1:22" ht="15.75" thickBot="1" x14ac:dyDescent="0.3">
      <c r="A32" s="29"/>
      <c r="B32" s="5">
        <v>3</v>
      </c>
      <c r="C32" s="5">
        <v>-28.07</v>
      </c>
      <c r="D32" s="5">
        <v>-1</v>
      </c>
      <c r="E32" s="5">
        <v>-3.98</v>
      </c>
      <c r="F32" s="6">
        <v>163.19999999999999</v>
      </c>
      <c r="H32" s="26">
        <v>0</v>
      </c>
      <c r="U32">
        <v>67.500000000000043</v>
      </c>
      <c r="V32">
        <v>-12.946415698671785</v>
      </c>
    </row>
    <row r="33" spans="1:22" x14ac:dyDescent="0.25">
      <c r="A33" s="27">
        <v>55</v>
      </c>
      <c r="B33" s="2">
        <v>1</v>
      </c>
      <c r="C33" s="2">
        <v>-27.52</v>
      </c>
      <c r="D33" s="2">
        <v>-0.71</v>
      </c>
      <c r="E33" s="2">
        <v>-3.54</v>
      </c>
      <c r="F33" s="3">
        <v>155.6</v>
      </c>
      <c r="H33" s="26">
        <v>100</v>
      </c>
      <c r="U33">
        <v>72.000000000000043</v>
      </c>
      <c r="V33">
        <v>-16.174124023297736</v>
      </c>
    </row>
    <row r="34" spans="1:22" x14ac:dyDescent="0.25">
      <c r="A34" s="28"/>
      <c r="B34" s="1">
        <v>2</v>
      </c>
      <c r="C34" s="1">
        <v>-28.61</v>
      </c>
      <c r="D34" s="1">
        <v>-0.87</v>
      </c>
      <c r="E34" s="1">
        <v>-3.94</v>
      </c>
      <c r="F34" s="4">
        <v>157.19999999999999</v>
      </c>
      <c r="H34">
        <f>AVERAGE(F30:F38)</f>
        <v>161.36249999999998</v>
      </c>
      <c r="U34">
        <v>76.500000000000028</v>
      </c>
      <c r="V34">
        <v>-20.436167473332972</v>
      </c>
    </row>
    <row r="35" spans="1:22" ht="15.75" thickBot="1" x14ac:dyDescent="0.3">
      <c r="A35" s="29"/>
      <c r="B35" s="5">
        <v>3</v>
      </c>
      <c r="C35" s="5">
        <v>-27.85</v>
      </c>
      <c r="D35" s="5">
        <v>-0.88</v>
      </c>
      <c r="E35" s="5">
        <v>-3.62</v>
      </c>
      <c r="F35" s="6">
        <v>162.6</v>
      </c>
      <c r="G35">
        <f>(377.8-161.3625)/5.2479</f>
        <v>41.242687551210963</v>
      </c>
      <c r="H35">
        <f>(391.58-161.365)/4.7225</f>
        <v>48.748544203282151</v>
      </c>
      <c r="I35" t="s">
        <v>11</v>
      </c>
      <c r="U35">
        <v>81.000000000000028</v>
      </c>
      <c r="V35">
        <v>-26.162274897047638</v>
      </c>
    </row>
    <row r="36" spans="1:22" x14ac:dyDescent="0.25">
      <c r="A36" s="27">
        <v>60</v>
      </c>
      <c r="B36" s="2">
        <v>1</v>
      </c>
      <c r="C36" s="2">
        <v>-27.99</v>
      </c>
      <c r="D36" s="2">
        <v>-0.95</v>
      </c>
      <c r="E36" s="2">
        <v>-3.81</v>
      </c>
      <c r="F36" s="3">
        <v>169.2</v>
      </c>
      <c r="U36">
        <v>85.500000000000028</v>
      </c>
      <c r="V36">
        <v>-33.992062981061991</v>
      </c>
    </row>
    <row r="37" spans="1:22" x14ac:dyDescent="0.25">
      <c r="A37" s="28"/>
      <c r="B37" s="1">
        <v>2</v>
      </c>
      <c r="C37" s="1"/>
      <c r="D37" s="1"/>
      <c r="E37" s="1"/>
      <c r="F37" s="4"/>
      <c r="U37">
        <v>90.000000000000028</v>
      </c>
      <c r="V37">
        <v>-44.855196709161334</v>
      </c>
    </row>
    <row r="38" spans="1:22" ht="15.75" thickBot="1" x14ac:dyDescent="0.3">
      <c r="A38" s="29"/>
      <c r="B38" s="5">
        <v>3</v>
      </c>
      <c r="C38" s="5">
        <v>-27.91</v>
      </c>
      <c r="D38" s="5">
        <v>-0.9</v>
      </c>
      <c r="E38" s="5">
        <v>-3.94</v>
      </c>
      <c r="F38" s="6">
        <v>170.3</v>
      </c>
    </row>
  </sheetData>
  <mergeCells count="12">
    <mergeCell ref="A36:A38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F37"/>
    </sheetView>
  </sheetViews>
  <sheetFormatPr baseColWidth="10" defaultRowHeight="15" x14ac:dyDescent="0.25"/>
  <sheetData>
    <row r="1" spans="1:6" ht="15.75" thickBot="1" x14ac:dyDescent="0.3">
      <c r="A1" s="7" t="s">
        <v>0</v>
      </c>
      <c r="B1" s="8" t="s">
        <v>5</v>
      </c>
      <c r="C1" s="8" t="s">
        <v>1</v>
      </c>
      <c r="D1" s="8" t="s">
        <v>2</v>
      </c>
      <c r="E1" s="8" t="s">
        <v>3</v>
      </c>
      <c r="F1" s="9" t="s">
        <v>4</v>
      </c>
    </row>
    <row r="2" spans="1:6" x14ac:dyDescent="0.25">
      <c r="A2" s="27">
        <v>5</v>
      </c>
      <c r="B2" s="2">
        <v>1</v>
      </c>
      <c r="C2" s="2">
        <v>-28.97</v>
      </c>
      <c r="D2" s="2">
        <v>1.6</v>
      </c>
      <c r="E2" s="2">
        <v>-0.8</v>
      </c>
      <c r="F2" s="3">
        <v>397.4</v>
      </c>
    </row>
    <row r="3" spans="1:6" x14ac:dyDescent="0.25">
      <c r="A3" s="28"/>
      <c r="B3" s="1">
        <v>2</v>
      </c>
      <c r="C3" s="1">
        <v>-29.16</v>
      </c>
      <c r="D3" s="1">
        <v>1.49</v>
      </c>
      <c r="E3" s="1">
        <v>-0.84</v>
      </c>
      <c r="F3" s="4">
        <v>355.7</v>
      </c>
    </row>
    <row r="4" spans="1:6" ht="15.75" thickBot="1" x14ac:dyDescent="0.3">
      <c r="A4" s="29"/>
      <c r="B4" s="5">
        <v>3</v>
      </c>
      <c r="C4" s="5">
        <v>-29.38</v>
      </c>
      <c r="D4" s="5">
        <v>1.53</v>
      </c>
      <c r="E4" s="5">
        <v>-0.83</v>
      </c>
      <c r="F4" s="6">
        <v>411</v>
      </c>
    </row>
    <row r="5" spans="1:6" x14ac:dyDescent="0.25">
      <c r="A5" s="27">
        <v>10</v>
      </c>
      <c r="B5" s="2">
        <v>1</v>
      </c>
      <c r="C5" s="2">
        <v>-29.02</v>
      </c>
      <c r="D5" s="2">
        <v>1.39</v>
      </c>
      <c r="E5" s="2">
        <v>-1.64</v>
      </c>
      <c r="F5" s="3">
        <v>340.5</v>
      </c>
    </row>
    <row r="6" spans="1:6" x14ac:dyDescent="0.25">
      <c r="A6" s="28"/>
      <c r="B6" s="1">
        <v>2</v>
      </c>
      <c r="C6" s="1">
        <v>-29.35</v>
      </c>
      <c r="D6" s="1">
        <v>0.89</v>
      </c>
      <c r="E6" s="1">
        <v>-1.65</v>
      </c>
      <c r="F6" s="4">
        <v>370.5</v>
      </c>
    </row>
    <row r="7" spans="1:6" ht="15.75" thickBot="1" x14ac:dyDescent="0.3">
      <c r="A7" s="29"/>
      <c r="B7" s="5">
        <v>3</v>
      </c>
      <c r="C7" s="5">
        <v>-28.6</v>
      </c>
      <c r="D7" s="5">
        <v>0.94</v>
      </c>
      <c r="E7" s="5">
        <v>-1.59</v>
      </c>
      <c r="F7" s="6">
        <v>361.6</v>
      </c>
    </row>
    <row r="8" spans="1:6" x14ac:dyDescent="0.25">
      <c r="A8" s="27">
        <v>15</v>
      </c>
      <c r="B8" s="2">
        <v>1</v>
      </c>
      <c r="C8" s="2">
        <v>-28.87</v>
      </c>
      <c r="D8" s="2">
        <v>0.26</v>
      </c>
      <c r="E8" s="2">
        <v>-2.8</v>
      </c>
      <c r="F8" s="3">
        <v>311.2</v>
      </c>
    </row>
    <row r="9" spans="1:6" x14ac:dyDescent="0.25">
      <c r="A9" s="28"/>
      <c r="B9" s="1">
        <v>2</v>
      </c>
      <c r="C9" s="1">
        <v>-28.08</v>
      </c>
      <c r="D9" s="1">
        <v>0.17</v>
      </c>
      <c r="E9" s="1">
        <v>-2.91</v>
      </c>
      <c r="F9" s="4">
        <v>308.7</v>
      </c>
    </row>
    <row r="10" spans="1:6" ht="15.75" thickBot="1" x14ac:dyDescent="0.3">
      <c r="A10" s="29"/>
      <c r="B10" s="5">
        <v>3</v>
      </c>
      <c r="C10" s="5">
        <v>-28.38</v>
      </c>
      <c r="D10" s="5">
        <v>-0.06</v>
      </c>
      <c r="E10" s="5">
        <v>-3.04</v>
      </c>
      <c r="F10" s="6">
        <v>238.4</v>
      </c>
    </row>
    <row r="11" spans="1:6" x14ac:dyDescent="0.25">
      <c r="A11" s="27">
        <v>20</v>
      </c>
      <c r="B11" s="2">
        <v>1</v>
      </c>
      <c r="C11" s="2">
        <v>-28.26</v>
      </c>
      <c r="D11" s="2">
        <v>-0.11</v>
      </c>
      <c r="E11" s="2">
        <v>-308</v>
      </c>
      <c r="F11" s="3">
        <v>275.8</v>
      </c>
    </row>
    <row r="12" spans="1:6" x14ac:dyDescent="0.25">
      <c r="A12" s="28"/>
      <c r="B12" s="1">
        <v>2</v>
      </c>
      <c r="C12" s="1">
        <v>-28.83</v>
      </c>
      <c r="D12" s="1">
        <v>-1.1000000000000001</v>
      </c>
      <c r="E12" s="1">
        <v>-4.72</v>
      </c>
      <c r="F12" s="4">
        <v>112.5</v>
      </c>
    </row>
    <row r="13" spans="1:6" ht="15.75" thickBot="1" x14ac:dyDescent="0.3">
      <c r="A13" s="29"/>
      <c r="B13" s="5">
        <v>3</v>
      </c>
      <c r="C13" s="5">
        <v>-28.88</v>
      </c>
      <c r="D13" s="5">
        <v>-1.0900000000000001</v>
      </c>
      <c r="E13" s="5">
        <v>-4.71</v>
      </c>
      <c r="F13" s="6">
        <v>112.5</v>
      </c>
    </row>
    <row r="14" spans="1:6" x14ac:dyDescent="0.25">
      <c r="A14" s="27">
        <v>25</v>
      </c>
      <c r="B14" s="2">
        <v>1</v>
      </c>
      <c r="C14" s="2"/>
      <c r="D14" s="2"/>
      <c r="E14" s="2"/>
      <c r="F14" s="3"/>
    </row>
    <row r="15" spans="1:6" x14ac:dyDescent="0.25">
      <c r="A15" s="28"/>
      <c r="B15" s="1">
        <v>2</v>
      </c>
      <c r="C15" s="1"/>
      <c r="D15" s="1"/>
      <c r="E15" s="1"/>
      <c r="F15" s="4"/>
    </row>
    <row r="16" spans="1:6" ht="15.75" thickBot="1" x14ac:dyDescent="0.3">
      <c r="A16" s="29"/>
      <c r="B16" s="5">
        <v>3</v>
      </c>
      <c r="C16" s="5"/>
      <c r="D16" s="5"/>
      <c r="E16" s="5"/>
      <c r="F16" s="6"/>
    </row>
    <row r="17" spans="1:6" x14ac:dyDescent="0.25">
      <c r="A17" s="27">
        <v>30</v>
      </c>
      <c r="B17" s="2">
        <v>1</v>
      </c>
      <c r="C17" s="2"/>
      <c r="D17" s="2"/>
      <c r="E17" s="2"/>
      <c r="F17" s="3"/>
    </row>
    <row r="18" spans="1:6" x14ac:dyDescent="0.25">
      <c r="A18" s="28"/>
      <c r="B18" s="1">
        <v>2</v>
      </c>
      <c r="C18" s="1"/>
      <c r="D18" s="1"/>
      <c r="E18" s="1"/>
      <c r="F18" s="4"/>
    </row>
    <row r="19" spans="1:6" ht="15.75" thickBot="1" x14ac:dyDescent="0.3">
      <c r="A19" s="29"/>
      <c r="B19" s="5">
        <v>3</v>
      </c>
      <c r="C19" s="5"/>
      <c r="D19" s="5"/>
      <c r="E19" s="5"/>
      <c r="F19" s="6"/>
    </row>
    <row r="20" spans="1:6" x14ac:dyDescent="0.25">
      <c r="A20" s="27">
        <v>35</v>
      </c>
      <c r="B20" s="2">
        <v>1</v>
      </c>
      <c r="C20" s="2"/>
      <c r="D20" s="2"/>
      <c r="E20" s="2"/>
      <c r="F20" s="3"/>
    </row>
    <row r="21" spans="1:6" x14ac:dyDescent="0.25">
      <c r="A21" s="28"/>
      <c r="B21" s="1">
        <v>2</v>
      </c>
      <c r="C21" s="1"/>
      <c r="D21" s="1"/>
      <c r="E21" s="1"/>
      <c r="F21" s="4"/>
    </row>
    <row r="22" spans="1:6" ht="15.75" thickBot="1" x14ac:dyDescent="0.3">
      <c r="A22" s="29"/>
      <c r="B22" s="5">
        <v>3</v>
      </c>
      <c r="C22" s="5"/>
      <c r="D22" s="5"/>
      <c r="E22" s="5"/>
      <c r="F22" s="6"/>
    </row>
    <row r="23" spans="1:6" x14ac:dyDescent="0.25">
      <c r="A23" s="27">
        <v>40</v>
      </c>
      <c r="B23" s="2">
        <v>1</v>
      </c>
      <c r="C23" s="2"/>
      <c r="D23" s="2"/>
      <c r="E23" s="2"/>
      <c r="F23" s="3"/>
    </row>
    <row r="24" spans="1:6" x14ac:dyDescent="0.25">
      <c r="A24" s="28"/>
      <c r="B24" s="1">
        <v>2</v>
      </c>
      <c r="C24" s="1"/>
      <c r="D24" s="1"/>
      <c r="E24" s="1"/>
      <c r="F24" s="4"/>
    </row>
    <row r="25" spans="1:6" ht="15.75" thickBot="1" x14ac:dyDescent="0.3">
      <c r="A25" s="29"/>
      <c r="B25" s="5">
        <v>3</v>
      </c>
      <c r="C25" s="5"/>
      <c r="D25" s="5"/>
      <c r="E25" s="5"/>
      <c r="F25" s="6"/>
    </row>
    <row r="26" spans="1:6" x14ac:dyDescent="0.25">
      <c r="A26" s="27">
        <v>45</v>
      </c>
      <c r="B26" s="2">
        <v>1</v>
      </c>
      <c r="C26" s="2"/>
      <c r="D26" s="2"/>
      <c r="E26" s="2"/>
      <c r="F26" s="3"/>
    </row>
    <row r="27" spans="1:6" x14ac:dyDescent="0.25">
      <c r="A27" s="28"/>
      <c r="B27" s="1">
        <v>2</v>
      </c>
      <c r="C27" s="1"/>
      <c r="D27" s="1"/>
      <c r="E27" s="1"/>
      <c r="F27" s="4"/>
    </row>
    <row r="28" spans="1:6" ht="15.75" thickBot="1" x14ac:dyDescent="0.3">
      <c r="A28" s="29"/>
      <c r="B28" s="5">
        <v>3</v>
      </c>
      <c r="C28" s="5"/>
      <c r="D28" s="5"/>
      <c r="E28" s="5"/>
      <c r="F28" s="6"/>
    </row>
    <row r="29" spans="1:6" x14ac:dyDescent="0.25">
      <c r="A29" s="27">
        <v>50</v>
      </c>
      <c r="B29" s="2">
        <v>1</v>
      </c>
      <c r="C29" s="2"/>
      <c r="D29" s="2"/>
      <c r="E29" s="2"/>
      <c r="F29" s="3"/>
    </row>
    <row r="30" spans="1:6" x14ac:dyDescent="0.25">
      <c r="A30" s="28"/>
      <c r="B30" s="1">
        <v>2</v>
      </c>
      <c r="C30" s="1"/>
      <c r="D30" s="1"/>
      <c r="E30" s="1"/>
      <c r="F30" s="4"/>
    </row>
    <row r="31" spans="1:6" ht="15.75" thickBot="1" x14ac:dyDescent="0.3">
      <c r="A31" s="29"/>
      <c r="B31" s="5">
        <v>3</v>
      </c>
      <c r="C31" s="5"/>
      <c r="D31" s="5"/>
      <c r="E31" s="5"/>
      <c r="F31" s="6"/>
    </row>
    <row r="32" spans="1:6" x14ac:dyDescent="0.25">
      <c r="A32" s="27">
        <v>55</v>
      </c>
      <c r="B32" s="2">
        <v>1</v>
      </c>
      <c r="C32" s="2"/>
      <c r="D32" s="2"/>
      <c r="E32" s="2"/>
      <c r="F32" s="3"/>
    </row>
    <row r="33" spans="1:6" x14ac:dyDescent="0.25">
      <c r="A33" s="28"/>
      <c r="B33" s="1">
        <v>2</v>
      </c>
      <c r="C33" s="1"/>
      <c r="D33" s="1"/>
      <c r="E33" s="1"/>
      <c r="F33" s="4"/>
    </row>
    <row r="34" spans="1:6" ht="15.75" thickBot="1" x14ac:dyDescent="0.3">
      <c r="A34" s="29"/>
      <c r="B34" s="5">
        <v>3</v>
      </c>
      <c r="C34" s="5"/>
      <c r="D34" s="5"/>
      <c r="E34" s="5"/>
      <c r="F34" s="6"/>
    </row>
    <row r="35" spans="1:6" x14ac:dyDescent="0.25">
      <c r="A35" s="27">
        <v>60</v>
      </c>
      <c r="B35" s="2">
        <v>1</v>
      </c>
      <c r="C35" s="2"/>
      <c r="D35" s="2"/>
      <c r="E35" s="2"/>
      <c r="F35" s="3"/>
    </row>
    <row r="36" spans="1:6" x14ac:dyDescent="0.25">
      <c r="A36" s="28"/>
      <c r="B36" s="1">
        <v>2</v>
      </c>
      <c r="C36" s="1"/>
      <c r="D36" s="1"/>
      <c r="E36" s="1"/>
      <c r="F36" s="4"/>
    </row>
    <row r="37" spans="1:6" ht="15.75" thickBot="1" x14ac:dyDescent="0.3">
      <c r="A37" s="29"/>
      <c r="B37" s="5">
        <v>3</v>
      </c>
      <c r="C37" s="5"/>
      <c r="D37" s="5"/>
      <c r="E37" s="5"/>
      <c r="F37" s="6"/>
    </row>
  </sheetData>
  <mergeCells count="12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2023-01-27T12:38:22Z</dcterms:modified>
</cp:coreProperties>
</file>