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10545"/>
  </bookViews>
  <sheets>
    <sheet name="EdisonDecaAnchor_BOM_10" sheetId="1" r:id="rId1"/>
  </sheets>
  <calcPr calcId="125725"/>
</workbook>
</file>

<file path=xl/calcChain.xml><?xml version="1.0" encoding="utf-8"?>
<calcChain xmlns="http://schemas.openxmlformats.org/spreadsheetml/2006/main">
  <c r="L44" i="1"/>
  <c r="L38"/>
  <c r="M38" s="1"/>
  <c r="N3"/>
  <c r="O3" s="1"/>
  <c r="N4"/>
  <c r="O4" s="1"/>
  <c r="N5"/>
  <c r="O5" s="1"/>
  <c r="N6"/>
  <c r="O6" s="1"/>
  <c r="N8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8"/>
  <c r="O18" s="1"/>
  <c r="N19"/>
  <c r="O19" s="1"/>
  <c r="N20"/>
  <c r="O20" s="1"/>
  <c r="N21"/>
  <c r="O21" s="1"/>
  <c r="N22"/>
  <c r="O22" s="1"/>
  <c r="N23"/>
  <c r="O23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9"/>
  <c r="O39" s="1"/>
  <c r="N40"/>
  <c r="O40" s="1"/>
  <c r="N41"/>
  <c r="O41" s="1"/>
  <c r="N42"/>
  <c r="O42" s="1"/>
  <c r="N43"/>
  <c r="O43" s="1"/>
  <c r="N2"/>
  <c r="O2" s="1"/>
  <c r="M3"/>
  <c r="M4"/>
  <c r="M5"/>
  <c r="M6"/>
  <c r="M8"/>
  <c r="M9"/>
  <c r="M10"/>
  <c r="M11"/>
  <c r="M12"/>
  <c r="M13"/>
  <c r="M14"/>
  <c r="M15"/>
  <c r="M16"/>
  <c r="M18"/>
  <c r="M19"/>
  <c r="M20"/>
  <c r="M21"/>
  <c r="M22"/>
  <c r="M23"/>
  <c r="M25"/>
  <c r="M26"/>
  <c r="M27"/>
  <c r="M28"/>
  <c r="M29"/>
  <c r="M30"/>
  <c r="M31"/>
  <c r="M32"/>
  <c r="M33"/>
  <c r="M34"/>
  <c r="M35"/>
  <c r="M36"/>
  <c r="M37"/>
  <c r="M39"/>
  <c r="M40"/>
  <c r="M41"/>
  <c r="M42"/>
  <c r="M43"/>
  <c r="M2"/>
  <c r="M44"/>
  <c r="N38" l="1"/>
  <c r="O38" s="1"/>
  <c r="M46"/>
  <c r="M47" s="1"/>
  <c r="N44"/>
  <c r="O44" s="1"/>
  <c r="O46" l="1"/>
  <c r="O47" s="1"/>
  <c r="N46"/>
  <c r="N47" s="1"/>
</calcChain>
</file>

<file path=xl/sharedStrings.xml><?xml version="1.0" encoding="utf-8"?>
<sst xmlns="http://schemas.openxmlformats.org/spreadsheetml/2006/main" count="406" uniqueCount="259">
  <si>
    <t>Designator</t>
  </si>
  <si>
    <t>Comment</t>
  </si>
  <si>
    <t>Description</t>
  </si>
  <si>
    <t>Footprint</t>
  </si>
  <si>
    <t>Quantity</t>
  </si>
  <si>
    <t>Manufacturer Number</t>
  </si>
  <si>
    <t>Supplier 1</t>
  </si>
  <si>
    <t>Supplier 2</t>
  </si>
  <si>
    <t>Supplier Part Number 1</t>
  </si>
  <si>
    <t>Supplier Part Number 2</t>
  </si>
  <si>
    <t>Supplier Unit Price 1</t>
  </si>
  <si>
    <t>Supplier Unit Price 2</t>
  </si>
  <si>
    <t>C1, C3, C7, C9, C60, C61</t>
  </si>
  <si>
    <t>10uF</t>
  </si>
  <si>
    <t>Capacitor SMD Ceramic X7R</t>
  </si>
  <si>
    <t>Mouser</t>
  </si>
  <si>
    <t>Digi-Key</t>
  </si>
  <si>
    <t>C2, C6, C50, C51, C100, C101, C110, C111</t>
  </si>
  <si>
    <t>100nF</t>
  </si>
  <si>
    <t>Capacitor SMD</t>
  </si>
  <si>
    <t>C4, C11</t>
  </si>
  <si>
    <t>1uF</t>
  </si>
  <si>
    <t>Capacitor SMD Ceramic X7R Low ESR</t>
  </si>
  <si>
    <t>CAPC1608X80</t>
  </si>
  <si>
    <t>C5</t>
  </si>
  <si>
    <t>4.7uF</t>
  </si>
  <si>
    <t>C8, C10</t>
  </si>
  <si>
    <t>22uF</t>
  </si>
  <si>
    <t>C12</t>
  </si>
  <si>
    <t>NCC</t>
  </si>
  <si>
    <t>RESC1005X35</t>
  </si>
  <si>
    <t/>
  </si>
  <si>
    <t>C52, C53</t>
  </si>
  <si>
    <t>47pF</t>
  </si>
  <si>
    <t>D1, D40, D50</t>
  </si>
  <si>
    <t>green</t>
  </si>
  <si>
    <t>Light Emitting Diode</t>
  </si>
  <si>
    <t>LEDM1608X80</t>
  </si>
  <si>
    <t>LTST-C190KGKT</t>
  </si>
  <si>
    <t>859-LTST-C190KGKT</t>
  </si>
  <si>
    <t>160-1435-1-ND</t>
  </si>
  <si>
    <t>D2, D4, D42, D51</t>
  </si>
  <si>
    <t>red</t>
  </si>
  <si>
    <t>LTST-C190KRKT</t>
  </si>
  <si>
    <t>859-LTST-C190KRKT</t>
  </si>
  <si>
    <t>160-1436-1-ND</t>
  </si>
  <si>
    <t>D3</t>
  </si>
  <si>
    <t>blue</t>
  </si>
  <si>
    <t>LTST-C190TBKT</t>
  </si>
  <si>
    <t>859-LTST-C190TBKT</t>
  </si>
  <si>
    <t>160-1646-1-ND</t>
  </si>
  <si>
    <t>D5, D52</t>
  </si>
  <si>
    <t>yellow</t>
  </si>
  <si>
    <t>LTST-C190KSKT</t>
  </si>
  <si>
    <t>859-LTST-C190KSKT</t>
  </si>
  <si>
    <t>160-1437-1-ND</t>
  </si>
  <si>
    <t>D6, D41, D53</t>
  </si>
  <si>
    <t>orange</t>
  </si>
  <si>
    <t>LTST-C190KFKT</t>
  </si>
  <si>
    <t>859-LTST-C190KFKT</t>
  </si>
  <si>
    <t>160-1434-1-ND</t>
  </si>
  <si>
    <t>D20</t>
  </si>
  <si>
    <t>RGB LED</t>
  </si>
  <si>
    <t>RGB LED with common Anode</t>
  </si>
  <si>
    <t>PLCC160P350X280X190-4</t>
  </si>
  <si>
    <t>CLVBA-FKA-CAEDH8BBB7A363</t>
  </si>
  <si>
    <t>941-VBAFKACAEDH8B7A3</t>
  </si>
  <si>
    <t>CLVBA-FKA-CAEDH8BBB7A363CT-ND</t>
  </si>
  <si>
    <t>J3</t>
  </si>
  <si>
    <t>USB Charge / UART</t>
  </si>
  <si>
    <t>USB Connectors MICRO USB B RECPT</t>
  </si>
  <si>
    <t>MOLEX_0473460001</t>
  </si>
  <si>
    <t>47346-0001</t>
  </si>
  <si>
    <t>538-47346-0001</t>
  </si>
  <si>
    <t>WM17141CT-ND</t>
  </si>
  <si>
    <t>J4</t>
  </si>
  <si>
    <t>Edison USB OTG Port</t>
  </si>
  <si>
    <t>L1, L2</t>
  </si>
  <si>
    <t>2.2uH</t>
  </si>
  <si>
    <t>Inductor</t>
  </si>
  <si>
    <t>INDM2929X140</t>
  </si>
  <si>
    <t>LPS3015-222MRC</t>
  </si>
  <si>
    <t>994-LPS3015-222MRC</t>
  </si>
  <si>
    <t>P1</t>
  </si>
  <si>
    <t>Intel Edison</t>
  </si>
  <si>
    <t>Intel Edison Header, 70-Pin Dual row</t>
  </si>
  <si>
    <t>HDRV70W12P40_2X35_Edison</t>
  </si>
  <si>
    <t>FDV301N</t>
  </si>
  <si>
    <t>N-Channel MOSFET</t>
  </si>
  <si>
    <t>SOT190P360X120-3</t>
  </si>
  <si>
    <t>512-FDV301N</t>
  </si>
  <si>
    <t>FDV301NCT-ND</t>
  </si>
  <si>
    <t>R1</t>
  </si>
  <si>
    <t>1K5</t>
  </si>
  <si>
    <t>Resistor</t>
  </si>
  <si>
    <t>ERJ-2RKF1501X</t>
  </si>
  <si>
    <t>667-ERJ-2RKF1501X</t>
  </si>
  <si>
    <t>P1.50KLCT-ND</t>
  </si>
  <si>
    <t>R2</t>
  </si>
  <si>
    <t>3K</t>
  </si>
  <si>
    <t>ERJ-2RKF3001X</t>
  </si>
  <si>
    <t>667-ERJ-2RKF3001X</t>
  </si>
  <si>
    <t>P3.00KLCT-ND</t>
  </si>
  <si>
    <t>0R</t>
  </si>
  <si>
    <t>ERJ-2GE0R00X</t>
  </si>
  <si>
    <t>667-ERJ-2GE0R00X</t>
  </si>
  <si>
    <t>P0.0JCT-ND</t>
  </si>
  <si>
    <t>NC</t>
  </si>
  <si>
    <t>68R</t>
  </si>
  <si>
    <t>ERJ-2RKF68R0X</t>
  </si>
  <si>
    <t>667-ERJ-2RKF68R0X</t>
  </si>
  <si>
    <t>P68.0LCT-ND</t>
  </si>
  <si>
    <t>R8, R142, R151</t>
  </si>
  <si>
    <t>82R</t>
  </si>
  <si>
    <t>ERJ-2RKF82R0X</t>
  </si>
  <si>
    <t>667-ERJ-2RKF82R0X</t>
  </si>
  <si>
    <t>P82.0LCT-ND</t>
  </si>
  <si>
    <t>220R</t>
  </si>
  <si>
    <t>ERJ-2RKF2200X</t>
  </si>
  <si>
    <t>667-ERJ-2RKF2200X</t>
  </si>
  <si>
    <t>P220LCT-ND</t>
  </si>
  <si>
    <t>20K</t>
  </si>
  <si>
    <t>ERJ-2RKF2002X</t>
  </si>
  <si>
    <t>667-ERJ-2RKF2002X</t>
  </si>
  <si>
    <t>P20.0KLCT-ND</t>
  </si>
  <si>
    <t>1K</t>
  </si>
  <si>
    <t>ERJ-2RKF1001X</t>
  </si>
  <si>
    <t>667-ERJ-2RKF1001X</t>
  </si>
  <si>
    <t>P1.00KLCT-ND</t>
  </si>
  <si>
    <t>2K</t>
  </si>
  <si>
    <t>ERJ-2RKF2001X</t>
  </si>
  <si>
    <t>667-ERJ-2RKF2001X</t>
  </si>
  <si>
    <t>P2.00KLCT-ND</t>
  </si>
  <si>
    <t>R31, R61, R201, R202</t>
  </si>
  <si>
    <t>100K</t>
  </si>
  <si>
    <t>ERJ-2RKF1003X</t>
  </si>
  <si>
    <t>667-ERJ-2RKF1003X</t>
  </si>
  <si>
    <t>P100KLCT-ND</t>
  </si>
  <si>
    <t>R50, R51, R121, R122</t>
  </si>
  <si>
    <t>27R</t>
  </si>
  <si>
    <t>ERJ-2RKF27R0X</t>
  </si>
  <si>
    <t>667-ERJ-2RKF27R0X</t>
  </si>
  <si>
    <t>P27.0LCT-ND</t>
  </si>
  <si>
    <t>R52, R53</t>
  </si>
  <si>
    <t>100R</t>
  </si>
  <si>
    <t>ERJ-2RKF1000X</t>
  </si>
  <si>
    <t>667-ERJ-2RKF1000X</t>
  </si>
  <si>
    <t>P100LCT-ND</t>
  </si>
  <si>
    <t>R60</t>
  </si>
  <si>
    <t>287R</t>
  </si>
  <si>
    <t>ERJ-2RKF2870X</t>
  </si>
  <si>
    <t>667-ERJ-2RKF2870X</t>
  </si>
  <si>
    <t>P287LCT-ND</t>
  </si>
  <si>
    <t>SW_SPST_PB</t>
  </si>
  <si>
    <t>Switch PB</t>
  </si>
  <si>
    <t>SW_7914J-1-000E</t>
  </si>
  <si>
    <t>7914J-1-000E</t>
  </si>
  <si>
    <t>652-7914J-1-000E</t>
  </si>
  <si>
    <t>7914J-000ECT-ND</t>
  </si>
  <si>
    <t>U1</t>
  </si>
  <si>
    <t>MAX8934E</t>
  </si>
  <si>
    <t>IC BATTERY CHARGER DUAL 28TQFN</t>
  </si>
  <si>
    <t>QFN40P40X40X80-29</t>
  </si>
  <si>
    <t>MAX8934EETI+</t>
  </si>
  <si>
    <t>700-MAX8934EETI+</t>
  </si>
  <si>
    <t>MAX8934EETI+-ND</t>
  </si>
  <si>
    <t>U2</t>
  </si>
  <si>
    <t>LTC2941-1</t>
  </si>
  <si>
    <t>IC FUEL/GAS GAUGE LI-ION 1A 6DFN</t>
  </si>
  <si>
    <t>DFN30X20X80-6</t>
  </si>
  <si>
    <t>LTC2941IDCB-1#TRMPBF</t>
  </si>
  <si>
    <t>LTC2941IDCB-1#TRMPBFCT-ND</t>
  </si>
  <si>
    <t>U3</t>
  </si>
  <si>
    <t>TPS62162</t>
  </si>
  <si>
    <t>IC REG BUCK 3.3V 1A SYNC 8WSON</t>
  </si>
  <si>
    <t>SON50P210X210X80-9</t>
  </si>
  <si>
    <t>TPS62162DSGR</t>
  </si>
  <si>
    <t>595-TPS62162DSGR</t>
  </si>
  <si>
    <t>296-43671-1-ND</t>
  </si>
  <si>
    <t>U4</t>
  </si>
  <si>
    <t>TPS61202</t>
  </si>
  <si>
    <t>IC REG BOOST 5V 1.2A SYNC 10SON</t>
  </si>
  <si>
    <t>SON50P310X310X100-11</t>
  </si>
  <si>
    <t>TPS61202DRCR</t>
  </si>
  <si>
    <t>595-TPS61202DRCR</t>
  </si>
  <si>
    <t>296-27462-1-ND</t>
  </si>
  <si>
    <t>U5</t>
  </si>
  <si>
    <t>FT231XQ</t>
  </si>
  <si>
    <t>IC USB SERIAL FULL UART 20QFN</t>
  </si>
  <si>
    <t>QFN50P40X40X80-21</t>
  </si>
  <si>
    <t>FT231XQ-R</t>
  </si>
  <si>
    <t>895-FT231XQ-R</t>
  </si>
  <si>
    <t>768-1128-1-ND</t>
  </si>
  <si>
    <t>U6</t>
  </si>
  <si>
    <t>MIC2039EYM6-TR</t>
  </si>
  <si>
    <t>Adjustable Current Limit Power Switch</t>
  </si>
  <si>
    <t>SOT95P360X130-6</t>
  </si>
  <si>
    <t>MIC2039EYM6</t>
  </si>
  <si>
    <t>998-MIC2039EYM6TR</t>
  </si>
  <si>
    <t>576-4192-1-ND</t>
  </si>
  <si>
    <t>U10, U11</t>
  </si>
  <si>
    <t>8-Bit Bidirectional Voltage-Level Translator</t>
  </si>
  <si>
    <t>QFN50P47X37X100-21</t>
  </si>
  <si>
    <t>U50</t>
  </si>
  <si>
    <t>DWM1000</t>
  </si>
  <si>
    <t>MOD IEEE802.15.4-2011 UWB TXRX</t>
  </si>
  <si>
    <t>DECAWAVE_DWM1000</t>
  </si>
  <si>
    <t>1479-1002-1-ND</t>
  </si>
  <si>
    <t>Total Price</t>
  </si>
  <si>
    <t>-</t>
  </si>
  <si>
    <t>Total (10 Stk):</t>
  </si>
  <si>
    <t>Total Price Mouser</t>
  </si>
  <si>
    <t>Total Price Digi-Key</t>
  </si>
  <si>
    <t>(  Total (1 Stk):  )</t>
  </si>
  <si>
    <t>CAPC1005X50</t>
  </si>
  <si>
    <t>D100, D101</t>
  </si>
  <si>
    <t>DB2G42900L1</t>
  </si>
  <si>
    <t>Schottky Diode</t>
  </si>
  <si>
    <t>DIOC1006X10</t>
  </si>
  <si>
    <t>Q20, Q21, Q22, Q40, Q41, Q42, Q50, Q100</t>
  </si>
  <si>
    <t>R3, R41, R100, R106, R107, R108, R109, R110, R111</t>
  </si>
  <si>
    <t>R4, R20, R21</t>
  </si>
  <si>
    <t>10K</t>
  </si>
  <si>
    <t>R6, R32, R40, R42, R112, R113, R117</t>
  </si>
  <si>
    <t>R7, R9, R54, R55, R120, R140, R141, R150, R152, R153</t>
  </si>
  <si>
    <t>R30, R114</t>
  </si>
  <si>
    <t>R33, R43, R62, R115, R118, R119, R123, R124, R125, R130, R131, R132, R143, R144, R145, R200</t>
  </si>
  <si>
    <t>R116</t>
  </si>
  <si>
    <t>R203, R204, R205, R206</t>
  </si>
  <si>
    <t>S30, S31, S32, S100</t>
  </si>
  <si>
    <t>TXS0108E</t>
  </si>
  <si>
    <t>GRM188R61A106KE69D</t>
  </si>
  <si>
    <t>GRM155R71A104KA01D</t>
  </si>
  <si>
    <t>GRM155R61A105ME15D</t>
  </si>
  <si>
    <t>GRM188R61A475KE15D</t>
  </si>
  <si>
    <t>GRM188R61A226ME15D</t>
  </si>
  <si>
    <t>GRM1555C1H470FA01D</t>
  </si>
  <si>
    <t>ERJ-2RKF1002X</t>
  </si>
  <si>
    <t>TXS0108ERGYR</t>
  </si>
  <si>
    <t>81-GRM188R61A106KE9D</t>
  </si>
  <si>
    <t>81-GRM155R71A104KA1D</t>
  </si>
  <si>
    <t>81-GRM155R61A105ME5D</t>
  </si>
  <si>
    <t>81-GRM188R61A475KE5D</t>
  </si>
  <si>
    <t>81-GRM188R61A226ME5D</t>
  </si>
  <si>
    <t>81-GRM1555C1H470FA1D</t>
  </si>
  <si>
    <t>667-DB2G42900L1</t>
  </si>
  <si>
    <t>667-ERJ-2RKF1002X</t>
  </si>
  <si>
    <t>595-TXS0108ERGYR</t>
  </si>
  <si>
    <t>490-10474-1-ND</t>
  </si>
  <si>
    <t>490-6321-1-ND</t>
  </si>
  <si>
    <t>490-5409-1-ND</t>
  </si>
  <si>
    <t>490-10477-1-ND</t>
  </si>
  <si>
    <t>490-10476-1-ND</t>
  </si>
  <si>
    <t>490-6241-1-ND</t>
  </si>
  <si>
    <t>P18982CT-ND</t>
  </si>
  <si>
    <t>P10.0KLCT-ND</t>
  </si>
  <si>
    <t>296-24806-1-ND</t>
  </si>
  <si>
    <t>Datum der Preise:</t>
  </si>
  <si>
    <t>DF40HC(3.0)-70DS-0.4V(51)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</si>
</sst>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9C6500"/>
      <name val="Calibri"/>
      <family val="2"/>
      <scheme val="minor"/>
    </font>
    <font>
      <sz val="8"/>
      <color theme="1"/>
      <name val="Segoe U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6">
    <xf numFmtId="0" fontId="0" fillId="0" borderId="0" xfId="0"/>
    <xf numFmtId="0" fontId="1" fillId="0" borderId="1" xfId="0" quotePrefix="1" applyFon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2" xfId="0" quotePrefix="1" applyFont="1" applyBorder="1"/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3" borderId="0" xfId="1" applyNumberFormat="1" applyFon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1" fillId="2" borderId="8" xfId="0" quotePrefix="1" applyFont="1" applyFill="1" applyBorder="1" applyAlignment="1">
      <alignment horizontal="center"/>
    </xf>
    <xf numFmtId="0" fontId="1" fillId="2" borderId="9" xfId="0" quotePrefix="1" applyFont="1" applyFill="1" applyBorder="1" applyAlignment="1">
      <alignment horizontal="center"/>
    </xf>
    <xf numFmtId="0" fontId="1" fillId="2" borderId="10" xfId="0" quotePrefix="1" applyFont="1" applyFill="1" applyBorder="1" applyAlignment="1">
      <alignment horizontal="center"/>
    </xf>
    <xf numFmtId="164" fontId="1" fillId="2" borderId="10" xfId="0" quotePrefix="1" applyNumberFormat="1" applyFont="1" applyFill="1" applyBorder="1" applyAlignment="1">
      <alignment horizontal="center"/>
    </xf>
    <xf numFmtId="164" fontId="1" fillId="2" borderId="11" xfId="0" quotePrefix="1" applyNumberFormat="1" applyFont="1" applyFill="1" applyBorder="1" applyAlignment="1">
      <alignment horizontal="center"/>
    </xf>
    <xf numFmtId="164" fontId="1" fillId="2" borderId="12" xfId="0" quotePrefix="1" applyNumberFormat="1" applyFont="1" applyFill="1" applyBorder="1" applyAlignment="1">
      <alignment horizontal="center"/>
    </xf>
    <xf numFmtId="164" fontId="1" fillId="2" borderId="13" xfId="0" quotePrefix="1" applyNumberFormat="1" applyFont="1" applyFill="1" applyBorder="1" applyAlignment="1">
      <alignment horizontal="center"/>
    </xf>
    <xf numFmtId="164" fontId="1" fillId="2" borderId="14" xfId="0" quotePrefix="1" applyNumberFormat="1" applyFont="1" applyFill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1" fillId="0" borderId="16" xfId="0" quotePrefix="1" applyFont="1" applyBorder="1"/>
    <xf numFmtId="0" fontId="1" fillId="0" borderId="17" xfId="0" quotePrefix="1" applyFont="1" applyBorder="1"/>
    <xf numFmtId="164" fontId="1" fillId="0" borderId="18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0" fontId="1" fillId="2" borderId="23" xfId="0" quotePrefix="1" applyFont="1" applyFill="1" applyBorder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3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17" xfId="0" applyFont="1" applyBorder="1"/>
    <xf numFmtId="14" fontId="0" fillId="0" borderId="0" xfId="0" applyNumberFormat="1"/>
  </cellXfs>
  <cellStyles count="2">
    <cellStyle name="Neutral" xfId="1" builtinId="28"/>
    <cellStyle name="Standard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7"/>
  <sheetViews>
    <sheetView tabSelected="1" topLeftCell="A7" zoomScale="85" zoomScaleNormal="85" workbookViewId="0">
      <selection activeCell="G60" sqref="F50:G60"/>
    </sheetView>
  </sheetViews>
  <sheetFormatPr baseColWidth="10" defaultRowHeight="15"/>
  <cols>
    <col min="1" max="4" width="22.85546875" customWidth="1"/>
    <col min="5" max="5" width="8.5703125" style="2" customWidth="1"/>
    <col min="6" max="6" width="22.85546875" customWidth="1"/>
    <col min="7" max="7" width="11.42578125" customWidth="1"/>
    <col min="8" max="8" width="22.85546875" customWidth="1"/>
    <col min="9" max="9" width="17.140625" style="3" customWidth="1"/>
    <col min="10" max="10" width="11.42578125" customWidth="1"/>
    <col min="11" max="11" width="28.5703125" customWidth="1"/>
    <col min="12" max="12" width="17.140625" style="3" customWidth="1"/>
    <col min="13" max="13" width="17.140625" style="7" customWidth="1"/>
    <col min="14" max="15" width="17.140625" customWidth="1"/>
  </cols>
  <sheetData>
    <row r="1" spans="1:15" ht="15.75" thickTop="1">
      <c r="A1" s="12" t="s">
        <v>0</v>
      </c>
      <c r="B1" s="13" t="s">
        <v>1</v>
      </c>
      <c r="C1" s="28" t="s">
        <v>2</v>
      </c>
      <c r="D1" s="13" t="s">
        <v>3</v>
      </c>
      <c r="E1" s="13" t="s">
        <v>4</v>
      </c>
      <c r="F1" s="14" t="s">
        <v>5</v>
      </c>
      <c r="G1" s="12" t="s">
        <v>6</v>
      </c>
      <c r="H1" s="13" t="s">
        <v>8</v>
      </c>
      <c r="I1" s="15" t="s">
        <v>10</v>
      </c>
      <c r="J1" s="12" t="s">
        <v>7</v>
      </c>
      <c r="K1" s="13" t="s">
        <v>9</v>
      </c>
      <c r="L1" s="16" t="s">
        <v>11</v>
      </c>
      <c r="M1" s="17" t="s">
        <v>208</v>
      </c>
      <c r="N1" s="18" t="s">
        <v>211</v>
      </c>
      <c r="O1" s="19" t="s">
        <v>212</v>
      </c>
    </row>
    <row r="2" spans="1:15">
      <c r="A2" s="1" t="s">
        <v>12</v>
      </c>
      <c r="B2" s="1" t="s">
        <v>13</v>
      </c>
      <c r="C2" s="1" t="s">
        <v>14</v>
      </c>
      <c r="D2" s="1" t="s">
        <v>23</v>
      </c>
      <c r="E2" s="30">
        <v>6</v>
      </c>
      <c r="F2" s="1" t="s">
        <v>231</v>
      </c>
      <c r="G2" s="4" t="s">
        <v>15</v>
      </c>
      <c r="H2" s="1" t="s">
        <v>239</v>
      </c>
      <c r="I2" s="31">
        <v>7.8E-2</v>
      </c>
      <c r="J2" s="4" t="s">
        <v>16</v>
      </c>
      <c r="K2" s="1" t="s">
        <v>248</v>
      </c>
      <c r="L2" s="32">
        <v>6.9790000000000005E-2</v>
      </c>
      <c r="M2" s="9">
        <f>IF(I2&gt;L2,L2*E2,I2*E2)</f>
        <v>0.41874</v>
      </c>
      <c r="N2" s="10" t="str">
        <f>IF(I2&gt;L2,"-",I2*E2)</f>
        <v>-</v>
      </c>
      <c r="O2" s="20">
        <f>IF(N2="-",L2*E2,"-")</f>
        <v>0.41874</v>
      </c>
    </row>
    <row r="3" spans="1:15">
      <c r="A3" s="1" t="s">
        <v>17</v>
      </c>
      <c r="B3" s="1" t="s">
        <v>18</v>
      </c>
      <c r="C3" s="1" t="s">
        <v>19</v>
      </c>
      <c r="D3" s="1" t="s">
        <v>214</v>
      </c>
      <c r="E3" s="30">
        <v>8</v>
      </c>
      <c r="F3" s="1" t="s">
        <v>232</v>
      </c>
      <c r="G3" s="4" t="s">
        <v>15</v>
      </c>
      <c r="H3" s="1" t="s">
        <v>240</v>
      </c>
      <c r="I3" s="31">
        <v>6.0000000000000001E-3</v>
      </c>
      <c r="J3" s="4" t="s">
        <v>16</v>
      </c>
      <c r="K3" s="1" t="s">
        <v>249</v>
      </c>
      <c r="L3" s="32">
        <v>6.4999999999999997E-3</v>
      </c>
      <c r="M3" s="9">
        <f t="shared" ref="M3:M44" si="0">IF(I3&gt;L3,L3*E3,I3*E3)</f>
        <v>4.8000000000000001E-2</v>
      </c>
      <c r="N3" s="10">
        <f t="shared" ref="N3:N44" si="1">IF(I3&gt;L3,"-",I3*E3)</f>
        <v>4.8000000000000001E-2</v>
      </c>
      <c r="O3" s="20" t="str">
        <f t="shared" ref="O3:O44" si="2">IF(N3="-",L3*E3,"-")</f>
        <v>-</v>
      </c>
    </row>
    <row r="4" spans="1:15">
      <c r="A4" s="1" t="s">
        <v>20</v>
      </c>
      <c r="B4" s="1" t="s">
        <v>21</v>
      </c>
      <c r="C4" s="1" t="s">
        <v>22</v>
      </c>
      <c r="D4" s="1" t="s">
        <v>214</v>
      </c>
      <c r="E4" s="30">
        <v>2</v>
      </c>
      <c r="F4" s="1" t="s">
        <v>233</v>
      </c>
      <c r="G4" s="4" t="s">
        <v>15</v>
      </c>
      <c r="H4" s="1" t="s">
        <v>241</v>
      </c>
      <c r="I4" s="31">
        <v>1.2999999999999999E-2</v>
      </c>
      <c r="J4" s="4" t="s">
        <v>16</v>
      </c>
      <c r="K4" s="1" t="s">
        <v>250</v>
      </c>
      <c r="L4" s="32">
        <v>2.2759999999999999E-2</v>
      </c>
      <c r="M4" s="9">
        <f t="shared" si="0"/>
        <v>2.5999999999999999E-2</v>
      </c>
      <c r="N4" s="10">
        <f t="shared" si="1"/>
        <v>2.5999999999999999E-2</v>
      </c>
      <c r="O4" s="20" t="str">
        <f t="shared" si="2"/>
        <v>-</v>
      </c>
    </row>
    <row r="5" spans="1:15">
      <c r="A5" s="1" t="s">
        <v>24</v>
      </c>
      <c r="B5" s="1" t="s">
        <v>25</v>
      </c>
      <c r="C5" s="1" t="s">
        <v>14</v>
      </c>
      <c r="D5" s="1" t="s">
        <v>23</v>
      </c>
      <c r="E5" s="30">
        <v>1</v>
      </c>
      <c r="F5" s="1" t="s">
        <v>234</v>
      </c>
      <c r="G5" s="4" t="s">
        <v>15</v>
      </c>
      <c r="H5" s="1" t="s">
        <v>242</v>
      </c>
      <c r="I5" s="31">
        <v>5.0999999999999997E-2</v>
      </c>
      <c r="J5" s="4" t="s">
        <v>16</v>
      </c>
      <c r="K5" s="1" t="s">
        <v>251</v>
      </c>
      <c r="L5" s="32">
        <v>8.7779999999999997E-2</v>
      </c>
      <c r="M5" s="9">
        <f t="shared" si="0"/>
        <v>5.0999999999999997E-2</v>
      </c>
      <c r="N5" s="10">
        <f t="shared" si="1"/>
        <v>5.0999999999999997E-2</v>
      </c>
      <c r="O5" s="20" t="str">
        <f t="shared" si="2"/>
        <v>-</v>
      </c>
    </row>
    <row r="6" spans="1:15">
      <c r="A6" s="1" t="s">
        <v>26</v>
      </c>
      <c r="B6" s="1" t="s">
        <v>27</v>
      </c>
      <c r="C6" s="1" t="s">
        <v>22</v>
      </c>
      <c r="D6" s="1" t="s">
        <v>23</v>
      </c>
      <c r="E6" s="30">
        <v>2</v>
      </c>
      <c r="F6" s="1" t="s">
        <v>235</v>
      </c>
      <c r="G6" s="4" t="s">
        <v>15</v>
      </c>
      <c r="H6" s="1" t="s">
        <v>243</v>
      </c>
      <c r="I6" s="31">
        <v>0.111</v>
      </c>
      <c r="J6" s="4" t="s">
        <v>16</v>
      </c>
      <c r="K6" s="1" t="s">
        <v>252</v>
      </c>
      <c r="L6" s="32">
        <v>0.19397</v>
      </c>
      <c r="M6" s="9">
        <f t="shared" si="0"/>
        <v>0.222</v>
      </c>
      <c r="N6" s="10">
        <f t="shared" si="1"/>
        <v>0.222</v>
      </c>
      <c r="O6" s="20" t="str">
        <f t="shared" si="2"/>
        <v>-</v>
      </c>
    </row>
    <row r="7" spans="1:15">
      <c r="A7" s="1" t="s">
        <v>28</v>
      </c>
      <c r="B7" s="1" t="s">
        <v>29</v>
      </c>
      <c r="C7" s="1" t="s">
        <v>14</v>
      </c>
      <c r="D7" s="1" t="s">
        <v>30</v>
      </c>
      <c r="E7" s="30">
        <v>1</v>
      </c>
      <c r="F7" s="1" t="s">
        <v>31</v>
      </c>
      <c r="G7" s="4" t="s">
        <v>15</v>
      </c>
      <c r="H7" s="1" t="s">
        <v>31</v>
      </c>
      <c r="I7" s="5"/>
      <c r="J7" s="4" t="s">
        <v>16</v>
      </c>
      <c r="K7" s="1" t="s">
        <v>31</v>
      </c>
      <c r="L7" s="6"/>
      <c r="M7" s="9"/>
      <c r="N7" s="10"/>
      <c r="O7" s="20"/>
    </row>
    <row r="8" spans="1:15">
      <c r="A8" s="1" t="s">
        <v>32</v>
      </c>
      <c r="B8" s="1" t="s">
        <v>33</v>
      </c>
      <c r="C8" s="1" t="s">
        <v>19</v>
      </c>
      <c r="D8" s="1" t="s">
        <v>214</v>
      </c>
      <c r="E8" s="30">
        <v>2</v>
      </c>
      <c r="F8" s="1" t="s">
        <v>236</v>
      </c>
      <c r="G8" s="4" t="s">
        <v>15</v>
      </c>
      <c r="H8" s="1" t="s">
        <v>244</v>
      </c>
      <c r="I8" s="31">
        <v>2.3E-2</v>
      </c>
      <c r="J8" s="4" t="s">
        <v>16</v>
      </c>
      <c r="K8" s="1" t="s">
        <v>253</v>
      </c>
      <c r="L8" s="32">
        <v>4.2259999999999999E-2</v>
      </c>
      <c r="M8" s="9">
        <f t="shared" si="0"/>
        <v>4.5999999999999999E-2</v>
      </c>
      <c r="N8" s="10">
        <f t="shared" si="1"/>
        <v>4.5999999999999999E-2</v>
      </c>
      <c r="O8" s="20" t="str">
        <f t="shared" si="2"/>
        <v>-</v>
      </c>
    </row>
    <row r="9" spans="1:15">
      <c r="A9" s="1" t="s">
        <v>34</v>
      </c>
      <c r="B9" s="1" t="s">
        <v>35</v>
      </c>
      <c r="C9" s="1" t="s">
        <v>36</v>
      </c>
      <c r="D9" s="1" t="s">
        <v>37</v>
      </c>
      <c r="E9" s="30">
        <v>3</v>
      </c>
      <c r="F9" s="1" t="s">
        <v>38</v>
      </c>
      <c r="G9" s="4" t="s">
        <v>15</v>
      </c>
      <c r="H9" s="1" t="s">
        <v>39</v>
      </c>
      <c r="I9" s="31">
        <v>0.219</v>
      </c>
      <c r="J9" s="4" t="s">
        <v>16</v>
      </c>
      <c r="K9" s="1" t="s">
        <v>40</v>
      </c>
      <c r="L9" s="32">
        <v>0.14044000000000001</v>
      </c>
      <c r="M9" s="9">
        <f t="shared" si="0"/>
        <v>0.42132000000000003</v>
      </c>
      <c r="N9" s="10" t="str">
        <f t="shared" si="1"/>
        <v>-</v>
      </c>
      <c r="O9" s="20">
        <f t="shared" si="2"/>
        <v>0.42132000000000003</v>
      </c>
    </row>
    <row r="10" spans="1:15">
      <c r="A10" s="1" t="s">
        <v>41</v>
      </c>
      <c r="B10" s="1" t="s">
        <v>42</v>
      </c>
      <c r="C10" s="1" t="s">
        <v>36</v>
      </c>
      <c r="D10" s="1" t="s">
        <v>37</v>
      </c>
      <c r="E10" s="30">
        <v>4</v>
      </c>
      <c r="F10" s="1" t="s">
        <v>43</v>
      </c>
      <c r="G10" s="4" t="s">
        <v>15</v>
      </c>
      <c r="H10" s="1" t="s">
        <v>44</v>
      </c>
      <c r="I10" s="31">
        <v>0.219</v>
      </c>
      <c r="J10" s="4" t="s">
        <v>16</v>
      </c>
      <c r="K10" s="1" t="s">
        <v>45</v>
      </c>
      <c r="L10" s="32">
        <v>0.14044000000000001</v>
      </c>
      <c r="M10" s="9">
        <f t="shared" si="0"/>
        <v>0.56176000000000004</v>
      </c>
      <c r="N10" s="10" t="str">
        <f t="shared" si="1"/>
        <v>-</v>
      </c>
      <c r="O10" s="20">
        <f t="shared" si="2"/>
        <v>0.56176000000000004</v>
      </c>
    </row>
    <row r="11" spans="1:15">
      <c r="A11" s="1" t="s">
        <v>46</v>
      </c>
      <c r="B11" s="1" t="s">
        <v>47</v>
      </c>
      <c r="C11" s="1" t="s">
        <v>36</v>
      </c>
      <c r="D11" s="1" t="s">
        <v>37</v>
      </c>
      <c r="E11" s="30">
        <v>1</v>
      </c>
      <c r="F11" s="1" t="s">
        <v>48</v>
      </c>
      <c r="G11" s="4" t="s">
        <v>15</v>
      </c>
      <c r="H11" s="1" t="s">
        <v>49</v>
      </c>
      <c r="I11" s="31">
        <v>0.36199999999999999</v>
      </c>
      <c r="J11" s="4" t="s">
        <v>16</v>
      </c>
      <c r="K11" s="1" t="s">
        <v>50</v>
      </c>
      <c r="L11" s="32">
        <v>0.38035999999999998</v>
      </c>
      <c r="M11" s="9">
        <f t="shared" si="0"/>
        <v>0.36199999999999999</v>
      </c>
      <c r="N11" s="10">
        <f t="shared" si="1"/>
        <v>0.36199999999999999</v>
      </c>
      <c r="O11" s="20" t="str">
        <f t="shared" si="2"/>
        <v>-</v>
      </c>
    </row>
    <row r="12" spans="1:15">
      <c r="A12" s="1" t="s">
        <v>51</v>
      </c>
      <c r="B12" s="1" t="s">
        <v>52</v>
      </c>
      <c r="C12" s="1" t="s">
        <v>36</v>
      </c>
      <c r="D12" s="1" t="s">
        <v>37</v>
      </c>
      <c r="E12" s="30">
        <v>2</v>
      </c>
      <c r="F12" s="1" t="s">
        <v>53</v>
      </c>
      <c r="G12" s="4" t="s">
        <v>15</v>
      </c>
      <c r="H12" s="1" t="s">
        <v>54</v>
      </c>
      <c r="I12" s="31">
        <v>0.24</v>
      </c>
      <c r="J12" s="4" t="s">
        <v>16</v>
      </c>
      <c r="K12" s="1" t="s">
        <v>55</v>
      </c>
      <c r="L12" s="32">
        <v>0.20480999999999999</v>
      </c>
      <c r="M12" s="9">
        <f t="shared" si="0"/>
        <v>0.40961999999999998</v>
      </c>
      <c r="N12" s="10" t="str">
        <f t="shared" si="1"/>
        <v>-</v>
      </c>
      <c r="O12" s="20">
        <f t="shared" si="2"/>
        <v>0.40961999999999998</v>
      </c>
    </row>
    <row r="13" spans="1:15">
      <c r="A13" s="1" t="s">
        <v>56</v>
      </c>
      <c r="B13" s="1" t="s">
        <v>57</v>
      </c>
      <c r="C13" s="1" t="s">
        <v>36</v>
      </c>
      <c r="D13" s="1" t="s">
        <v>37</v>
      </c>
      <c r="E13" s="30">
        <v>3</v>
      </c>
      <c r="F13" s="1" t="s">
        <v>58</v>
      </c>
      <c r="G13" s="4" t="s">
        <v>15</v>
      </c>
      <c r="H13" s="1" t="s">
        <v>59</v>
      </c>
      <c r="I13" s="31">
        <v>0.20899999999999999</v>
      </c>
      <c r="J13" s="4" t="s">
        <v>16</v>
      </c>
      <c r="K13" s="1" t="s">
        <v>60</v>
      </c>
      <c r="L13" s="32">
        <v>0.13091</v>
      </c>
      <c r="M13" s="9">
        <f t="shared" si="0"/>
        <v>0.39273000000000002</v>
      </c>
      <c r="N13" s="10" t="str">
        <f t="shared" si="1"/>
        <v>-</v>
      </c>
      <c r="O13" s="20">
        <f t="shared" si="2"/>
        <v>0.39273000000000002</v>
      </c>
    </row>
    <row r="14" spans="1:15">
      <c r="A14" s="1" t="s">
        <v>61</v>
      </c>
      <c r="B14" s="1" t="s">
        <v>62</v>
      </c>
      <c r="C14" s="1" t="s">
        <v>63</v>
      </c>
      <c r="D14" s="1" t="s">
        <v>64</v>
      </c>
      <c r="E14" s="30">
        <v>1</v>
      </c>
      <c r="F14" s="1" t="s">
        <v>65</v>
      </c>
      <c r="G14" s="4" t="s">
        <v>15</v>
      </c>
      <c r="H14" s="1" t="s">
        <v>66</v>
      </c>
      <c r="I14" s="31">
        <v>0.39100000000000001</v>
      </c>
      <c r="J14" s="4" t="s">
        <v>16</v>
      </c>
      <c r="K14" s="1" t="s">
        <v>67</v>
      </c>
      <c r="L14" s="32">
        <v>0.53098999999999996</v>
      </c>
      <c r="M14" s="9">
        <f t="shared" si="0"/>
        <v>0.39100000000000001</v>
      </c>
      <c r="N14" s="10">
        <f t="shared" si="1"/>
        <v>0.39100000000000001</v>
      </c>
      <c r="O14" s="20" t="str">
        <f t="shared" si="2"/>
        <v>-</v>
      </c>
    </row>
    <row r="15" spans="1:15">
      <c r="A15" s="1" t="s">
        <v>215</v>
      </c>
      <c r="B15" s="1" t="s">
        <v>216</v>
      </c>
      <c r="C15" s="1" t="s">
        <v>217</v>
      </c>
      <c r="D15" s="1" t="s">
        <v>218</v>
      </c>
      <c r="E15" s="30">
        <v>2</v>
      </c>
      <c r="F15" s="1" t="s">
        <v>216</v>
      </c>
      <c r="G15" s="4" t="s">
        <v>15</v>
      </c>
      <c r="H15" s="1" t="s">
        <v>245</v>
      </c>
      <c r="I15" s="31">
        <v>0.30499999999999999</v>
      </c>
      <c r="J15" s="4" t="s">
        <v>16</v>
      </c>
      <c r="K15" s="1" t="s">
        <v>254</v>
      </c>
      <c r="L15" s="32">
        <v>0.16145999999999999</v>
      </c>
      <c r="M15" s="9">
        <f t="shared" si="0"/>
        <v>0.32291999999999998</v>
      </c>
      <c r="N15" s="10" t="str">
        <f t="shared" si="1"/>
        <v>-</v>
      </c>
      <c r="O15" s="20">
        <f t="shared" si="2"/>
        <v>0.32291999999999998</v>
      </c>
    </row>
    <row r="16" spans="1:15">
      <c r="A16" s="1" t="s">
        <v>68</v>
      </c>
      <c r="B16" s="1" t="s">
        <v>69</v>
      </c>
      <c r="C16" s="1" t="s">
        <v>70</v>
      </c>
      <c r="D16" s="1" t="s">
        <v>71</v>
      </c>
      <c r="E16" s="30">
        <v>1</v>
      </c>
      <c r="F16" s="1" t="s">
        <v>72</v>
      </c>
      <c r="G16" s="4" t="s">
        <v>15</v>
      </c>
      <c r="H16" s="1" t="s">
        <v>73</v>
      </c>
      <c r="I16" s="31">
        <v>0.79400000000000004</v>
      </c>
      <c r="J16" s="4" t="s">
        <v>16</v>
      </c>
      <c r="K16" s="1" t="s">
        <v>74</v>
      </c>
      <c r="L16" s="32">
        <v>0.85175000000000001</v>
      </c>
      <c r="M16" s="9">
        <f t="shared" si="0"/>
        <v>0.79400000000000004</v>
      </c>
      <c r="N16" s="10">
        <f t="shared" si="1"/>
        <v>0.79400000000000004</v>
      </c>
      <c r="O16" s="20" t="str">
        <f t="shared" si="2"/>
        <v>-</v>
      </c>
    </row>
    <row r="17" spans="1:15">
      <c r="A17" s="1" t="s">
        <v>75</v>
      </c>
      <c r="B17" s="1" t="s">
        <v>76</v>
      </c>
      <c r="C17" s="1" t="s">
        <v>70</v>
      </c>
      <c r="D17" s="1" t="s">
        <v>71</v>
      </c>
      <c r="E17" s="30">
        <v>1</v>
      </c>
      <c r="F17" s="1" t="s">
        <v>72</v>
      </c>
      <c r="G17" s="33" t="s">
        <v>15</v>
      </c>
      <c r="H17" s="1" t="s">
        <v>73</v>
      </c>
      <c r="I17" s="31">
        <v>0.79400000000000004</v>
      </c>
      <c r="J17" s="33" t="s">
        <v>16</v>
      </c>
      <c r="K17" s="1" t="s">
        <v>74</v>
      </c>
      <c r="L17" s="32">
        <v>0.85175000000000001</v>
      </c>
      <c r="M17" s="9"/>
      <c r="N17" s="10"/>
      <c r="O17" s="20"/>
    </row>
    <row r="18" spans="1:15">
      <c r="A18" s="1" t="s">
        <v>77</v>
      </c>
      <c r="B18" s="1" t="s">
        <v>78</v>
      </c>
      <c r="C18" s="1" t="s">
        <v>79</v>
      </c>
      <c r="D18" s="1" t="s">
        <v>80</v>
      </c>
      <c r="E18" s="30">
        <v>2</v>
      </c>
      <c r="F18" s="1" t="s">
        <v>81</v>
      </c>
      <c r="G18" s="4" t="s">
        <v>15</v>
      </c>
      <c r="H18" s="1" t="s">
        <v>82</v>
      </c>
      <c r="I18" s="31">
        <v>0.996</v>
      </c>
      <c r="J18" s="4" t="s">
        <v>16</v>
      </c>
      <c r="K18" s="1" t="s">
        <v>31</v>
      </c>
      <c r="L18" s="6" t="s">
        <v>209</v>
      </c>
      <c r="M18" s="9">
        <f t="shared" si="0"/>
        <v>1.992</v>
      </c>
      <c r="N18" s="10">
        <f t="shared" si="1"/>
        <v>1.992</v>
      </c>
      <c r="O18" s="20" t="str">
        <f t="shared" si="2"/>
        <v>-</v>
      </c>
    </row>
    <row r="19" spans="1:15">
      <c r="A19" s="1" t="s">
        <v>83</v>
      </c>
      <c r="B19" s="1" t="s">
        <v>84</v>
      </c>
      <c r="C19" s="1" t="s">
        <v>85</v>
      </c>
      <c r="D19" s="1" t="s">
        <v>86</v>
      </c>
      <c r="E19" s="30">
        <v>1</v>
      </c>
      <c r="F19" s="1" t="s">
        <v>258</v>
      </c>
      <c r="G19" s="4" t="s">
        <v>15</v>
      </c>
      <c r="H19" s="1"/>
      <c r="I19" s="31"/>
      <c r="J19" s="4" t="s">
        <v>16</v>
      </c>
      <c r="K19" s="1"/>
      <c r="L19" s="6"/>
      <c r="M19" s="9">
        <f t="shared" si="0"/>
        <v>0</v>
      </c>
      <c r="N19" s="10">
        <f t="shared" si="1"/>
        <v>0</v>
      </c>
      <c r="O19" s="20" t="str">
        <f t="shared" si="2"/>
        <v>-</v>
      </c>
    </row>
    <row r="20" spans="1:15">
      <c r="A20" s="1" t="s">
        <v>219</v>
      </c>
      <c r="B20" s="1" t="s">
        <v>87</v>
      </c>
      <c r="C20" s="1" t="s">
        <v>88</v>
      </c>
      <c r="D20" s="1" t="s">
        <v>89</v>
      </c>
      <c r="E20" s="30">
        <v>8</v>
      </c>
      <c r="F20" s="1" t="s">
        <v>87</v>
      </c>
      <c r="G20" s="4" t="s">
        <v>15</v>
      </c>
      <c r="H20" s="1" t="s">
        <v>90</v>
      </c>
      <c r="I20" s="31">
        <v>0.154</v>
      </c>
      <c r="J20" s="4" t="s">
        <v>16</v>
      </c>
      <c r="K20" s="1" t="s">
        <v>91</v>
      </c>
      <c r="L20" s="32">
        <v>0.18204999999999999</v>
      </c>
      <c r="M20" s="9">
        <f t="shared" si="0"/>
        <v>1.232</v>
      </c>
      <c r="N20" s="10">
        <f t="shared" si="1"/>
        <v>1.232</v>
      </c>
      <c r="O20" s="20" t="str">
        <f t="shared" si="2"/>
        <v>-</v>
      </c>
    </row>
    <row r="21" spans="1:15">
      <c r="A21" s="1" t="s">
        <v>92</v>
      </c>
      <c r="B21" s="1" t="s">
        <v>93</v>
      </c>
      <c r="C21" s="1" t="s">
        <v>94</v>
      </c>
      <c r="D21" s="1" t="s">
        <v>30</v>
      </c>
      <c r="E21" s="30">
        <v>1</v>
      </c>
      <c r="F21" s="1" t="s">
        <v>95</v>
      </c>
      <c r="G21" s="4" t="s">
        <v>15</v>
      </c>
      <c r="H21" s="1" t="s">
        <v>96</v>
      </c>
      <c r="I21" s="31">
        <v>0.02</v>
      </c>
      <c r="J21" s="4" t="s">
        <v>16</v>
      </c>
      <c r="K21" s="1" t="s">
        <v>97</v>
      </c>
      <c r="L21" s="32">
        <v>9.7530000000000006E-2</v>
      </c>
      <c r="M21" s="9">
        <f t="shared" si="0"/>
        <v>0.02</v>
      </c>
      <c r="N21" s="10">
        <f t="shared" si="1"/>
        <v>0.02</v>
      </c>
      <c r="O21" s="20" t="str">
        <f t="shared" si="2"/>
        <v>-</v>
      </c>
    </row>
    <row r="22" spans="1:15">
      <c r="A22" s="1" t="s">
        <v>98</v>
      </c>
      <c r="B22" s="1" t="s">
        <v>99</v>
      </c>
      <c r="C22" s="1" t="s">
        <v>94</v>
      </c>
      <c r="D22" s="1" t="s">
        <v>30</v>
      </c>
      <c r="E22" s="30">
        <v>1</v>
      </c>
      <c r="F22" s="1" t="s">
        <v>100</v>
      </c>
      <c r="G22" s="4" t="s">
        <v>15</v>
      </c>
      <c r="H22" s="1" t="s">
        <v>101</v>
      </c>
      <c r="I22" s="31">
        <v>2.4E-2</v>
      </c>
      <c r="J22" s="4" t="s">
        <v>16</v>
      </c>
      <c r="K22" s="1" t="s">
        <v>102</v>
      </c>
      <c r="L22" s="32">
        <v>9.7530000000000006E-2</v>
      </c>
      <c r="M22" s="9">
        <f t="shared" si="0"/>
        <v>2.4E-2</v>
      </c>
      <c r="N22" s="10">
        <f t="shared" si="1"/>
        <v>2.4E-2</v>
      </c>
      <c r="O22" s="20" t="str">
        <f t="shared" si="2"/>
        <v>-</v>
      </c>
    </row>
    <row r="23" spans="1:15">
      <c r="A23" s="1" t="s">
        <v>220</v>
      </c>
      <c r="B23" s="1" t="s">
        <v>103</v>
      </c>
      <c r="C23" s="1" t="s">
        <v>94</v>
      </c>
      <c r="D23" s="1" t="s">
        <v>30</v>
      </c>
      <c r="E23" s="30">
        <v>9</v>
      </c>
      <c r="F23" s="1" t="s">
        <v>104</v>
      </c>
      <c r="G23" s="4" t="s">
        <v>15</v>
      </c>
      <c r="H23" s="1" t="s">
        <v>105</v>
      </c>
      <c r="I23" s="31">
        <v>1.4E-2</v>
      </c>
      <c r="J23" s="4" t="s">
        <v>16</v>
      </c>
      <c r="K23" s="1" t="s">
        <v>106</v>
      </c>
      <c r="L23" s="32">
        <v>1.3440000000000001E-2</v>
      </c>
      <c r="M23" s="9">
        <f t="shared" si="0"/>
        <v>0.12096000000000001</v>
      </c>
      <c r="N23" s="10" t="str">
        <f t="shared" si="1"/>
        <v>-</v>
      </c>
      <c r="O23" s="20">
        <f t="shared" si="2"/>
        <v>0.12096000000000001</v>
      </c>
    </row>
    <row r="24" spans="1:15">
      <c r="A24" s="1" t="s">
        <v>221</v>
      </c>
      <c r="B24" s="1" t="s">
        <v>222</v>
      </c>
      <c r="C24" s="1" t="s">
        <v>94</v>
      </c>
      <c r="D24" s="1" t="s">
        <v>30</v>
      </c>
      <c r="E24" s="30">
        <v>3</v>
      </c>
      <c r="F24" s="1" t="s">
        <v>237</v>
      </c>
      <c r="G24" s="4" t="s">
        <v>15</v>
      </c>
      <c r="H24" s="1" t="s">
        <v>246</v>
      </c>
      <c r="I24" s="31">
        <v>1.4999999999999999E-2</v>
      </c>
      <c r="J24" s="4" t="s">
        <v>16</v>
      </c>
      <c r="K24" s="1" t="s">
        <v>255</v>
      </c>
      <c r="L24" s="32">
        <v>9.7530000000000006E-2</v>
      </c>
      <c r="M24" s="9"/>
      <c r="N24" s="10"/>
      <c r="O24" s="20"/>
    </row>
    <row r="25" spans="1:15">
      <c r="A25" s="1" t="s">
        <v>223</v>
      </c>
      <c r="B25" s="1" t="s">
        <v>107</v>
      </c>
      <c r="C25" s="1" t="s">
        <v>94</v>
      </c>
      <c r="D25" s="1" t="s">
        <v>30</v>
      </c>
      <c r="E25" s="30">
        <v>7</v>
      </c>
      <c r="F25" s="1" t="s">
        <v>31</v>
      </c>
      <c r="G25" s="4" t="s">
        <v>15</v>
      </c>
      <c r="H25" s="1" t="s">
        <v>31</v>
      </c>
      <c r="I25" s="5"/>
      <c r="J25" s="4" t="s">
        <v>16</v>
      </c>
      <c r="K25" s="1" t="s">
        <v>31</v>
      </c>
      <c r="L25" s="6"/>
      <c r="M25" s="9">
        <f t="shared" si="0"/>
        <v>0</v>
      </c>
      <c r="N25" s="10">
        <f t="shared" si="1"/>
        <v>0</v>
      </c>
      <c r="O25" s="20" t="str">
        <f t="shared" si="2"/>
        <v>-</v>
      </c>
    </row>
    <row r="26" spans="1:15">
      <c r="A26" s="1" t="s">
        <v>224</v>
      </c>
      <c r="B26" s="1" t="s">
        <v>108</v>
      </c>
      <c r="C26" s="1" t="s">
        <v>94</v>
      </c>
      <c r="D26" s="1" t="s">
        <v>30</v>
      </c>
      <c r="E26" s="30">
        <v>10</v>
      </c>
      <c r="F26" s="1" t="s">
        <v>109</v>
      </c>
      <c r="G26" s="4" t="s">
        <v>15</v>
      </c>
      <c r="H26" s="1" t="s">
        <v>110</v>
      </c>
      <c r="I26" s="31">
        <v>8.0000000000000002E-3</v>
      </c>
      <c r="J26" s="4" t="s">
        <v>16</v>
      </c>
      <c r="K26" s="1" t="s">
        <v>111</v>
      </c>
      <c r="L26" s="32">
        <v>1.073E-2</v>
      </c>
      <c r="M26" s="9">
        <f t="shared" si="0"/>
        <v>0.08</v>
      </c>
      <c r="N26" s="10">
        <f t="shared" si="1"/>
        <v>0.08</v>
      </c>
      <c r="O26" s="20" t="str">
        <f t="shared" si="2"/>
        <v>-</v>
      </c>
    </row>
    <row r="27" spans="1:15">
      <c r="A27" s="1" t="s">
        <v>112</v>
      </c>
      <c r="B27" s="1" t="s">
        <v>113</v>
      </c>
      <c r="C27" s="1" t="s">
        <v>94</v>
      </c>
      <c r="D27" s="1" t="s">
        <v>30</v>
      </c>
      <c r="E27" s="30">
        <v>3</v>
      </c>
      <c r="F27" s="1" t="s">
        <v>114</v>
      </c>
      <c r="G27" s="4" t="s">
        <v>15</v>
      </c>
      <c r="H27" s="1" t="s">
        <v>115</v>
      </c>
      <c r="I27" s="31">
        <v>2.4E-2</v>
      </c>
      <c r="J27" s="4" t="s">
        <v>16</v>
      </c>
      <c r="K27" s="1" t="s">
        <v>116</v>
      </c>
      <c r="L27" s="32">
        <v>9.7530000000000006E-2</v>
      </c>
      <c r="M27" s="9">
        <f t="shared" si="0"/>
        <v>7.2000000000000008E-2</v>
      </c>
      <c r="N27" s="10">
        <f t="shared" si="1"/>
        <v>7.2000000000000008E-2</v>
      </c>
      <c r="O27" s="20" t="str">
        <f t="shared" si="2"/>
        <v>-</v>
      </c>
    </row>
    <row r="28" spans="1:15">
      <c r="A28" s="1" t="s">
        <v>225</v>
      </c>
      <c r="B28" s="1" t="s">
        <v>117</v>
      </c>
      <c r="C28" s="1" t="s">
        <v>94</v>
      </c>
      <c r="D28" s="1" t="s">
        <v>30</v>
      </c>
      <c r="E28" s="30">
        <v>2</v>
      </c>
      <c r="F28" s="1" t="s">
        <v>118</v>
      </c>
      <c r="G28" s="4" t="s">
        <v>15</v>
      </c>
      <c r="H28" s="1" t="s">
        <v>119</v>
      </c>
      <c r="I28" s="31">
        <v>2.4E-2</v>
      </c>
      <c r="J28" s="4" t="s">
        <v>16</v>
      </c>
      <c r="K28" s="1" t="s">
        <v>120</v>
      </c>
      <c r="L28" s="32">
        <v>9.7530000000000006E-2</v>
      </c>
      <c r="M28" s="9">
        <f t="shared" si="0"/>
        <v>4.8000000000000001E-2</v>
      </c>
      <c r="N28" s="10">
        <f t="shared" si="1"/>
        <v>4.8000000000000001E-2</v>
      </c>
      <c r="O28" s="20" t="str">
        <f t="shared" si="2"/>
        <v>-</v>
      </c>
    </row>
    <row r="29" spans="1:15">
      <c r="A29" s="1" t="s">
        <v>133</v>
      </c>
      <c r="B29" s="1" t="s">
        <v>134</v>
      </c>
      <c r="C29" s="1" t="s">
        <v>94</v>
      </c>
      <c r="D29" s="1" t="s">
        <v>30</v>
      </c>
      <c r="E29" s="30">
        <v>4</v>
      </c>
      <c r="F29" s="1" t="s">
        <v>135</v>
      </c>
      <c r="G29" s="4" t="s">
        <v>15</v>
      </c>
      <c r="H29" s="1" t="s">
        <v>136</v>
      </c>
      <c r="I29" s="31">
        <v>1.4999999999999999E-2</v>
      </c>
      <c r="J29" s="4" t="s">
        <v>16</v>
      </c>
      <c r="K29" s="1" t="s">
        <v>137</v>
      </c>
      <c r="L29" s="32">
        <v>9.7530000000000006E-2</v>
      </c>
      <c r="M29" s="9">
        <f t="shared" si="0"/>
        <v>0.06</v>
      </c>
      <c r="N29" s="10">
        <f t="shared" si="1"/>
        <v>0.06</v>
      </c>
      <c r="O29" s="20" t="str">
        <f t="shared" si="2"/>
        <v>-</v>
      </c>
    </row>
    <row r="30" spans="1:15">
      <c r="A30" s="1" t="s">
        <v>226</v>
      </c>
      <c r="B30" s="1" t="s">
        <v>121</v>
      </c>
      <c r="C30" s="1" t="s">
        <v>94</v>
      </c>
      <c r="D30" s="1" t="s">
        <v>30</v>
      </c>
      <c r="E30" s="30">
        <v>16</v>
      </c>
      <c r="F30" s="1" t="s">
        <v>122</v>
      </c>
      <c r="G30" s="4" t="s">
        <v>15</v>
      </c>
      <c r="H30" s="1" t="s">
        <v>123</v>
      </c>
      <c r="I30" s="31">
        <v>8.0000000000000002E-3</v>
      </c>
      <c r="J30" s="4" t="s">
        <v>16</v>
      </c>
      <c r="K30" s="1" t="s">
        <v>124</v>
      </c>
      <c r="L30" s="32">
        <v>1.073E-2</v>
      </c>
      <c r="M30" s="9">
        <f t="shared" si="0"/>
        <v>0.128</v>
      </c>
      <c r="N30" s="10">
        <f t="shared" si="1"/>
        <v>0.128</v>
      </c>
      <c r="O30" s="20" t="str">
        <f t="shared" si="2"/>
        <v>-</v>
      </c>
    </row>
    <row r="31" spans="1:15">
      <c r="A31" s="1" t="s">
        <v>138</v>
      </c>
      <c r="B31" s="1" t="s">
        <v>139</v>
      </c>
      <c r="C31" s="1" t="s">
        <v>94</v>
      </c>
      <c r="D31" s="1" t="s">
        <v>30</v>
      </c>
      <c r="E31" s="30">
        <v>4</v>
      </c>
      <c r="F31" s="1" t="s">
        <v>140</v>
      </c>
      <c r="G31" s="4" t="s">
        <v>15</v>
      </c>
      <c r="H31" s="1" t="s">
        <v>141</v>
      </c>
      <c r="I31" s="31">
        <v>2.4E-2</v>
      </c>
      <c r="J31" s="4" t="s">
        <v>16</v>
      </c>
      <c r="K31" s="1" t="s">
        <v>142</v>
      </c>
      <c r="L31" s="32">
        <v>9.7530000000000006E-2</v>
      </c>
      <c r="M31" s="9">
        <f t="shared" si="0"/>
        <v>9.6000000000000002E-2</v>
      </c>
      <c r="N31" s="10">
        <f t="shared" si="1"/>
        <v>9.6000000000000002E-2</v>
      </c>
      <c r="O31" s="20" t="str">
        <f t="shared" si="2"/>
        <v>-</v>
      </c>
    </row>
    <row r="32" spans="1:15">
      <c r="A32" s="1" t="s">
        <v>143</v>
      </c>
      <c r="B32" s="1" t="s">
        <v>144</v>
      </c>
      <c r="C32" s="1" t="s">
        <v>94</v>
      </c>
      <c r="D32" s="1" t="s">
        <v>30</v>
      </c>
      <c r="E32" s="30">
        <v>2</v>
      </c>
      <c r="F32" s="1" t="s">
        <v>145</v>
      </c>
      <c r="G32" s="4" t="s">
        <v>15</v>
      </c>
      <c r="H32" s="1" t="s">
        <v>146</v>
      </c>
      <c r="I32" s="31">
        <v>1.4999999999999999E-2</v>
      </c>
      <c r="J32" s="4" t="s">
        <v>16</v>
      </c>
      <c r="K32" s="1" t="s">
        <v>147</v>
      </c>
      <c r="L32" s="32">
        <v>9.7530000000000006E-2</v>
      </c>
      <c r="M32" s="9">
        <f t="shared" si="0"/>
        <v>0.03</v>
      </c>
      <c r="N32" s="10">
        <f t="shared" si="1"/>
        <v>0.03</v>
      </c>
      <c r="O32" s="20" t="str">
        <f t="shared" si="2"/>
        <v>-</v>
      </c>
    </row>
    <row r="33" spans="1:17">
      <c r="A33" s="1" t="s">
        <v>148</v>
      </c>
      <c r="B33" s="1" t="s">
        <v>149</v>
      </c>
      <c r="C33" s="1" t="s">
        <v>94</v>
      </c>
      <c r="D33" s="1" t="s">
        <v>30</v>
      </c>
      <c r="E33" s="30">
        <v>1</v>
      </c>
      <c r="F33" s="1" t="s">
        <v>150</v>
      </c>
      <c r="G33" s="4" t="s">
        <v>15</v>
      </c>
      <c r="H33" s="1" t="s">
        <v>151</v>
      </c>
      <c r="I33" s="31">
        <v>2.4E-2</v>
      </c>
      <c r="J33" s="4" t="s">
        <v>16</v>
      </c>
      <c r="K33" s="1" t="s">
        <v>152</v>
      </c>
      <c r="L33" s="32">
        <v>9.7530000000000006E-2</v>
      </c>
      <c r="M33" s="9">
        <f t="shared" si="0"/>
        <v>2.4E-2</v>
      </c>
      <c r="N33" s="10">
        <f t="shared" si="1"/>
        <v>2.4E-2</v>
      </c>
      <c r="O33" s="20" t="str">
        <f t="shared" si="2"/>
        <v>-</v>
      </c>
    </row>
    <row r="34" spans="1:17">
      <c r="A34" s="1" t="s">
        <v>227</v>
      </c>
      <c r="B34" s="1" t="s">
        <v>125</v>
      </c>
      <c r="C34" s="1" t="s">
        <v>94</v>
      </c>
      <c r="D34" s="1" t="s">
        <v>30</v>
      </c>
      <c r="E34" s="30">
        <v>1</v>
      </c>
      <c r="F34" s="1" t="s">
        <v>126</v>
      </c>
      <c r="G34" s="4" t="s">
        <v>15</v>
      </c>
      <c r="H34" s="1" t="s">
        <v>127</v>
      </c>
      <c r="I34" s="31">
        <v>1.4999999999999999E-2</v>
      </c>
      <c r="J34" s="4" t="s">
        <v>16</v>
      </c>
      <c r="K34" s="1" t="s">
        <v>128</v>
      </c>
      <c r="L34" s="32">
        <v>9.7530000000000006E-2</v>
      </c>
      <c r="M34" s="9">
        <f t="shared" si="0"/>
        <v>1.4999999999999999E-2</v>
      </c>
      <c r="N34" s="10">
        <f t="shared" si="1"/>
        <v>1.4999999999999999E-2</v>
      </c>
      <c r="O34" s="20" t="str">
        <f t="shared" si="2"/>
        <v>-</v>
      </c>
    </row>
    <row r="35" spans="1:17">
      <c r="A35" s="1" t="s">
        <v>228</v>
      </c>
      <c r="B35" s="1" t="s">
        <v>129</v>
      </c>
      <c r="C35" s="1" t="s">
        <v>94</v>
      </c>
      <c r="D35" s="1" t="s">
        <v>30</v>
      </c>
      <c r="E35" s="30">
        <v>4</v>
      </c>
      <c r="F35" s="1" t="s">
        <v>130</v>
      </c>
      <c r="G35" s="4" t="s">
        <v>15</v>
      </c>
      <c r="H35" s="1" t="s">
        <v>131</v>
      </c>
      <c r="I35" s="31">
        <v>0.02</v>
      </c>
      <c r="J35" s="4" t="s">
        <v>16</v>
      </c>
      <c r="K35" s="1" t="s">
        <v>132</v>
      </c>
      <c r="L35" s="32">
        <v>9.7530000000000006E-2</v>
      </c>
      <c r="M35" s="9">
        <f t="shared" si="0"/>
        <v>0.08</v>
      </c>
      <c r="N35" s="10">
        <f t="shared" si="1"/>
        <v>0.08</v>
      </c>
      <c r="O35" s="20" t="str">
        <f t="shared" si="2"/>
        <v>-</v>
      </c>
    </row>
    <row r="36" spans="1:17">
      <c r="A36" s="1" t="s">
        <v>229</v>
      </c>
      <c r="B36" s="1" t="s">
        <v>153</v>
      </c>
      <c r="C36" s="1" t="s">
        <v>154</v>
      </c>
      <c r="D36" s="1" t="s">
        <v>155</v>
      </c>
      <c r="E36" s="30">
        <v>4</v>
      </c>
      <c r="F36" s="1" t="s">
        <v>156</v>
      </c>
      <c r="G36" s="4" t="s">
        <v>15</v>
      </c>
      <c r="H36" s="1" t="s">
        <v>157</v>
      </c>
      <c r="I36" s="31">
        <v>0.77400000000000002</v>
      </c>
      <c r="J36" s="4" t="s">
        <v>16</v>
      </c>
      <c r="K36" s="1" t="s">
        <v>158</v>
      </c>
      <c r="L36" s="32">
        <v>0.80103999999999997</v>
      </c>
      <c r="M36" s="9">
        <f t="shared" si="0"/>
        <v>3.0960000000000001</v>
      </c>
      <c r="N36" s="10">
        <f t="shared" si="1"/>
        <v>3.0960000000000001</v>
      </c>
      <c r="O36" s="20" t="str">
        <f t="shared" si="2"/>
        <v>-</v>
      </c>
    </row>
    <row r="37" spans="1:17">
      <c r="A37" s="1" t="s">
        <v>159</v>
      </c>
      <c r="B37" s="1" t="s">
        <v>160</v>
      </c>
      <c r="C37" s="1" t="s">
        <v>161</v>
      </c>
      <c r="D37" s="1" t="s">
        <v>162</v>
      </c>
      <c r="E37" s="30">
        <v>1</v>
      </c>
      <c r="F37" s="1" t="s">
        <v>163</v>
      </c>
      <c r="G37" s="4" t="s">
        <v>15</v>
      </c>
      <c r="H37" s="1" t="s">
        <v>164</v>
      </c>
      <c r="I37" s="31">
        <v>5.45</v>
      </c>
      <c r="J37" s="4" t="s">
        <v>16</v>
      </c>
      <c r="K37" s="1" t="s">
        <v>165</v>
      </c>
      <c r="L37" s="6">
        <v>5.3109900000000003</v>
      </c>
      <c r="M37" s="9">
        <f t="shared" si="0"/>
        <v>5.3109900000000003</v>
      </c>
      <c r="N37" s="10" t="str">
        <f t="shared" si="1"/>
        <v>-</v>
      </c>
      <c r="O37" s="20">
        <f t="shared" si="2"/>
        <v>5.3109900000000003</v>
      </c>
    </row>
    <row r="38" spans="1:17">
      <c r="A38" s="1" t="s">
        <v>166</v>
      </c>
      <c r="B38" s="1" t="s">
        <v>167</v>
      </c>
      <c r="C38" s="1" t="s">
        <v>168</v>
      </c>
      <c r="D38" s="1" t="s">
        <v>169</v>
      </c>
      <c r="E38" s="30">
        <v>1</v>
      </c>
      <c r="F38" s="1" t="s">
        <v>170</v>
      </c>
      <c r="G38" s="4" t="s">
        <v>15</v>
      </c>
      <c r="H38" s="1" t="s">
        <v>31</v>
      </c>
      <c r="I38" s="5" t="s">
        <v>209</v>
      </c>
      <c r="J38" s="4" t="s">
        <v>16</v>
      </c>
      <c r="K38" s="1" t="s">
        <v>171</v>
      </c>
      <c r="L38" s="6">
        <f>4.34*1.1</f>
        <v>4.774</v>
      </c>
      <c r="M38" s="9">
        <f t="shared" si="0"/>
        <v>4.774</v>
      </c>
      <c r="N38" s="10" t="str">
        <f t="shared" si="1"/>
        <v>-</v>
      </c>
      <c r="O38" s="20">
        <f t="shared" si="2"/>
        <v>4.774</v>
      </c>
      <c r="Q38" s="29"/>
    </row>
    <row r="39" spans="1:17">
      <c r="A39" s="1" t="s">
        <v>172</v>
      </c>
      <c r="B39" s="1" t="s">
        <v>173</v>
      </c>
      <c r="C39" s="1" t="s">
        <v>174</v>
      </c>
      <c r="D39" s="1" t="s">
        <v>175</v>
      </c>
      <c r="E39" s="30">
        <v>1</v>
      </c>
      <c r="F39" s="1" t="s">
        <v>176</v>
      </c>
      <c r="G39" s="4" t="s">
        <v>15</v>
      </c>
      <c r="H39" s="1" t="s">
        <v>177</v>
      </c>
      <c r="I39" s="31">
        <v>1.77</v>
      </c>
      <c r="J39" s="4" t="s">
        <v>16</v>
      </c>
      <c r="K39" s="1" t="s">
        <v>178</v>
      </c>
      <c r="L39" s="6">
        <v>1.78911</v>
      </c>
      <c r="M39" s="9">
        <f t="shared" si="0"/>
        <v>1.77</v>
      </c>
      <c r="N39" s="10">
        <f t="shared" si="1"/>
        <v>1.77</v>
      </c>
      <c r="O39" s="20" t="str">
        <f t="shared" si="2"/>
        <v>-</v>
      </c>
    </row>
    <row r="40" spans="1:17">
      <c r="A40" s="1" t="s">
        <v>179</v>
      </c>
      <c r="B40" s="1" t="s">
        <v>180</v>
      </c>
      <c r="C40" s="1" t="s">
        <v>181</v>
      </c>
      <c r="D40" s="1" t="s">
        <v>182</v>
      </c>
      <c r="E40" s="30">
        <v>1</v>
      </c>
      <c r="F40" s="1" t="s">
        <v>183</v>
      </c>
      <c r="G40" s="4" t="s">
        <v>15</v>
      </c>
      <c r="H40" s="1" t="s">
        <v>184</v>
      </c>
      <c r="I40" s="31">
        <v>2.37</v>
      </c>
      <c r="J40" s="4" t="s">
        <v>16</v>
      </c>
      <c r="K40" s="1" t="s">
        <v>185</v>
      </c>
      <c r="L40" s="6">
        <v>2.3851300000000002</v>
      </c>
      <c r="M40" s="9">
        <f t="shared" si="0"/>
        <v>2.37</v>
      </c>
      <c r="N40" s="10">
        <f t="shared" si="1"/>
        <v>2.37</v>
      </c>
      <c r="O40" s="20" t="str">
        <f t="shared" si="2"/>
        <v>-</v>
      </c>
    </row>
    <row r="41" spans="1:17">
      <c r="A41" s="1" t="s">
        <v>186</v>
      </c>
      <c r="B41" s="1" t="s">
        <v>187</v>
      </c>
      <c r="C41" s="1" t="s">
        <v>188</v>
      </c>
      <c r="D41" s="1" t="s">
        <v>189</v>
      </c>
      <c r="E41" s="30">
        <v>1</v>
      </c>
      <c r="F41" s="1" t="s">
        <v>190</v>
      </c>
      <c r="G41" s="4" t="s">
        <v>15</v>
      </c>
      <c r="H41" s="1" t="s">
        <v>191</v>
      </c>
      <c r="I41" s="31">
        <v>2.13</v>
      </c>
      <c r="J41" s="4" t="s">
        <v>16</v>
      </c>
      <c r="K41" s="1" t="s">
        <v>192</v>
      </c>
      <c r="L41" s="6">
        <v>2.3081900000000002</v>
      </c>
      <c r="M41" s="9">
        <f t="shared" si="0"/>
        <v>2.13</v>
      </c>
      <c r="N41" s="10">
        <f t="shared" si="1"/>
        <v>2.13</v>
      </c>
      <c r="O41" s="20" t="str">
        <f t="shared" si="2"/>
        <v>-</v>
      </c>
    </row>
    <row r="42" spans="1:17">
      <c r="A42" s="1" t="s">
        <v>193</v>
      </c>
      <c r="B42" s="1" t="s">
        <v>194</v>
      </c>
      <c r="C42" s="1" t="s">
        <v>195</v>
      </c>
      <c r="D42" s="1" t="s">
        <v>196</v>
      </c>
      <c r="E42" s="30">
        <v>1</v>
      </c>
      <c r="F42" s="1" t="s">
        <v>197</v>
      </c>
      <c r="G42" s="4" t="s">
        <v>15</v>
      </c>
      <c r="H42" s="1" t="s">
        <v>198</v>
      </c>
      <c r="I42" s="31">
        <v>0.70699999999999996</v>
      </c>
      <c r="J42" s="4" t="s">
        <v>16</v>
      </c>
      <c r="K42" s="1" t="s">
        <v>199</v>
      </c>
      <c r="L42" s="6">
        <v>1.17035</v>
      </c>
      <c r="M42" s="9">
        <f t="shared" si="0"/>
        <v>0.70699999999999996</v>
      </c>
      <c r="N42" s="10">
        <f t="shared" si="1"/>
        <v>0.70699999999999996</v>
      </c>
      <c r="O42" s="20" t="str">
        <f t="shared" si="2"/>
        <v>-</v>
      </c>
    </row>
    <row r="43" spans="1:17">
      <c r="A43" s="1" t="s">
        <v>200</v>
      </c>
      <c r="B43" s="1" t="s">
        <v>230</v>
      </c>
      <c r="C43" s="1" t="s">
        <v>201</v>
      </c>
      <c r="D43" s="1" t="s">
        <v>202</v>
      </c>
      <c r="E43" s="30">
        <v>2</v>
      </c>
      <c r="F43" s="1" t="s">
        <v>238</v>
      </c>
      <c r="G43" s="4" t="s">
        <v>15</v>
      </c>
      <c r="H43" s="1" t="s">
        <v>247</v>
      </c>
      <c r="I43" s="31">
        <v>1.83</v>
      </c>
      <c r="J43" s="4" t="s">
        <v>16</v>
      </c>
      <c r="K43" s="1" t="s">
        <v>256</v>
      </c>
      <c r="L43" s="6">
        <v>1.8368</v>
      </c>
      <c r="M43" s="9">
        <f t="shared" si="0"/>
        <v>3.66</v>
      </c>
      <c r="N43" s="10">
        <f t="shared" si="1"/>
        <v>3.66</v>
      </c>
      <c r="O43" s="20" t="str">
        <f t="shared" si="2"/>
        <v>-</v>
      </c>
    </row>
    <row r="44" spans="1:17" ht="15.75" thickBot="1">
      <c r="A44" s="22" t="s">
        <v>203</v>
      </c>
      <c r="B44" s="22" t="s">
        <v>204</v>
      </c>
      <c r="C44" s="22" t="s">
        <v>205</v>
      </c>
      <c r="D44" s="22" t="s">
        <v>206</v>
      </c>
      <c r="E44" s="34">
        <v>1</v>
      </c>
      <c r="F44" s="22" t="s">
        <v>204</v>
      </c>
      <c r="G44" s="21" t="s">
        <v>15</v>
      </c>
      <c r="H44" s="22" t="s">
        <v>31</v>
      </c>
      <c r="I44" s="23" t="s">
        <v>209</v>
      </c>
      <c r="J44" s="21" t="s">
        <v>16</v>
      </c>
      <c r="K44" s="22" t="s">
        <v>207</v>
      </c>
      <c r="L44" s="24">
        <f>21.161*1.1</f>
        <v>23.277100000000004</v>
      </c>
      <c r="M44" s="25">
        <f t="shared" si="0"/>
        <v>23.277100000000004</v>
      </c>
      <c r="N44" s="26" t="str">
        <f t="shared" si="1"/>
        <v>-</v>
      </c>
      <c r="O44" s="27">
        <f t="shared" si="2"/>
        <v>23.277100000000004</v>
      </c>
    </row>
    <row r="45" spans="1:17" ht="7.5" customHeight="1" thickTop="1" thickBot="1">
      <c r="M45" s="11"/>
    </row>
    <row r="46" spans="1:17" ht="15.75" thickTop="1">
      <c r="J46" s="29"/>
      <c r="L46" s="3" t="s">
        <v>213</v>
      </c>
      <c r="M46" s="7">
        <f>SUM(M2:M44)</f>
        <v>55.584140000000005</v>
      </c>
      <c r="N46" s="7">
        <f t="shared" ref="N46:O46" si="3">SUM(N2:N44)</f>
        <v>19.573999999999998</v>
      </c>
      <c r="O46" s="7">
        <f t="shared" si="3"/>
        <v>36.010140000000007</v>
      </c>
    </row>
    <row r="47" spans="1:17">
      <c r="I47" s="3" t="s">
        <v>257</v>
      </c>
      <c r="J47" s="35">
        <v>42540</v>
      </c>
      <c r="L47" s="8" t="s">
        <v>210</v>
      </c>
      <c r="M47" s="8">
        <f>M46*10</f>
        <v>555.84140000000002</v>
      </c>
      <c r="N47" s="8">
        <f t="shared" ref="N47:O47" si="4">N46*10</f>
        <v>195.73999999999998</v>
      </c>
      <c r="O47" s="8">
        <f t="shared" si="4"/>
        <v>360.10140000000007</v>
      </c>
    </row>
  </sheetData>
  <conditionalFormatting sqref="I2:I44">
    <cfRule type="expression" dxfId="1" priority="2">
      <formula>$I2&lt;$L2</formula>
    </cfRule>
  </conditionalFormatting>
  <conditionalFormatting sqref="L2:L44">
    <cfRule type="expression" dxfId="0" priority="1">
      <formula>$L2&lt;$I2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EdisonDecaAnchor_BOM_10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Buntschu</dc:creator>
  <cp:lastModifiedBy>Oliver Buntschu</cp:lastModifiedBy>
  <dcterms:created xsi:type="dcterms:W3CDTF">2016-05-12T14:04:59Z</dcterms:created>
  <dcterms:modified xsi:type="dcterms:W3CDTF">2016-06-30T11:46:42Z</dcterms:modified>
</cp:coreProperties>
</file>