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en\Dropbox\Bachelorarbeit_Felsüberwachung\01_Hardware\PowerSupply\Project Outputs for PowerSupply\"/>
    </mc:Choice>
  </mc:AlternateContent>
  <bookViews>
    <workbookView xWindow="0" yWindow="0" windowWidth="20730" windowHeight="11760"/>
  </bookViews>
  <sheets>
    <sheet name="BOM" sheetId="1" r:id="rId1"/>
  </sheets>
  <definedNames>
    <definedName name="_xlnm.Print_Area" localSheetId="0">BOM!$A$1:$K$31</definedName>
    <definedName name="Print_Area" localSheetId="0">BOM!$A$1:$K$29</definedName>
  </definedNames>
  <calcPr calcId="152511"/>
</workbook>
</file>

<file path=xl/calcChain.xml><?xml version="1.0" encoding="utf-8"?>
<calcChain xmlns="http://schemas.openxmlformats.org/spreadsheetml/2006/main">
  <c r="K15" i="1" l="1"/>
  <c r="K14" i="1"/>
  <c r="K28" i="1"/>
  <c r="K25" i="1" l="1"/>
  <c r="K24" i="1"/>
  <c r="K23" i="1"/>
  <c r="K22" i="1"/>
  <c r="K21" i="1"/>
  <c r="K20" i="1"/>
  <c r="K19" i="1"/>
  <c r="K18" i="1"/>
  <c r="K17" i="1"/>
  <c r="K16" i="1"/>
  <c r="K13" i="1"/>
  <c r="K12" i="1"/>
  <c r="K11" i="1"/>
  <c r="K10" i="1"/>
  <c r="K9" i="1"/>
  <c r="H30" i="1"/>
  <c r="E30" i="1"/>
  <c r="K8" i="1"/>
  <c r="K26" i="1"/>
  <c r="K27" i="1"/>
  <c r="K29" i="1"/>
  <c r="K7" i="1"/>
  <c r="K30" i="1" l="1"/>
</calcChain>
</file>

<file path=xl/sharedStrings.xml><?xml version="1.0" encoding="utf-8"?>
<sst xmlns="http://schemas.openxmlformats.org/spreadsheetml/2006/main" count="184" uniqueCount="118">
  <si>
    <t>Source Data From:</t>
  </si>
  <si>
    <t>Report Date:</t>
  </si>
  <si>
    <t xml:space="preserve">Print Date: </t>
  </si>
  <si>
    <t xml:space="preserve">Project by: </t>
  </si>
  <si>
    <t>Total:</t>
  </si>
  <si>
    <t>Total</t>
  </si>
  <si>
    <t>PowerSupply.PrjPCB</t>
  </si>
  <si>
    <t>Designator</t>
  </si>
  <si>
    <t>C1, C2, C4</t>
  </si>
  <si>
    <t>C3, C5</t>
  </si>
  <si>
    <t>C6, C7</t>
  </si>
  <si>
    <t>C8</t>
  </si>
  <si>
    <t>D1, D2, D3</t>
  </si>
  <si>
    <t>L1</t>
  </si>
  <si>
    <t>Q1</t>
  </si>
  <si>
    <t>R1</t>
  </si>
  <si>
    <t>R2, R3, R6</t>
  </si>
  <si>
    <t>R4</t>
  </si>
  <si>
    <t>R5</t>
  </si>
  <si>
    <t>R7</t>
  </si>
  <si>
    <t>R8</t>
  </si>
  <si>
    <t>R9</t>
  </si>
  <si>
    <t>U1</t>
  </si>
  <si>
    <t>U2</t>
  </si>
  <si>
    <t>X4</t>
  </si>
  <si>
    <t>Quantity</t>
  </si>
  <si>
    <t>Description</t>
  </si>
  <si>
    <t>Capacitor</t>
  </si>
  <si>
    <t>Schottky Diode</t>
  </si>
  <si>
    <t>Inductor</t>
  </si>
  <si>
    <t>N-Channel MOSFET</t>
  </si>
  <si>
    <t>Resistor</t>
  </si>
  <si>
    <t>Battery Charger for Solar Power</t>
  </si>
  <si>
    <t>3-Terminal Adjustable Current Source, 3-pin TO-92</t>
  </si>
  <si>
    <t>Connector</t>
  </si>
  <si>
    <t>Value</t>
  </si>
  <si>
    <t>10uF</t>
  </si>
  <si>
    <t>1uF</t>
  </si>
  <si>
    <t>100nF</t>
  </si>
  <si>
    <t>680nF</t>
  </si>
  <si>
    <t/>
  </si>
  <si>
    <t>22u</t>
  </si>
  <si>
    <t>151m</t>
  </si>
  <si>
    <t>1K</t>
  </si>
  <si>
    <t>316K</t>
  </si>
  <si>
    <t>1.2K</t>
  </si>
  <si>
    <t>1.18M</t>
  </si>
  <si>
    <t>10k</t>
  </si>
  <si>
    <t>3</t>
  </si>
  <si>
    <t>LT3652EMSE#PBF</t>
  </si>
  <si>
    <t>LM234Z-3</t>
  </si>
  <si>
    <t>Supplier Unit Price 1</t>
  </si>
  <si>
    <t>0,689</t>
  </si>
  <si>
    <t>0,0978</t>
  </si>
  <si>
    <t>0,538</t>
  </si>
  <si>
    <t>3,57</t>
  </si>
  <si>
    <t>0,0939</t>
  </si>
  <si>
    <t>7,08</t>
  </si>
  <si>
    <t>2,24</t>
  </si>
  <si>
    <t>0,40</t>
  </si>
  <si>
    <t>0,854</t>
  </si>
  <si>
    <t>Supplier 1</t>
  </si>
  <si>
    <t>Farnell</t>
  </si>
  <si>
    <t>Supplier Part Number 1</t>
  </si>
  <si>
    <t>1828859</t>
  </si>
  <si>
    <t>1844578</t>
  </si>
  <si>
    <t>1843684</t>
  </si>
  <si>
    <t>2373880</t>
  </si>
  <si>
    <t>9845011</t>
  </si>
  <si>
    <t>2303268</t>
  </si>
  <si>
    <t>2059603</t>
  </si>
  <si>
    <t>2316670</t>
  </si>
  <si>
    <t>1795343</t>
  </si>
  <si>
    <t>1839126</t>
  </si>
  <si>
    <t>1467822</t>
  </si>
  <si>
    <t>3705262</t>
  </si>
  <si>
    <t>3705274</t>
  </si>
  <si>
    <t>Supplier Unit Price 2</t>
  </si>
  <si>
    <t>0,61</t>
  </si>
  <si>
    <t>0,10</t>
  </si>
  <si>
    <t>0,41</t>
  </si>
  <si>
    <t>2,63</t>
  </si>
  <si>
    <t>0,23</t>
  </si>
  <si>
    <t>6,53</t>
  </si>
  <si>
    <t>0,58</t>
  </si>
  <si>
    <t>0,91</t>
  </si>
  <si>
    <t>Supplier 2</t>
  </si>
  <si>
    <t>Digi-Key</t>
  </si>
  <si>
    <t>Digikey</t>
  </si>
  <si>
    <t>Supplier Part Number 2</t>
  </si>
  <si>
    <t>490-1891-1-ND</t>
  </si>
  <si>
    <t>1276-3352-1-ND</t>
  </si>
  <si>
    <t>490-5920-1-ND</t>
  </si>
  <si>
    <t>B340LB-FDICT-ND</t>
  </si>
  <si>
    <t>478-7123-1-ND</t>
  </si>
  <si>
    <t>FDV301NCT-ND</t>
  </si>
  <si>
    <t>WSLG-.151CT-ND</t>
  </si>
  <si>
    <t>311-316KHRCT-ND</t>
  </si>
  <si>
    <t>311-1.2KGRCT-ND</t>
  </si>
  <si>
    <t>541-1.18MLCT-ND</t>
  </si>
  <si>
    <t>311-10KGRCT-ND</t>
  </si>
  <si>
    <t>311-3.0JRCT-ND</t>
  </si>
  <si>
    <t>LT3652EMSE#PBF-ND</t>
  </si>
  <si>
    <t>497-1549-1-ND</t>
  </si>
  <si>
    <t>277-1150-ND</t>
  </si>
  <si>
    <t>277-1151-ND</t>
  </si>
  <si>
    <t>X4.1</t>
  </si>
  <si>
    <t>Stecker</t>
  </si>
  <si>
    <t>Digi-key</t>
  </si>
  <si>
    <t>277-1063-ND</t>
  </si>
  <si>
    <t>277-1062-ND</t>
  </si>
  <si>
    <t>400m</t>
  </si>
  <si>
    <t>WSLG-.40CT-ND</t>
  </si>
  <si>
    <t>R1 altern. für 2500mAh</t>
  </si>
  <si>
    <t>X1.1, X2.1, X3.1</t>
  </si>
  <si>
    <t>X1, X2, X3</t>
  </si>
  <si>
    <t>Power Supply</t>
  </si>
  <si>
    <t>Project:Rock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</si>
</sst>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h:mm:ss\ AM/PM;@"/>
    <numFmt numFmtId="166" formatCode="&quot;Fr.&quot;\ #,##0.00"/>
  </numFmts>
  <fonts count="12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24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MS Sans Serif"/>
      <family val="2"/>
    </font>
    <font>
      <sz val="9"/>
      <color rgb="FF000000"/>
      <name val="Arial"/>
      <family val="2"/>
    </font>
    <font>
      <sz val="8"/>
      <color rgb="FF333333"/>
      <name val="Verdana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0" fillId="0" borderId="0" xfId="0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66" fontId="4" fillId="2" borderId="1" xfId="0" applyNumberFormat="1" applyFont="1" applyFill="1" applyBorder="1" applyAlignment="1">
      <alignment vertical="top" wrapText="1"/>
    </xf>
    <xf numFmtId="166" fontId="4" fillId="3" borderId="1" xfId="0" applyNumberFormat="1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5" fillId="3" borderId="10" xfId="0" applyFont="1" applyFill="1" applyBorder="1" applyAlignment="1"/>
    <xf numFmtId="165" fontId="2" fillId="3" borderId="8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top" wrapText="1"/>
    </xf>
    <xf numFmtId="166" fontId="4" fillId="2" borderId="14" xfId="0" applyNumberFormat="1" applyFont="1" applyFill="1" applyBorder="1" applyAlignment="1">
      <alignment vertical="top" wrapText="1"/>
    </xf>
    <xf numFmtId="166" fontId="4" fillId="2" borderId="15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 applyProtection="1"/>
    <xf numFmtId="166" fontId="2" fillId="0" borderId="0" xfId="0" applyNumberFormat="1" applyFont="1" applyFill="1" applyBorder="1" applyAlignment="1" applyProtection="1">
      <alignment horizontal="center" vertical="center" wrapText="1"/>
    </xf>
    <xf numFmtId="0" fontId="3" fillId="4" borderId="11" xfId="0" quotePrefix="1" applyFont="1" applyFill="1" applyBorder="1" applyAlignment="1">
      <alignment horizontal="center" vertical="center"/>
    </xf>
    <xf numFmtId="0" fontId="4" fillId="2" borderId="13" xfId="0" quotePrefix="1" applyFont="1" applyFill="1" applyBorder="1" applyAlignment="1">
      <alignment vertical="top" wrapText="1"/>
    </xf>
    <xf numFmtId="0" fontId="4" fillId="3" borderId="2" xfId="0" quotePrefix="1" applyFont="1" applyFill="1" applyBorder="1" applyAlignment="1">
      <alignment vertical="top" wrapText="1"/>
    </xf>
    <xf numFmtId="0" fontId="3" fillId="4" borderId="12" xfId="0" quotePrefix="1" applyFont="1" applyFill="1" applyBorder="1" applyAlignment="1">
      <alignment horizontal="center" vertical="center"/>
    </xf>
    <xf numFmtId="0" fontId="4" fillId="2" borderId="14" xfId="0" quotePrefix="1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top" wrapText="1"/>
    </xf>
    <xf numFmtId="166" fontId="4" fillId="2" borderId="14" xfId="0" quotePrefix="1" applyNumberFormat="1" applyFont="1" applyFill="1" applyBorder="1" applyAlignment="1">
      <alignment vertical="top" wrapText="1"/>
    </xf>
    <xf numFmtId="166" fontId="4" fillId="3" borderId="1" xfId="0" quotePrefix="1" applyNumberFormat="1" applyFont="1" applyFill="1" applyBorder="1" applyAlignment="1">
      <alignment vertical="top" wrapText="1"/>
    </xf>
    <xf numFmtId="0" fontId="8" fillId="0" borderId="12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7" fillId="4" borderId="8" xfId="0" quotePrefix="1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/>
    </xf>
    <xf numFmtId="0" fontId="11" fillId="0" borderId="1" xfId="0" quotePrefix="1" applyFont="1" applyBorder="1" applyAlignment="1">
      <alignment horizontal="left"/>
    </xf>
    <xf numFmtId="0" fontId="11" fillId="0" borderId="18" xfId="0" quotePrefix="1" applyFont="1" applyBorder="1"/>
    <xf numFmtId="0" fontId="4" fillId="2" borderId="19" xfId="0" quotePrefix="1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4" fillId="2" borderId="20" xfId="0" quotePrefix="1" applyFont="1" applyFill="1" applyBorder="1" applyAlignment="1">
      <alignment vertical="top" wrapText="1"/>
    </xf>
    <xf numFmtId="166" fontId="4" fillId="2" borderId="20" xfId="0" quotePrefix="1" applyNumberFormat="1" applyFont="1" applyFill="1" applyBorder="1" applyAlignment="1">
      <alignment vertical="top" wrapText="1"/>
    </xf>
    <xf numFmtId="166" fontId="4" fillId="2" borderId="20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vertical="center"/>
    </xf>
    <xf numFmtId="4" fontId="4" fillId="2" borderId="20" xfId="0" applyNumberFormat="1" applyFont="1" applyFill="1" applyBorder="1" applyAlignment="1">
      <alignment horizontal="left" vertical="top" wrapText="1"/>
    </xf>
    <xf numFmtId="4" fontId="4" fillId="3" borderId="1" xfId="0" applyNumberFormat="1" applyFont="1" applyFill="1" applyBorder="1" applyAlignment="1">
      <alignment horizontal="left" vertical="top" wrapText="1"/>
    </xf>
    <xf numFmtId="4" fontId="2" fillId="2" borderId="1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 applyProtection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1</xdr:row>
      <xdr:rowOff>76200</xdr:rowOff>
    </xdr:from>
    <xdr:to>
      <xdr:col>6</xdr:col>
      <xdr:colOff>1579162</xdr:colOff>
      <xdr:row>4</xdr:row>
      <xdr:rowOff>121920</xdr:rowOff>
    </xdr:to>
    <xdr:pic>
      <xdr:nvPicPr>
        <xdr:cNvPr id="1076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548640"/>
          <a:ext cx="531114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30"/>
  <sheetViews>
    <sheetView tabSelected="1" showWhiteSpace="0" view="pageBreakPreview" zoomScale="70" zoomScaleNormal="130" zoomScaleSheetLayoutView="70" zoomScalePageLayoutView="70" workbookViewId="0">
      <selection activeCell="H30" sqref="H30"/>
    </sheetView>
  </sheetViews>
  <sheetFormatPr baseColWidth="10" defaultColWidth="9.140625" defaultRowHeight="12.75" x14ac:dyDescent="0.2"/>
  <cols>
    <col min="1" max="1" width="20.140625" style="2" customWidth="1"/>
    <col min="2" max="2" width="16.28515625" style="2" customWidth="1"/>
    <col min="3" max="3" width="22.85546875" style="2" customWidth="1"/>
    <col min="4" max="4" width="19.5703125" style="1" customWidth="1"/>
    <col min="5" max="5" width="17.85546875" style="1" customWidth="1"/>
    <col min="6" max="6" width="17.5703125" style="2" customWidth="1"/>
    <col min="7" max="7" width="23.85546875" style="2" customWidth="1"/>
    <col min="8" max="8" width="15.140625" style="1" customWidth="1"/>
    <col min="9" max="9" width="17.5703125" style="2" customWidth="1"/>
    <col min="10" max="10" width="23.85546875" style="2" customWidth="1"/>
    <col min="11" max="11" width="15" style="2" customWidth="1"/>
    <col min="12" max="16384" width="9.140625" style="2"/>
  </cols>
  <sheetData>
    <row r="1" spans="1:11" s="3" customFormat="1" ht="37.5" customHeight="1" thickBot="1" x14ac:dyDescent="0.25">
      <c r="A1" s="35" t="s">
        <v>116</v>
      </c>
      <c r="B1" s="36"/>
      <c r="C1" s="37"/>
      <c r="D1" s="44" t="s">
        <v>6</v>
      </c>
      <c r="E1" s="45"/>
      <c r="F1" s="45"/>
      <c r="G1" s="45"/>
      <c r="H1" s="45"/>
      <c r="I1" s="45"/>
      <c r="J1" s="45"/>
      <c r="K1" s="46"/>
    </row>
    <row r="2" spans="1:11" s="3" customFormat="1" ht="23.25" customHeight="1" thickBot="1" x14ac:dyDescent="0.25">
      <c r="A2" s="38" t="s">
        <v>0</v>
      </c>
      <c r="B2" s="39"/>
      <c r="C2" s="40"/>
      <c r="D2" s="13"/>
      <c r="E2" s="13"/>
      <c r="F2" s="13"/>
      <c r="G2" s="13"/>
      <c r="H2" s="13"/>
      <c r="I2" s="13"/>
      <c r="J2" s="13"/>
      <c r="K2" s="11"/>
    </row>
    <row r="3" spans="1:11" s="3" customFormat="1" ht="17.25" customHeight="1" thickBot="1" x14ac:dyDescent="0.25">
      <c r="A3" s="41" t="s">
        <v>117</v>
      </c>
      <c r="B3" s="42"/>
      <c r="C3" s="43"/>
      <c r="D3" s="12"/>
      <c r="E3" s="12"/>
      <c r="F3" s="12"/>
      <c r="G3" s="12"/>
      <c r="H3" s="12"/>
      <c r="I3" s="12"/>
      <c r="J3" s="12"/>
      <c r="K3" s="10"/>
    </row>
    <row r="4" spans="1:11" s="3" customFormat="1" ht="15.75" customHeight="1" thickBot="1" x14ac:dyDescent="0.25">
      <c r="A4" s="33" t="s">
        <v>3</v>
      </c>
      <c r="B4" s="16" t="s">
        <v>1</v>
      </c>
      <c r="C4" s="17"/>
      <c r="D4" s="12"/>
      <c r="E4" s="12"/>
      <c r="F4" s="12"/>
      <c r="G4" s="12"/>
      <c r="H4" s="12"/>
      <c r="I4" s="12"/>
      <c r="J4" s="12"/>
      <c r="K4" s="10"/>
    </row>
    <row r="5" spans="1:11" s="3" customFormat="1" ht="15.75" customHeight="1" thickBot="1" x14ac:dyDescent="0.25">
      <c r="A5" s="34"/>
      <c r="B5" s="18" t="s">
        <v>2</v>
      </c>
      <c r="C5" s="17"/>
      <c r="D5" s="14"/>
      <c r="E5" s="14"/>
      <c r="F5" s="14"/>
      <c r="G5" s="14"/>
      <c r="H5" s="14"/>
      <c r="I5" s="14"/>
      <c r="J5" s="14"/>
      <c r="K5" s="15"/>
    </row>
    <row r="6" spans="1:11" ht="35.25" customHeight="1" thickBot="1" x14ac:dyDescent="0.25">
      <c r="A6" s="25" t="s">
        <v>7</v>
      </c>
      <c r="B6" s="28" t="s">
        <v>25</v>
      </c>
      <c r="C6" s="28" t="s">
        <v>26</v>
      </c>
      <c r="D6" s="28" t="s">
        <v>35</v>
      </c>
      <c r="E6" s="28" t="s">
        <v>51</v>
      </c>
      <c r="F6" s="28" t="s">
        <v>61</v>
      </c>
      <c r="G6" s="28" t="s">
        <v>63</v>
      </c>
      <c r="H6" s="28" t="s">
        <v>77</v>
      </c>
      <c r="I6" s="28" t="s">
        <v>86</v>
      </c>
      <c r="J6" s="28" t="s">
        <v>89</v>
      </c>
      <c r="K6" s="19" t="s">
        <v>5</v>
      </c>
    </row>
    <row r="7" spans="1:11" ht="13.5" thickBot="1" x14ac:dyDescent="0.25">
      <c r="A7" s="26" t="s">
        <v>8</v>
      </c>
      <c r="B7" s="20">
        <v>3</v>
      </c>
      <c r="C7" s="29" t="s">
        <v>27</v>
      </c>
      <c r="D7" s="31" t="s">
        <v>36</v>
      </c>
      <c r="E7" s="21" t="s">
        <v>52</v>
      </c>
      <c r="F7" s="31" t="s">
        <v>62</v>
      </c>
      <c r="G7" s="31" t="s">
        <v>64</v>
      </c>
      <c r="H7" s="21" t="s">
        <v>78</v>
      </c>
      <c r="I7" s="31" t="s">
        <v>87</v>
      </c>
      <c r="J7" s="31" t="s">
        <v>90</v>
      </c>
      <c r="K7" s="22">
        <f>IF(E7&gt;H7,H7*B7,E7*B7)</f>
        <v>1.83</v>
      </c>
    </row>
    <row r="8" spans="1:11" ht="13.5" thickBot="1" x14ac:dyDescent="0.25">
      <c r="A8" s="27" t="s">
        <v>9</v>
      </c>
      <c r="B8" s="5">
        <v>2</v>
      </c>
      <c r="C8" s="30" t="s">
        <v>27</v>
      </c>
      <c r="D8" s="32" t="s">
        <v>37</v>
      </c>
      <c r="E8" s="7"/>
      <c r="F8" s="32" t="s">
        <v>62</v>
      </c>
      <c r="G8" s="32" t="s">
        <v>40</v>
      </c>
      <c r="H8" s="7">
        <v>0.22</v>
      </c>
      <c r="I8" s="32" t="s">
        <v>87</v>
      </c>
      <c r="J8" s="32" t="s">
        <v>91</v>
      </c>
      <c r="K8" s="22">
        <f>IF(E8&gt;H8,H8*B8,E8*B8)</f>
        <v>0</v>
      </c>
    </row>
    <row r="9" spans="1:11" ht="13.5" thickBot="1" x14ac:dyDescent="0.25">
      <c r="A9" s="26" t="s">
        <v>10</v>
      </c>
      <c r="B9" s="20">
        <v>2</v>
      </c>
      <c r="C9" s="29" t="s">
        <v>27</v>
      </c>
      <c r="D9" s="31" t="s">
        <v>38</v>
      </c>
      <c r="E9" s="21" t="s">
        <v>53</v>
      </c>
      <c r="F9" s="31" t="s">
        <v>62</v>
      </c>
      <c r="G9" s="31" t="s">
        <v>65</v>
      </c>
      <c r="H9" s="21" t="s">
        <v>79</v>
      </c>
      <c r="I9" s="31" t="s">
        <v>87</v>
      </c>
      <c r="J9" s="31" t="s">
        <v>92</v>
      </c>
      <c r="K9" s="22">
        <f>IF(E9&gt;H9,H9*B9,E9*B9)</f>
        <v>0.1956</v>
      </c>
    </row>
    <row r="10" spans="1:11" ht="13.5" thickBot="1" x14ac:dyDescent="0.25">
      <c r="A10" s="27" t="s">
        <v>11</v>
      </c>
      <c r="B10" s="5">
        <v>1</v>
      </c>
      <c r="C10" s="30" t="s">
        <v>27</v>
      </c>
      <c r="D10" s="32" t="s">
        <v>39</v>
      </c>
      <c r="E10" s="7"/>
      <c r="F10" s="32" t="s">
        <v>40</v>
      </c>
      <c r="G10" s="32" t="s">
        <v>40</v>
      </c>
      <c r="H10" s="7"/>
      <c r="I10" s="32" t="s">
        <v>40</v>
      </c>
      <c r="J10" s="32" t="s">
        <v>40</v>
      </c>
      <c r="K10" s="22">
        <f>IF(E10&gt;H10,H10*B10,E10*B10)</f>
        <v>0</v>
      </c>
    </row>
    <row r="11" spans="1:11" ht="13.5" thickBot="1" x14ac:dyDescent="0.25">
      <c r="A11" s="26" t="s">
        <v>12</v>
      </c>
      <c r="B11" s="20">
        <v>3</v>
      </c>
      <c r="C11" s="29" t="s">
        <v>28</v>
      </c>
      <c r="D11" s="31" t="s">
        <v>40</v>
      </c>
      <c r="E11" s="21" t="s">
        <v>54</v>
      </c>
      <c r="F11" s="31" t="s">
        <v>62</v>
      </c>
      <c r="G11" s="31" t="s">
        <v>66</v>
      </c>
      <c r="H11" s="21" t="s">
        <v>80</v>
      </c>
      <c r="I11" s="31" t="s">
        <v>87</v>
      </c>
      <c r="J11" s="31" t="s">
        <v>93</v>
      </c>
      <c r="K11" s="22">
        <f>IF(E11&gt;H11,H11*B11,E11*B11)</f>
        <v>1.23</v>
      </c>
    </row>
    <row r="12" spans="1:11" ht="13.5" thickBot="1" x14ac:dyDescent="0.25">
      <c r="A12" s="27" t="s">
        <v>13</v>
      </c>
      <c r="B12" s="5">
        <v>1</v>
      </c>
      <c r="C12" s="30" t="s">
        <v>29</v>
      </c>
      <c r="D12" s="32" t="s">
        <v>41</v>
      </c>
      <c r="E12" s="7" t="s">
        <v>55</v>
      </c>
      <c r="F12" s="32" t="s">
        <v>62</v>
      </c>
      <c r="G12" s="32" t="s">
        <v>67</v>
      </c>
      <c r="H12" s="7" t="s">
        <v>81</v>
      </c>
      <c r="I12" s="32" t="s">
        <v>87</v>
      </c>
      <c r="J12" s="32" t="s">
        <v>94</v>
      </c>
      <c r="K12" s="22">
        <f>IF(E12&gt;H12,H12*B12,E12*B12)</f>
        <v>2.63</v>
      </c>
    </row>
    <row r="13" spans="1:11" ht="13.5" thickBot="1" x14ac:dyDescent="0.25">
      <c r="A13" s="26" t="s">
        <v>14</v>
      </c>
      <c r="B13" s="20">
        <v>1</v>
      </c>
      <c r="C13" s="29" t="s">
        <v>30</v>
      </c>
      <c r="D13" s="31" t="s">
        <v>40</v>
      </c>
      <c r="E13" s="21"/>
      <c r="F13" s="31" t="s">
        <v>62</v>
      </c>
      <c r="G13" s="31" t="s">
        <v>68</v>
      </c>
      <c r="H13" s="21" t="s">
        <v>82</v>
      </c>
      <c r="I13" s="31" t="s">
        <v>87</v>
      </c>
      <c r="J13" s="31" t="s">
        <v>95</v>
      </c>
      <c r="K13" s="22">
        <f>IF(E13&gt;H13,H13*B13,E13*B13)</f>
        <v>0</v>
      </c>
    </row>
    <row r="14" spans="1:11" ht="13.5" thickBot="1" x14ac:dyDescent="0.25">
      <c r="A14" s="51" t="s">
        <v>113</v>
      </c>
      <c r="B14" s="52">
        <v>1</v>
      </c>
      <c r="C14" s="53" t="s">
        <v>31</v>
      </c>
      <c r="D14" s="54" t="s">
        <v>111</v>
      </c>
      <c r="E14" s="55"/>
      <c r="F14" s="54"/>
      <c r="G14" s="54"/>
      <c r="H14" s="57">
        <v>1.1599999999999999</v>
      </c>
      <c r="I14" s="31" t="s">
        <v>87</v>
      </c>
      <c r="J14" s="56" t="s">
        <v>112</v>
      </c>
      <c r="K14" s="22">
        <f>(H14*B14)</f>
        <v>1.1599999999999999</v>
      </c>
    </row>
    <row r="15" spans="1:11" ht="13.5" thickBot="1" x14ac:dyDescent="0.25">
      <c r="A15" s="27" t="s">
        <v>15</v>
      </c>
      <c r="B15" s="5">
        <v>1</v>
      </c>
      <c r="C15" s="30" t="s">
        <v>31</v>
      </c>
      <c r="D15" s="32" t="s">
        <v>42</v>
      </c>
      <c r="E15" s="7"/>
      <c r="F15" s="32" t="s">
        <v>40</v>
      </c>
      <c r="G15" s="32" t="s">
        <v>40</v>
      </c>
      <c r="H15" s="58">
        <v>0.92</v>
      </c>
      <c r="I15" s="32" t="s">
        <v>87</v>
      </c>
      <c r="J15" s="32" t="s">
        <v>96</v>
      </c>
      <c r="K15" s="22">
        <f>B15*H15</f>
        <v>0.92</v>
      </c>
    </row>
    <row r="16" spans="1:11" ht="13.5" thickBot="1" x14ac:dyDescent="0.25">
      <c r="A16" s="26" t="s">
        <v>16</v>
      </c>
      <c r="B16" s="20">
        <v>3</v>
      </c>
      <c r="C16" s="29" t="s">
        <v>31</v>
      </c>
      <c r="D16" s="31" t="s">
        <v>43</v>
      </c>
      <c r="E16" s="21"/>
      <c r="F16" s="31" t="s">
        <v>40</v>
      </c>
      <c r="G16" s="31" t="s">
        <v>40</v>
      </c>
      <c r="H16" s="21"/>
      <c r="I16" s="31" t="s">
        <v>40</v>
      </c>
      <c r="J16" s="31" t="s">
        <v>40</v>
      </c>
      <c r="K16" s="22">
        <f>IF(E16&gt;H16,H16*B16,E16*B16)</f>
        <v>0</v>
      </c>
    </row>
    <row r="17" spans="1:11" ht="13.5" thickBot="1" x14ac:dyDescent="0.25">
      <c r="A17" s="27" t="s">
        <v>17</v>
      </c>
      <c r="B17" s="5">
        <v>1</v>
      </c>
      <c r="C17" s="30" t="s">
        <v>31</v>
      </c>
      <c r="D17" s="32" t="s">
        <v>44</v>
      </c>
      <c r="E17" s="7"/>
      <c r="F17" s="32" t="s">
        <v>62</v>
      </c>
      <c r="G17" s="32" t="s">
        <v>69</v>
      </c>
      <c r="H17" s="7" t="s">
        <v>79</v>
      </c>
      <c r="I17" s="32" t="s">
        <v>87</v>
      </c>
      <c r="J17" s="32" t="s">
        <v>97</v>
      </c>
      <c r="K17" s="22">
        <f>IF(E17&gt;H17,H17*B17,E17*B17)</f>
        <v>0</v>
      </c>
    </row>
    <row r="18" spans="1:11" ht="13.5" thickBot="1" x14ac:dyDescent="0.25">
      <c r="A18" s="26" t="s">
        <v>18</v>
      </c>
      <c r="B18" s="20">
        <v>1</v>
      </c>
      <c r="C18" s="29" t="s">
        <v>31</v>
      </c>
      <c r="D18" s="31" t="s">
        <v>45</v>
      </c>
      <c r="E18" s="21"/>
      <c r="F18" s="31" t="s">
        <v>62</v>
      </c>
      <c r="G18" s="31" t="s">
        <v>70</v>
      </c>
      <c r="H18" s="21" t="s">
        <v>79</v>
      </c>
      <c r="I18" s="31" t="s">
        <v>87</v>
      </c>
      <c r="J18" s="31" t="s">
        <v>98</v>
      </c>
      <c r="K18" s="22">
        <f>IF(E18&gt;H18,H18*B18,E18*B18)</f>
        <v>0</v>
      </c>
    </row>
    <row r="19" spans="1:11" ht="13.5" thickBot="1" x14ac:dyDescent="0.25">
      <c r="A19" s="27" t="s">
        <v>19</v>
      </c>
      <c r="B19" s="5">
        <v>1</v>
      </c>
      <c r="C19" s="30" t="s">
        <v>31</v>
      </c>
      <c r="D19" s="32" t="s">
        <v>46</v>
      </c>
      <c r="E19" s="7" t="s">
        <v>56</v>
      </c>
      <c r="F19" s="32" t="s">
        <v>62</v>
      </c>
      <c r="G19" s="32" t="s">
        <v>71</v>
      </c>
      <c r="H19" s="7" t="s">
        <v>79</v>
      </c>
      <c r="I19" s="32" t="s">
        <v>87</v>
      </c>
      <c r="J19" s="32" t="s">
        <v>99</v>
      </c>
      <c r="K19" s="22">
        <f>IF(E19&gt;H19,H19*B19,E19*B19)</f>
        <v>9.3899999999999997E-2</v>
      </c>
    </row>
    <row r="20" spans="1:11" ht="13.5" thickBot="1" x14ac:dyDescent="0.25">
      <c r="A20" s="26" t="s">
        <v>20</v>
      </c>
      <c r="B20" s="20">
        <v>1</v>
      </c>
      <c r="C20" s="29" t="s">
        <v>31</v>
      </c>
      <c r="D20" s="31" t="s">
        <v>47</v>
      </c>
      <c r="E20" s="21" t="s">
        <v>56</v>
      </c>
      <c r="F20" s="31" t="s">
        <v>62</v>
      </c>
      <c r="G20" s="31" t="s">
        <v>72</v>
      </c>
      <c r="H20" s="21" t="s">
        <v>79</v>
      </c>
      <c r="I20" s="31" t="s">
        <v>87</v>
      </c>
      <c r="J20" s="31" t="s">
        <v>100</v>
      </c>
      <c r="K20" s="22">
        <f>IF(E20&gt;H20,H20*B20,E20*B20)</f>
        <v>9.3899999999999997E-2</v>
      </c>
    </row>
    <row r="21" spans="1:11" ht="13.5" thickBot="1" x14ac:dyDescent="0.25">
      <c r="A21" s="27" t="s">
        <v>21</v>
      </c>
      <c r="B21" s="5">
        <v>1</v>
      </c>
      <c r="C21" s="30" t="s">
        <v>31</v>
      </c>
      <c r="D21" s="32" t="s">
        <v>48</v>
      </c>
      <c r="E21" s="7"/>
      <c r="F21" s="32" t="s">
        <v>62</v>
      </c>
      <c r="G21" s="32" t="s">
        <v>40</v>
      </c>
      <c r="H21" s="7"/>
      <c r="I21" s="32" t="s">
        <v>87</v>
      </c>
      <c r="J21" s="32" t="s">
        <v>101</v>
      </c>
      <c r="K21" s="22">
        <f>IF(E21&gt;H21,H21*B21,E21*B21)</f>
        <v>0</v>
      </c>
    </row>
    <row r="22" spans="1:11" ht="23.25" thickBot="1" x14ac:dyDescent="0.25">
      <c r="A22" s="26" t="s">
        <v>22</v>
      </c>
      <c r="B22" s="20">
        <v>1</v>
      </c>
      <c r="C22" s="29" t="s">
        <v>32</v>
      </c>
      <c r="D22" s="31" t="s">
        <v>49</v>
      </c>
      <c r="E22" s="21" t="s">
        <v>57</v>
      </c>
      <c r="F22" s="31" t="s">
        <v>62</v>
      </c>
      <c r="G22" s="31" t="s">
        <v>73</v>
      </c>
      <c r="H22" s="21" t="s">
        <v>83</v>
      </c>
      <c r="I22" s="31" t="s">
        <v>87</v>
      </c>
      <c r="J22" s="31" t="s">
        <v>102</v>
      </c>
      <c r="K22" s="22">
        <f>IF(E22&gt;H22,H22*B22,E22*B22)</f>
        <v>6.53</v>
      </c>
    </row>
    <row r="23" spans="1:11" ht="23.25" thickBot="1" x14ac:dyDescent="0.25">
      <c r="A23" s="27" t="s">
        <v>23</v>
      </c>
      <c r="B23" s="5">
        <v>1</v>
      </c>
      <c r="C23" s="30" t="s">
        <v>33</v>
      </c>
      <c r="D23" s="32" t="s">
        <v>50</v>
      </c>
      <c r="E23" s="7" t="s">
        <v>58</v>
      </c>
      <c r="F23" s="32" t="s">
        <v>62</v>
      </c>
      <c r="G23" s="32" t="s">
        <v>74</v>
      </c>
      <c r="H23" s="7"/>
      <c r="I23" s="32" t="s">
        <v>88</v>
      </c>
      <c r="J23" s="32" t="s">
        <v>103</v>
      </c>
      <c r="K23" s="22">
        <f>IF(E23&gt;H23,H23*B23,E23*B23)</f>
        <v>0</v>
      </c>
    </row>
    <row r="24" spans="1:11" ht="13.5" thickBot="1" x14ac:dyDescent="0.25">
      <c r="A24" s="26" t="s">
        <v>115</v>
      </c>
      <c r="B24" s="20">
        <v>3</v>
      </c>
      <c r="C24" s="29" t="s">
        <v>34</v>
      </c>
      <c r="D24" s="31" t="s">
        <v>40</v>
      </c>
      <c r="E24" s="21" t="s">
        <v>59</v>
      </c>
      <c r="F24" s="31" t="s">
        <v>62</v>
      </c>
      <c r="G24" s="31" t="s">
        <v>75</v>
      </c>
      <c r="H24" s="21" t="s">
        <v>84</v>
      </c>
      <c r="I24" s="31" t="s">
        <v>87</v>
      </c>
      <c r="J24" s="31" t="s">
        <v>104</v>
      </c>
      <c r="K24" s="22">
        <f>IF(E24&gt;H24,H24*B24,E24*B24)</f>
        <v>1.2000000000000002</v>
      </c>
    </row>
    <row r="25" spans="1:11" ht="13.5" thickBot="1" x14ac:dyDescent="0.25">
      <c r="A25" s="27" t="s">
        <v>24</v>
      </c>
      <c r="B25" s="5">
        <v>1</v>
      </c>
      <c r="C25" s="30" t="s">
        <v>34</v>
      </c>
      <c r="D25" s="32" t="s">
        <v>40</v>
      </c>
      <c r="E25" s="7" t="s">
        <v>60</v>
      </c>
      <c r="F25" s="32" t="s">
        <v>62</v>
      </c>
      <c r="G25" s="32" t="s">
        <v>76</v>
      </c>
      <c r="H25" s="7" t="s">
        <v>85</v>
      </c>
      <c r="I25" s="32" t="s">
        <v>87</v>
      </c>
      <c r="J25" s="32" t="s">
        <v>105</v>
      </c>
      <c r="K25" s="22">
        <f>IF(E25&gt;H25,H25*B25,E25*B25)</f>
        <v>0.85399999999999998</v>
      </c>
    </row>
    <row r="26" spans="1:11" ht="13.5" thickBot="1" x14ac:dyDescent="0.25">
      <c r="A26" s="9"/>
      <c r="B26" s="5"/>
      <c r="C26" s="5"/>
      <c r="D26" s="7"/>
      <c r="E26" s="7"/>
      <c r="F26" s="7"/>
      <c r="G26" s="7"/>
      <c r="H26" s="7"/>
      <c r="I26" s="7"/>
      <c r="J26" s="7"/>
      <c r="K26" s="22">
        <f>IF(E26&gt;H26,H26*B26,E26*B26)</f>
        <v>0</v>
      </c>
    </row>
    <row r="27" spans="1:11" ht="13.5" thickBot="1" x14ac:dyDescent="0.25">
      <c r="A27" s="8" t="s">
        <v>114</v>
      </c>
      <c r="B27" s="4">
        <v>3</v>
      </c>
      <c r="C27" s="4" t="s">
        <v>107</v>
      </c>
      <c r="D27" s="6"/>
      <c r="E27" s="61">
        <v>1.1599999999999999</v>
      </c>
      <c r="F27" s="7" t="s">
        <v>62</v>
      </c>
      <c r="G27" s="49">
        <v>3705535</v>
      </c>
      <c r="H27" s="59">
        <v>1.9</v>
      </c>
      <c r="I27" s="7" t="s">
        <v>108</v>
      </c>
      <c r="J27" s="50" t="s">
        <v>110</v>
      </c>
      <c r="K27" s="22">
        <f>IF(E27&gt;H27,H27*B27,E27*B27)</f>
        <v>3.4799999999999995</v>
      </c>
    </row>
    <row r="28" spans="1:11" ht="13.5" thickBot="1" x14ac:dyDescent="0.25">
      <c r="A28" s="9" t="s">
        <v>106</v>
      </c>
      <c r="B28" s="5">
        <v>1</v>
      </c>
      <c r="C28" s="4" t="s">
        <v>107</v>
      </c>
      <c r="D28" s="7"/>
      <c r="E28" s="60">
        <v>2.39</v>
      </c>
      <c r="F28" s="7" t="s">
        <v>62</v>
      </c>
      <c r="G28" s="48">
        <v>3705456</v>
      </c>
      <c r="H28" s="60">
        <v>2.9</v>
      </c>
      <c r="I28" s="7" t="s">
        <v>108</v>
      </c>
      <c r="J28" s="47" t="s">
        <v>109</v>
      </c>
      <c r="K28" s="22">
        <f>IF(E28&gt;H28,H28*B28,E28*B28)</f>
        <v>2.39</v>
      </c>
    </row>
    <row r="29" spans="1:11" x14ac:dyDescent="0.2">
      <c r="A29" s="8"/>
      <c r="B29" s="4"/>
      <c r="C29" s="4"/>
      <c r="D29" s="6"/>
      <c r="E29" s="62"/>
      <c r="F29" s="6"/>
      <c r="G29" s="6"/>
      <c r="H29" s="6"/>
      <c r="I29" s="6"/>
      <c r="J29" s="6"/>
      <c r="K29" s="22">
        <f>IF(E29&gt;H29,H29*B29,E29*B29)</f>
        <v>0</v>
      </c>
    </row>
    <row r="30" spans="1:11" x14ac:dyDescent="0.2">
      <c r="D30" s="1" t="s">
        <v>4</v>
      </c>
      <c r="E30" s="24">
        <f>SUM(E7:E29)</f>
        <v>3.55</v>
      </c>
      <c r="G30" s="2" t="s">
        <v>4</v>
      </c>
      <c r="H30" s="24">
        <f>SUM(H7:H29)</f>
        <v>7.1</v>
      </c>
      <c r="J30" s="2" t="s">
        <v>4</v>
      </c>
      <c r="K30" s="23">
        <f>SUM(K7:K29)</f>
        <v>22.607399999999998</v>
      </c>
    </row>
  </sheetData>
  <mergeCells count="5">
    <mergeCell ref="A4:A5"/>
    <mergeCell ref="A1:C1"/>
    <mergeCell ref="A2:C2"/>
    <mergeCell ref="A3:C3"/>
    <mergeCell ref="D1:K1"/>
  </mergeCells>
  <phoneticPr fontId="1" type="noConversion"/>
  <conditionalFormatting sqref="A6:C6">
    <cfRule type="cellIs" dxfId="6" priority="7" stopIfTrue="1" operator="equal">
      <formula>"NO"</formula>
    </cfRule>
  </conditionalFormatting>
  <conditionalFormatting sqref="D6:H6">
    <cfRule type="cellIs" dxfId="5" priority="6" stopIfTrue="1" operator="equal">
      <formula>"NO"</formula>
    </cfRule>
  </conditionalFormatting>
  <conditionalFormatting sqref="I6">
    <cfRule type="cellIs" dxfId="4" priority="5" stopIfTrue="1" operator="equal">
      <formula>"NO"</formula>
    </cfRule>
  </conditionalFormatting>
  <conditionalFormatting sqref="J6">
    <cfRule type="cellIs" dxfId="3" priority="4" stopIfTrue="1" operator="equal">
      <formula>"NO"</formula>
    </cfRule>
  </conditionalFormatting>
  <conditionalFormatting sqref="K6">
    <cfRule type="cellIs" dxfId="2" priority="3" stopIfTrue="1" operator="equal">
      <formula>"NO"</formula>
    </cfRule>
  </conditionalFormatting>
  <conditionalFormatting sqref="F6">
    <cfRule type="cellIs" dxfId="1" priority="2" stopIfTrue="1" operator="equal">
      <formula>"NO"</formula>
    </cfRule>
  </conditionalFormatting>
  <conditionalFormatting sqref="G6">
    <cfRule type="cellIs" dxfId="0" priority="1" stopIfTrue="1" operator="equal">
      <formula>"NO"</formula>
    </cfRule>
  </conditionalFormatting>
  <pageMargins left="0.78740157480314965" right="0.59055118110236227" top="0.98425196850393704" bottom="0.98425196850393704" header="0" footer="0"/>
  <pageSetup paperSize="9" scale="64" orientation="landscape" blackAndWhite="1" r:id="rId1"/>
  <headerFooter alignWithMargins="0">
    <oddFooter xml:space="preserve">&amp;LBTE5025
&amp;Z&amp;F&amp;F&amp;CSeite &amp;P von &amp;N
&amp;R&amp;D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BOM</vt:lpstr>
      <vt:lpstr>BOM!Druckbereich</vt:lpstr>
      <vt:lpstr>BOM!Print_Area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 Bischof</dc:creator>
  <cp:lastModifiedBy>Swen Bischof</cp:lastModifiedBy>
  <cp:lastPrinted>2016-04-16T15:43:08Z</cp:lastPrinted>
  <dcterms:created xsi:type="dcterms:W3CDTF">2004-05-26T01:39:55Z</dcterms:created>
  <dcterms:modified xsi:type="dcterms:W3CDTF">2016-05-20T14:36:12Z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