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L2" i="1" l="1"/>
  <c r="F2" i="1" l="1"/>
  <c r="N11" i="1"/>
  <c r="N8" i="1" l="1"/>
  <c r="F8" i="1"/>
  <c r="G8" i="1" l="1"/>
  <c r="H8" i="1" s="1"/>
  <c r="I8" i="1" s="1"/>
  <c r="J8" i="1" s="1"/>
  <c r="K8" i="1" s="1"/>
  <c r="L8" i="1" s="1"/>
  <c r="G2" i="1"/>
  <c r="N7" i="1" l="1"/>
  <c r="G6" i="1"/>
  <c r="F6" i="1"/>
  <c r="G4" i="1"/>
  <c r="F4" i="1"/>
  <c r="H4" i="1" l="1"/>
  <c r="H6" i="1"/>
  <c r="H2" i="1"/>
  <c r="I2" i="1" s="1"/>
  <c r="J2" i="1" s="1"/>
  <c r="K2" i="1" s="1"/>
  <c r="I6" i="1" l="1"/>
  <c r="J6" i="1" s="1"/>
  <c r="K6" i="1" s="1"/>
  <c r="L6" i="1" s="1"/>
  <c r="I4" i="1"/>
  <c r="J4" i="1" s="1"/>
  <c r="K4" i="1" s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J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is the energy the Solarpanel needs to produce. The efficiency of the system is already included in calculation</t>
        </r>
      </text>
    </comment>
    <comment ref="C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Is choosen high because the LoRa has propably to watch out for connection to the Gateway (if more Users)</t>
        </r>
      </text>
    </comment>
    <comment ref="D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Laut BAKOM darf LoRa im Band von 870-873MHz    90s/h senden
Information auf : Swiss_Natio….. (Seite 62)</t>
        </r>
      </text>
    </comment>
    <comment ref="A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There will be no need for the LoRa module</t>
        </r>
      </text>
    </comment>
    <comment ref="E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means all 15 min Update</t>
        </r>
      </text>
    </comment>
    <comment ref="M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Siehe BAKOM Merkblatt</t>
        </r>
      </text>
    </comment>
    <comment ref="N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2,3Ah*3V
</t>
        </r>
      </text>
    </comment>
    <comment ref="M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unsicherheitsfaktor:
Bewölkung
Wenig / Keine Sonne</t>
        </r>
      </text>
    </comment>
    <comment ref="D1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siehe
http://www.iith.ac.in/~fc5260/slides/lecture-3.pdf
schätzung da Angabe für 3G</t>
        </r>
      </text>
    </comment>
    <comment ref="D1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siehe 
http://mobiledevices.kom.aau.dk/research/energy_measurements_on_mobile_phones/results/cellular_communication/sms/</t>
        </r>
      </text>
    </comment>
  </commentList>
</comments>
</file>

<file path=xl/sharedStrings.xml><?xml version="1.0" encoding="utf-8"?>
<sst xmlns="http://schemas.openxmlformats.org/spreadsheetml/2006/main" count="33" uniqueCount="29">
  <si>
    <t>W</t>
  </si>
  <si>
    <t>Needed Energy GSM/day</t>
  </si>
  <si>
    <t>Needed Energy LoRa/day</t>
  </si>
  <si>
    <t>Energy for 1 Week [Wh]</t>
  </si>
  <si>
    <t>Wh</t>
  </si>
  <si>
    <t>Total Energy /day [Wh]</t>
  </si>
  <si>
    <t>GSM EnergyConsumption for establishing channel:</t>
  </si>
  <si>
    <t>J</t>
  </si>
  <si>
    <t>GSM EnergyConsumption for sending SMS:</t>
  </si>
  <si>
    <t> Wh</t>
  </si>
  <si>
    <t>TX-Power LoRa:</t>
  </si>
  <si>
    <t>TX-Power GSM:</t>
  </si>
  <si>
    <t>Solar Power [Wh]</t>
  </si>
  <si>
    <t>System efficiency</t>
  </si>
  <si>
    <t>Wh/week</t>
  </si>
  <si>
    <t>Real Panel Size [W]</t>
  </si>
  <si>
    <t>Gateway</t>
  </si>
  <si>
    <t>LoRa  Interval [Message/day]</t>
  </si>
  <si>
    <t>GSM Interval [Message/day]</t>
  </si>
  <si>
    <t>Gateway (Website)</t>
  </si>
  <si>
    <t>GSM Time [s]</t>
  </si>
  <si>
    <t>Lora Time [s]</t>
  </si>
  <si>
    <t>Theoretical Panel  [W]</t>
  </si>
  <si>
    <t>Battery  Small</t>
  </si>
  <si>
    <t>Battery  BIG</t>
  </si>
  <si>
    <t>Panel  Marge</t>
  </si>
  <si>
    <t>look  bookmarks</t>
  </si>
  <si>
    <t xml:space="preserve">Sensorknoten LoRa </t>
  </si>
  <si>
    <t>Sensorknoten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</si>
</sst>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5" xfId="0" applyFont="1" applyFill="1" applyBorder="1"/>
    <xf numFmtId="0" fontId="5" fillId="0" borderId="1" xfId="0" applyFont="1" applyBorder="1" applyAlignment="1">
      <alignment horizontal="center"/>
    </xf>
    <xf numFmtId="0" fontId="5" fillId="2" borderId="4" xfId="0" applyFont="1" applyFill="1" applyBorder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5" fillId="0" borderId="6" xfId="0" applyFont="1" applyBorder="1" applyAlignment="1">
      <alignment wrapText="1"/>
    </xf>
    <xf numFmtId="0" fontId="5" fillId="0" borderId="0" xfId="0" applyFont="1" applyBorder="1"/>
    <xf numFmtId="0" fontId="5" fillId="0" borderId="9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zoomScale="85" zoomScaleNormal="85" workbookViewId="0">
      <selection activeCell="L2" sqref="L2"/>
    </sheetView>
  </sheetViews>
  <sheetFormatPr baseColWidth="10" defaultColWidth="9.140625" defaultRowHeight="15" x14ac:dyDescent="0.25"/>
  <cols>
    <col min="1" max="1" width="19.140625" customWidth="1"/>
    <col min="2" max="2" width="12.85546875" customWidth="1"/>
    <col min="3" max="3" width="12.28515625" customWidth="1"/>
    <col min="4" max="4" width="26.7109375" customWidth="1"/>
    <col min="5" max="5" width="26" customWidth="1"/>
    <col min="6" max="7" width="23.140625" customWidth="1"/>
    <col min="8" max="8" width="22.42578125" customWidth="1"/>
    <col min="9" max="9" width="24.85546875" customWidth="1"/>
    <col min="10" max="10" width="19.140625" customWidth="1"/>
    <col min="11" max="11" width="21.42578125" customWidth="1"/>
    <col min="12" max="12" width="18.28515625" customWidth="1"/>
    <col min="13" max="13" width="17.28515625" customWidth="1"/>
    <col min="14" max="14" width="5.85546875" customWidth="1"/>
    <col min="15" max="15" width="8.85546875" customWidth="1"/>
  </cols>
  <sheetData>
    <row r="1" spans="1:19" x14ac:dyDescent="0.25">
      <c r="A1" s="1"/>
      <c r="B1" s="2" t="s">
        <v>20</v>
      </c>
      <c r="C1" s="2" t="s">
        <v>21</v>
      </c>
      <c r="D1" s="2" t="s">
        <v>17</v>
      </c>
      <c r="E1" s="2" t="s">
        <v>18</v>
      </c>
      <c r="F1" s="2" t="s">
        <v>1</v>
      </c>
      <c r="G1" s="2" t="s">
        <v>2</v>
      </c>
      <c r="H1" s="2" t="s">
        <v>5</v>
      </c>
      <c r="I1" s="2" t="s">
        <v>3</v>
      </c>
      <c r="J1" s="2" t="s">
        <v>12</v>
      </c>
      <c r="K1" s="3" t="s">
        <v>22</v>
      </c>
      <c r="L1" s="3" t="s">
        <v>15</v>
      </c>
      <c r="M1" s="1"/>
      <c r="N1" s="1"/>
      <c r="O1" s="1"/>
      <c r="P1" s="1"/>
      <c r="Q1" s="1"/>
      <c r="R1" s="1"/>
      <c r="S1" s="1"/>
    </row>
    <row r="2" spans="1:19" x14ac:dyDescent="0.25">
      <c r="A2" s="2" t="s">
        <v>16</v>
      </c>
      <c r="B2" s="4">
        <v>240</v>
      </c>
      <c r="C2" s="4">
        <v>240</v>
      </c>
      <c r="D2" s="4">
        <v>96</v>
      </c>
      <c r="E2" s="4">
        <v>24</v>
      </c>
      <c r="F2" s="4">
        <f>(B2/3600)*E2*N3</f>
        <v>3.2</v>
      </c>
      <c r="G2" s="4">
        <f>(C2/3600)*D2*N4</f>
        <v>1.6</v>
      </c>
      <c r="H2" s="4">
        <f>F2+G2</f>
        <v>4.8000000000000007</v>
      </c>
      <c r="I2" s="4">
        <f>7*H2</f>
        <v>33.600000000000009</v>
      </c>
      <c r="J2" s="4">
        <f>I2/N11</f>
        <v>46.666666666666671</v>
      </c>
      <c r="K2" s="4">
        <f>100/N12*J2</f>
        <v>7.9772079772079785</v>
      </c>
      <c r="L2" s="4">
        <f>K2*N10</f>
        <v>15.954415954415957</v>
      </c>
      <c r="M2" s="1"/>
      <c r="N2" s="1"/>
      <c r="O2" s="1"/>
      <c r="P2" s="1"/>
      <c r="Q2" s="1"/>
      <c r="R2" s="1"/>
      <c r="S2" s="1"/>
    </row>
    <row r="3" spans="1:19" x14ac:dyDescent="0.25">
      <c r="A3" s="5"/>
      <c r="B3" s="6"/>
      <c r="C3" s="6"/>
      <c r="D3" s="6"/>
      <c r="E3" s="6"/>
      <c r="F3" s="6"/>
      <c r="G3" s="6"/>
      <c r="H3" s="6"/>
      <c r="I3" s="7"/>
      <c r="J3" s="8"/>
      <c r="K3" s="6"/>
      <c r="L3" s="6"/>
      <c r="M3" s="2" t="s">
        <v>11</v>
      </c>
      <c r="N3" s="4">
        <v>2</v>
      </c>
      <c r="O3" s="4" t="s">
        <v>0</v>
      </c>
      <c r="P3" s="1"/>
      <c r="Q3" s="1"/>
      <c r="R3" s="1"/>
      <c r="S3" s="1"/>
    </row>
    <row r="4" spans="1:19" x14ac:dyDescent="0.25">
      <c r="A4" s="2" t="s">
        <v>28</v>
      </c>
      <c r="B4" s="4">
        <v>240</v>
      </c>
      <c r="C4" s="4">
        <v>0</v>
      </c>
      <c r="D4" s="4">
        <v>96</v>
      </c>
      <c r="E4" s="4">
        <v>24</v>
      </c>
      <c r="F4" s="4">
        <f>(B4/3600)*E4*N3</f>
        <v>3.2</v>
      </c>
      <c r="G4" s="4">
        <f>(C4/3600)*D4*N4</f>
        <v>0</v>
      </c>
      <c r="H4" s="4">
        <f t="shared" ref="H4:H6" si="0">F4+G4</f>
        <v>3.2</v>
      </c>
      <c r="I4" s="4">
        <f t="shared" ref="I4:I6" si="1">7*H4</f>
        <v>22.400000000000002</v>
      </c>
      <c r="J4" s="4">
        <f>I4/N11</f>
        <v>31.111111111111111</v>
      </c>
      <c r="K4" s="4">
        <f>100/N12*J4</f>
        <v>5.3181386514719851</v>
      </c>
      <c r="L4" s="9">
        <f>K4*N10</f>
        <v>10.63627730294397</v>
      </c>
      <c r="M4" s="2" t="s">
        <v>10</v>
      </c>
      <c r="N4" s="4">
        <v>0.25</v>
      </c>
      <c r="O4" s="4" t="s">
        <v>0</v>
      </c>
      <c r="P4" s="1"/>
      <c r="Q4" s="1"/>
      <c r="R4" s="1"/>
      <c r="S4" s="1"/>
    </row>
    <row r="5" spans="1:19" x14ac:dyDescent="0.25">
      <c r="A5" s="5"/>
      <c r="B5" s="6"/>
      <c r="C5" s="6"/>
      <c r="D5" s="6"/>
      <c r="E5" s="6"/>
      <c r="F5" s="6"/>
      <c r="G5" s="6"/>
      <c r="H5" s="6"/>
      <c r="I5" s="10"/>
      <c r="J5" s="11"/>
      <c r="K5" s="6"/>
      <c r="L5" s="6"/>
      <c r="M5" s="1"/>
      <c r="N5" s="12"/>
      <c r="O5" s="12"/>
      <c r="P5" s="1"/>
      <c r="Q5" s="1"/>
      <c r="R5" s="1"/>
      <c r="S5" s="1"/>
    </row>
    <row r="6" spans="1:19" x14ac:dyDescent="0.25">
      <c r="A6" s="2" t="s">
        <v>27</v>
      </c>
      <c r="B6" s="4">
        <v>0</v>
      </c>
      <c r="C6" s="4">
        <v>240</v>
      </c>
      <c r="D6" s="4">
        <v>96</v>
      </c>
      <c r="E6" s="4">
        <v>0</v>
      </c>
      <c r="F6" s="4">
        <f>(B6/3600)*E6*N3</f>
        <v>0</v>
      </c>
      <c r="G6" s="4">
        <f>(C6/3600)*D6*N4</f>
        <v>1.6</v>
      </c>
      <c r="H6" s="4">
        <f t="shared" si="0"/>
        <v>1.6</v>
      </c>
      <c r="I6" s="13">
        <f t="shared" si="1"/>
        <v>11.200000000000001</v>
      </c>
      <c r="J6" s="4">
        <f>I6/N11</f>
        <v>15.555555555555555</v>
      </c>
      <c r="K6" s="4">
        <f>100/N12*J6</f>
        <v>2.6590693257359925</v>
      </c>
      <c r="L6" s="4">
        <f>K6*N10</f>
        <v>5.3181386514719851</v>
      </c>
      <c r="M6" s="1"/>
      <c r="N6" s="12"/>
      <c r="O6" s="12"/>
      <c r="P6" s="1"/>
      <c r="Q6" s="1"/>
      <c r="R6" s="1"/>
      <c r="S6" s="1"/>
    </row>
    <row r="7" spans="1:19" x14ac:dyDescent="0.25">
      <c r="A7" s="5"/>
      <c r="B7" s="6"/>
      <c r="C7" s="6"/>
      <c r="D7" s="6"/>
      <c r="E7" s="6"/>
      <c r="F7" s="6"/>
      <c r="G7" s="6"/>
      <c r="H7" s="6"/>
      <c r="I7" s="6"/>
      <c r="J7" s="7"/>
      <c r="K7" s="6"/>
      <c r="L7" s="6"/>
      <c r="M7" s="2" t="s">
        <v>23</v>
      </c>
      <c r="N7" s="4">
        <f>2.3*3</f>
        <v>6.8999999999999995</v>
      </c>
      <c r="O7" s="4" t="s">
        <v>4</v>
      </c>
      <c r="P7" s="1"/>
      <c r="Q7" s="1"/>
      <c r="R7" s="1"/>
      <c r="S7" s="1"/>
    </row>
    <row r="8" spans="1:19" x14ac:dyDescent="0.25">
      <c r="A8" s="17" t="s">
        <v>19</v>
      </c>
      <c r="B8" s="14">
        <v>0</v>
      </c>
      <c r="C8" s="4">
        <v>240</v>
      </c>
      <c r="D8" s="4">
        <v>96</v>
      </c>
      <c r="E8" s="4">
        <v>48</v>
      </c>
      <c r="F8" s="4">
        <f>D8*(H12+H13)</f>
        <v>0.10880000000000063</v>
      </c>
      <c r="G8" s="4">
        <f>(D8/3600)*C8*N4</f>
        <v>1.6</v>
      </c>
      <c r="H8" s="4">
        <f>F8+G8</f>
        <v>1.7088000000000008</v>
      </c>
      <c r="I8" s="4">
        <f>7*H8</f>
        <v>11.961600000000006</v>
      </c>
      <c r="J8" s="4">
        <f>I8/N11</f>
        <v>16.61333333333334</v>
      </c>
      <c r="K8" s="4">
        <f>100/N12*J8</f>
        <v>2.839886039886041</v>
      </c>
      <c r="L8" s="9">
        <f>K8*N10</f>
        <v>5.6797720797720821</v>
      </c>
      <c r="M8" s="2" t="s">
        <v>24</v>
      </c>
      <c r="N8" s="4">
        <f>6*3</f>
        <v>18</v>
      </c>
      <c r="O8" s="4" t="s">
        <v>4</v>
      </c>
      <c r="P8" s="1"/>
      <c r="Q8" s="1"/>
      <c r="R8" s="1"/>
      <c r="S8" s="1"/>
    </row>
    <row r="9" spans="1:19" x14ac:dyDescent="0.25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2"/>
      <c r="O9" s="12"/>
      <c r="P9" s="1"/>
      <c r="Q9" s="1"/>
      <c r="R9" s="1"/>
      <c r="S9" s="1"/>
    </row>
    <row r="10" spans="1:19" x14ac:dyDescent="0.25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 t="s">
        <v>25</v>
      </c>
      <c r="N10" s="4">
        <v>2</v>
      </c>
      <c r="O10" s="4"/>
      <c r="P10" s="1"/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 t="s">
        <v>13</v>
      </c>
      <c r="N11" s="4">
        <f>0.8*0.9</f>
        <v>0.72000000000000008</v>
      </c>
      <c r="O11" s="4"/>
      <c r="P11" s="1"/>
      <c r="Q11" s="1"/>
      <c r="R11" s="1"/>
      <c r="S11" s="1"/>
    </row>
    <row r="12" spans="1:19" x14ac:dyDescent="0.25">
      <c r="A12" s="1"/>
      <c r="B12" s="1"/>
      <c r="C12" s="1"/>
      <c r="D12" s="15" t="s">
        <v>6</v>
      </c>
      <c r="E12" s="15"/>
      <c r="F12" s="1">
        <v>2.08</v>
      </c>
      <c r="G12" s="1" t="s">
        <v>7</v>
      </c>
      <c r="H12" s="16">
        <v>5.7777777777778003E-4</v>
      </c>
      <c r="I12" s="1" t="s">
        <v>4</v>
      </c>
      <c r="J12" s="1"/>
      <c r="K12" s="1"/>
      <c r="L12" s="1"/>
      <c r="M12" s="2" t="s">
        <v>26</v>
      </c>
      <c r="N12" s="4">
        <v>585</v>
      </c>
      <c r="O12" s="4" t="s">
        <v>14</v>
      </c>
      <c r="P12" s="1"/>
      <c r="Q12" s="1"/>
      <c r="R12" s="1"/>
      <c r="S12" s="1"/>
    </row>
    <row r="13" spans="1:19" x14ac:dyDescent="0.25">
      <c r="A13" s="1"/>
      <c r="B13" s="1"/>
      <c r="C13" s="1"/>
      <c r="D13" s="15" t="s">
        <v>8</v>
      </c>
      <c r="E13" s="15"/>
      <c r="F13" s="1">
        <v>2</v>
      </c>
      <c r="G13" s="1" t="s">
        <v>7</v>
      </c>
      <c r="H13" s="16">
        <v>5.5555555555556E-4</v>
      </c>
      <c r="I13" s="1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mergeCells count="2">
    <mergeCell ref="D13:E13"/>
    <mergeCell ref="D12:E1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2016-06-30T14:10:14Z</dcterms:modified>
</cp:coreProperties>
</file>