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9040" windowHeight="15990"/>
  </bookViews>
  <sheets>
    <sheet name="Allocation" sheetId="1" r:id="rId1"/>
    <sheet name="Sheet1" sheetId="7" r:id="rId2"/>
    <sheet name="Sheet2" sheetId="9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" l="1"/>
  <c r="J6" i="1"/>
  <c r="H6" i="1"/>
  <c r="D14" i="1"/>
  <c r="A14" i="1" l="1"/>
  <c r="I6" i="1" l="1"/>
  <c r="K6" i="1"/>
  <c r="L6" i="1"/>
  <c r="N6" i="1"/>
  <c r="O6" i="1"/>
  <c r="P6" i="1"/>
  <c r="Q6" i="1"/>
  <c r="H7" i="1"/>
  <c r="H8" i="1" s="1"/>
  <c r="I7" i="1"/>
  <c r="I8" i="1" s="1"/>
  <c r="J7" i="1"/>
  <c r="J8" i="1" s="1"/>
  <c r="K7" i="1"/>
  <c r="K8" i="1" s="1"/>
  <c r="L7" i="1"/>
  <c r="L8" i="1" s="1"/>
  <c r="M7" i="1"/>
  <c r="M8" i="1" s="1"/>
  <c r="N7" i="1"/>
  <c r="N8" i="1" s="1"/>
  <c r="O7" i="1"/>
  <c r="O8" i="1" s="1"/>
  <c r="P7" i="1"/>
  <c r="P8" i="1" s="1"/>
  <c r="Q7" i="1"/>
  <c r="Q8" i="1" s="1"/>
  <c r="F9" i="1" l="1"/>
  <c r="F12" i="1"/>
  <c r="F10" i="1"/>
  <c r="F11" i="1"/>
  <c r="S6" i="1"/>
  <c r="C2" i="1" s="1"/>
  <c r="E9" i="1" l="1"/>
  <c r="G9" i="1" s="1"/>
  <c r="E10" i="1"/>
  <c r="G10" i="1" s="1"/>
  <c r="E11" i="1"/>
  <c r="G11" i="1" s="1"/>
  <c r="E12" i="1"/>
  <c r="G12" i="1" s="1"/>
</calcChain>
</file>

<file path=xl/sharedStrings.xml><?xml version="1.0" encoding="utf-8"?>
<sst xmlns="http://schemas.openxmlformats.org/spreadsheetml/2006/main" count="68" uniqueCount="49">
  <si>
    <t>Code</t>
  </si>
  <si>
    <t>CAB201</t>
  </si>
  <si>
    <t>CAB202</t>
  </si>
  <si>
    <t>CAB203</t>
  </si>
  <si>
    <t>CAB210</t>
  </si>
  <si>
    <t>CAB220</t>
  </si>
  <si>
    <t>CAB230</t>
  </si>
  <si>
    <t>CAB240</t>
  </si>
  <si>
    <t>CAB301</t>
  </si>
  <si>
    <t>Standard Load:</t>
  </si>
  <si>
    <t>Name</t>
  </si>
  <si>
    <t>Programming Principles</t>
  </si>
  <si>
    <t>Micro Proc and Dig Sys</t>
  </si>
  <si>
    <t>Discrete Structures</t>
  </si>
  <si>
    <t>People Context &amp; Tech</t>
  </si>
  <si>
    <t>Fund of Data Science</t>
  </si>
  <si>
    <t>Web Computing</t>
  </si>
  <si>
    <t>Information Security</t>
  </si>
  <si>
    <t>Algorithms &amp; Complexity</t>
  </si>
  <si>
    <t>Sem</t>
  </si>
  <si>
    <t>Students</t>
  </si>
  <si>
    <t>Share</t>
  </si>
  <si>
    <t>Minimum Load:</t>
  </si>
  <si>
    <t>Assigned Load</t>
  </si>
  <si>
    <t>Total:</t>
  </si>
  <si>
    <t>Allocated Load</t>
  </si>
  <si>
    <t>Academic</t>
  </si>
  <si>
    <t>School</t>
  </si>
  <si>
    <t>Load</t>
  </si>
  <si>
    <t>Unit Load</t>
  </si>
  <si>
    <t>Actual Load</t>
  </si>
  <si>
    <t>Load Error</t>
  </si>
  <si>
    <t>CS</t>
  </si>
  <si>
    <t>Total</t>
  </si>
  <si>
    <t xml:space="preserve">Dr First Academic </t>
  </si>
  <si>
    <t xml:space="preserve">Dr Second Academic </t>
  </si>
  <si>
    <t xml:space="preserve">Dr Third Academic </t>
  </si>
  <si>
    <t xml:space="preserve">Dr Fourth Academic </t>
  </si>
  <si>
    <t>tags</t>
  </si>
  <si>
    <t>Computer science major, Computer science minor</t>
  </si>
  <si>
    <t>Computer science major</t>
  </si>
  <si>
    <t>Computer science minor</t>
  </si>
  <si>
    <t>Coding</t>
  </si>
  <si>
    <t>Blue card</t>
  </si>
  <si>
    <t>Data centric</t>
  </si>
  <si>
    <t>Data Analitics</t>
  </si>
  <si>
    <t>Machine learning</t>
  </si>
  <si>
    <t>Computer vision</t>
  </si>
  <si>
    <t>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</si>
</sst>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 textRotation="180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 textRotation="180" wrapText="1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textRotation="180"/>
    </xf>
    <xf numFmtId="0" fontId="0" fillId="0" borderId="0" xfId="0" applyFont="1" applyAlignment="1">
      <alignment wrapText="1"/>
    </xf>
    <xf numFmtId="0" fontId="3" fillId="0" borderId="0" xfId="0" applyFont="1" applyFill="1"/>
    <xf numFmtId="0" fontId="5" fillId="0" borderId="1" xfId="0" applyFont="1" applyBorder="1"/>
    <xf numFmtId="164" fontId="4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/>
    <cellStyle name="Normal 2 2" xfId="2"/>
  </cellStyles>
  <dxfs count="2"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zoomScale="90" zoomScaleNormal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J27" sqref="J27"/>
    </sheetView>
  </sheetViews>
  <sheetFormatPr defaultRowHeight="15" x14ac:dyDescent="0.25"/>
  <cols>
    <col min="1" max="1" width="27.42578125" customWidth="1"/>
    <col min="2" max="2" width="7.28515625" style="1" customWidth="1"/>
    <col min="3" max="3" width="6.5703125" bestFit="1" customWidth="1"/>
    <col min="4" max="4" width="6.42578125" customWidth="1"/>
    <col min="5" max="5" width="5.85546875" customWidth="1"/>
    <col min="6" max="6" width="7.42578125" customWidth="1"/>
    <col min="7" max="7" width="6.42578125" customWidth="1"/>
    <col min="8" max="16" width="5.5703125" customWidth="1"/>
    <col min="17" max="17" width="5.5703125" style="1" customWidth="1"/>
  </cols>
  <sheetData>
    <row r="1" spans="1:23" ht="91.35" customHeight="1" x14ac:dyDescent="0.25">
      <c r="A1" s="1"/>
      <c r="C1" s="1"/>
      <c r="D1" s="1"/>
      <c r="E1" s="1"/>
      <c r="F1" s="1"/>
      <c r="G1" s="2" t="s">
        <v>0</v>
      </c>
      <c r="H1" s="6" t="s">
        <v>1</v>
      </c>
      <c r="I1" s="6" t="s">
        <v>1</v>
      </c>
      <c r="J1" s="6" t="s">
        <v>2</v>
      </c>
      <c r="K1" s="6" t="s">
        <v>2</v>
      </c>
      <c r="L1" s="13" t="s">
        <v>3</v>
      </c>
      <c r="M1" s="13" t="s">
        <v>4</v>
      </c>
      <c r="N1" s="13" t="s">
        <v>5</v>
      </c>
      <c r="O1" s="6" t="s">
        <v>6</v>
      </c>
      <c r="P1" s="13" t="s">
        <v>7</v>
      </c>
      <c r="Q1" s="6" t="s">
        <v>8</v>
      </c>
      <c r="R1" s="1"/>
      <c r="S1" s="1"/>
      <c r="T1" s="1"/>
      <c r="U1" s="1"/>
      <c r="V1" s="1"/>
      <c r="W1" s="1"/>
    </row>
    <row r="2" spans="1:23" ht="78" customHeight="1" x14ac:dyDescent="0.25">
      <c r="A2" s="3" t="s">
        <v>9</v>
      </c>
      <c r="B2" s="3"/>
      <c r="C2" s="1">
        <f>S6/D14</f>
        <v>3.9662175518038234</v>
      </c>
      <c r="D2" s="1"/>
      <c r="E2" s="1"/>
      <c r="F2" s="1"/>
      <c r="G2" s="2" t="s">
        <v>10</v>
      </c>
      <c r="H2" s="10" t="s">
        <v>11</v>
      </c>
      <c r="I2" s="10" t="s">
        <v>11</v>
      </c>
      <c r="J2" s="10" t="s">
        <v>12</v>
      </c>
      <c r="K2" s="10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0" t="s">
        <v>17</v>
      </c>
      <c r="Q2" s="10" t="s">
        <v>18</v>
      </c>
      <c r="R2" s="1"/>
      <c r="S2" s="1"/>
      <c r="T2" s="1"/>
      <c r="U2" s="1"/>
      <c r="V2" s="1"/>
      <c r="W2" s="1"/>
    </row>
    <row r="3" spans="1:23" ht="20.100000000000001" customHeight="1" x14ac:dyDescent="0.25">
      <c r="A3" s="4"/>
      <c r="B3" s="4"/>
      <c r="C3" s="1"/>
      <c r="D3" s="1"/>
      <c r="E3" s="1"/>
      <c r="F3" s="1"/>
      <c r="G3" s="2" t="s">
        <v>19</v>
      </c>
      <c r="H3" s="7">
        <v>1</v>
      </c>
      <c r="I3" s="7">
        <v>2</v>
      </c>
      <c r="J3" s="7">
        <v>1</v>
      </c>
      <c r="K3" s="7">
        <v>2</v>
      </c>
      <c r="L3" s="7">
        <v>1</v>
      </c>
      <c r="M3" s="7">
        <v>2</v>
      </c>
      <c r="N3" s="7">
        <v>2</v>
      </c>
      <c r="O3" s="7">
        <v>1</v>
      </c>
      <c r="P3" s="7">
        <v>2</v>
      </c>
      <c r="Q3" s="7">
        <v>1</v>
      </c>
      <c r="R3" s="1"/>
      <c r="S3" s="1"/>
      <c r="T3" s="1"/>
      <c r="U3" s="1"/>
      <c r="V3" s="1"/>
      <c r="W3" s="1"/>
    </row>
    <row r="4" spans="1:23" ht="17.45" customHeight="1" x14ac:dyDescent="0.25">
      <c r="A4" s="1"/>
      <c r="C4" s="1"/>
      <c r="D4" s="1"/>
      <c r="E4" s="1"/>
      <c r="F4" s="1"/>
      <c r="G4" s="3" t="s">
        <v>20</v>
      </c>
      <c r="H4" s="12">
        <v>490</v>
      </c>
      <c r="I4" s="12">
        <v>610</v>
      </c>
      <c r="J4" s="12">
        <v>610</v>
      </c>
      <c r="K4" s="12">
        <v>670</v>
      </c>
      <c r="L4" s="12">
        <v>680</v>
      </c>
      <c r="M4" s="12">
        <v>180</v>
      </c>
      <c r="N4" s="12">
        <v>50</v>
      </c>
      <c r="O4" s="12">
        <v>400</v>
      </c>
      <c r="P4" s="12">
        <v>550</v>
      </c>
      <c r="Q4" s="12">
        <v>500</v>
      </c>
      <c r="R4" s="1"/>
      <c r="S4" s="1"/>
      <c r="T4" s="1"/>
      <c r="U4" s="1"/>
      <c r="V4" s="1"/>
      <c r="W4" s="1"/>
    </row>
    <row r="5" spans="1:23" s="1" customFormat="1" ht="18" customHeight="1" x14ac:dyDescent="0.25">
      <c r="G5" s="2" t="s">
        <v>21</v>
      </c>
      <c r="H5" s="8">
        <v>1</v>
      </c>
      <c r="I5" s="8">
        <v>1</v>
      </c>
      <c r="J5" s="8">
        <v>0.6</v>
      </c>
      <c r="K5" s="17">
        <v>0.8</v>
      </c>
      <c r="L5" s="8">
        <v>1</v>
      </c>
      <c r="M5" s="8">
        <v>1</v>
      </c>
      <c r="N5" s="8">
        <v>0.5</v>
      </c>
      <c r="O5" s="8">
        <v>1</v>
      </c>
      <c r="P5" s="8">
        <v>1</v>
      </c>
      <c r="Q5" s="8">
        <v>1</v>
      </c>
    </row>
    <row r="6" spans="1:23" ht="20.100000000000001" customHeight="1" x14ac:dyDescent="0.25">
      <c r="A6" s="3" t="s">
        <v>22</v>
      </c>
      <c r="B6" s="3"/>
      <c r="C6" s="1">
        <v>0.8</v>
      </c>
      <c r="D6" s="1"/>
      <c r="E6" s="1"/>
      <c r="F6" s="1"/>
      <c r="G6" s="3" t="s">
        <v>23</v>
      </c>
      <c r="H6" s="11">
        <f>MAX(LOG10(H4/7),$C$6)*H5</f>
        <v>1.8450980400142569</v>
      </c>
      <c r="I6" s="11">
        <f t="shared" ref="I6:Q6" si="0">MAX(LOG10(I4/7),$C$6)*I5</f>
        <v>1.9402317949965102</v>
      </c>
      <c r="J6" s="11">
        <f>MAX(LOG10(J4/7),$C$6)*J5</f>
        <v>1.1641390769979061</v>
      </c>
      <c r="K6" s="11">
        <f t="shared" si="0"/>
        <v>1.5847814101492557</v>
      </c>
      <c r="L6" s="11">
        <f t="shared" si="0"/>
        <v>1.9874108726919795</v>
      </c>
      <c r="M6" s="11">
        <f>MAX(LOG10(M4/7),$C$6)*M5</f>
        <v>1.4101744650890493</v>
      </c>
      <c r="N6" s="11">
        <f>MAX(LOG10(N4/7),$C$6)*N5</f>
        <v>0.42693598216088102</v>
      </c>
      <c r="O6" s="11">
        <f t="shared" si="0"/>
        <v>1.7569619513137056</v>
      </c>
      <c r="P6" s="11">
        <f t="shared" si="0"/>
        <v>1.895264649479987</v>
      </c>
      <c r="Q6" s="11">
        <f t="shared" si="0"/>
        <v>1.853871964321762</v>
      </c>
      <c r="R6" s="1" t="s">
        <v>24</v>
      </c>
      <c r="S6" s="9">
        <f>SUM(H6:Q6)</f>
        <v>15.864870207215294</v>
      </c>
      <c r="T6" s="1"/>
      <c r="U6" s="1"/>
      <c r="V6" s="1"/>
      <c r="W6" s="1"/>
    </row>
    <row r="7" spans="1:23" ht="21.95" customHeight="1" x14ac:dyDescent="0.25">
      <c r="A7" s="1"/>
      <c r="C7" s="1"/>
      <c r="D7" s="1"/>
      <c r="E7" s="1"/>
      <c r="F7" s="1"/>
      <c r="G7" s="3" t="s">
        <v>25</v>
      </c>
      <c r="H7" s="7">
        <f t="shared" ref="H7:Q7" si="1">SUM(H9:H13)</f>
        <v>1</v>
      </c>
      <c r="I7" s="7">
        <f t="shared" si="1"/>
        <v>1</v>
      </c>
      <c r="J7" s="7">
        <f t="shared" si="1"/>
        <v>1</v>
      </c>
      <c r="K7" s="7">
        <f t="shared" si="1"/>
        <v>1</v>
      </c>
      <c r="L7" s="7">
        <f t="shared" si="1"/>
        <v>1</v>
      </c>
      <c r="M7" s="7">
        <f t="shared" si="1"/>
        <v>1</v>
      </c>
      <c r="N7" s="7">
        <f t="shared" si="1"/>
        <v>1</v>
      </c>
      <c r="O7" s="7">
        <f t="shared" si="1"/>
        <v>1</v>
      </c>
      <c r="P7" s="7">
        <f t="shared" si="1"/>
        <v>1</v>
      </c>
      <c r="Q7" s="7">
        <f t="shared" si="1"/>
        <v>1</v>
      </c>
      <c r="R7" s="1"/>
      <c r="S7" s="1"/>
      <c r="T7" s="1"/>
      <c r="U7" s="1"/>
      <c r="V7" s="1"/>
      <c r="W7" s="1"/>
    </row>
    <row r="8" spans="1:23" ht="30" x14ac:dyDescent="0.25">
      <c r="A8" s="14" t="s">
        <v>26</v>
      </c>
      <c r="B8" s="14"/>
      <c r="C8" s="14" t="s">
        <v>27</v>
      </c>
      <c r="D8" s="14" t="s">
        <v>28</v>
      </c>
      <c r="E8" s="14" t="s">
        <v>29</v>
      </c>
      <c r="F8" s="14" t="s">
        <v>30</v>
      </c>
      <c r="G8" s="14" t="s">
        <v>31</v>
      </c>
      <c r="H8" s="7">
        <f t="shared" ref="H8:Q8" si="2">IF(H5&lt;&gt;0,H7-1,H7)</f>
        <v>0</v>
      </c>
      <c r="I8" s="7">
        <f t="shared" si="2"/>
        <v>0</v>
      </c>
      <c r="J8" s="7">
        <f t="shared" si="2"/>
        <v>0</v>
      </c>
      <c r="K8" s="7">
        <f t="shared" si="2"/>
        <v>0</v>
      </c>
      <c r="L8" s="7">
        <f t="shared" si="2"/>
        <v>0</v>
      </c>
      <c r="M8" s="7">
        <f t="shared" si="2"/>
        <v>0</v>
      </c>
      <c r="N8" s="7">
        <f>IF(N5&lt;&gt;0,N7-1,N7)</f>
        <v>0</v>
      </c>
      <c r="O8" s="7">
        <f t="shared" si="2"/>
        <v>0</v>
      </c>
      <c r="P8" s="7">
        <f t="shared" si="2"/>
        <v>0</v>
      </c>
      <c r="Q8" s="7">
        <f t="shared" si="2"/>
        <v>0</v>
      </c>
      <c r="R8" s="1"/>
      <c r="S8" s="1"/>
      <c r="T8" s="1"/>
      <c r="U8" s="1"/>
      <c r="V8" s="1"/>
      <c r="W8" s="1"/>
    </row>
    <row r="9" spans="1:23" x14ac:dyDescent="0.25">
      <c r="A9" s="1" t="s">
        <v>34</v>
      </c>
      <c r="C9" s="1" t="s">
        <v>32</v>
      </c>
      <c r="D9" s="1">
        <v>1</v>
      </c>
      <c r="E9" s="5">
        <f>D9*$C$2</f>
        <v>3.9662175518038234</v>
      </c>
      <c r="F9" s="5">
        <f>SUMPRODUCT(H$6:Q$6,H9:Q9)</f>
        <v>3.9352653518867697</v>
      </c>
      <c r="G9" s="5">
        <f t="shared" ref="G9:G12" si="3">F9-E9</f>
        <v>-3.0952199917053669E-2</v>
      </c>
      <c r="H9" s="16"/>
      <c r="I9" s="1"/>
      <c r="J9" s="1">
        <v>1</v>
      </c>
      <c r="K9" s="1"/>
      <c r="L9" s="1"/>
      <c r="M9" s="1">
        <v>0.5</v>
      </c>
      <c r="N9" s="1">
        <v>0.4</v>
      </c>
      <c r="O9" s="1"/>
      <c r="P9" s="1">
        <v>1</v>
      </c>
      <c r="R9" s="1"/>
      <c r="S9" s="1"/>
      <c r="T9" s="1"/>
      <c r="U9" s="1"/>
      <c r="V9" s="1"/>
      <c r="W9" s="1"/>
    </row>
    <row r="10" spans="1:23" x14ac:dyDescent="0.25">
      <c r="A10" s="1" t="s">
        <v>35</v>
      </c>
      <c r="C10" s="1" t="s">
        <v>32</v>
      </c>
      <c r="D10" s="1">
        <v>1</v>
      </c>
      <c r="E10" s="5">
        <f t="shared" ref="E10:E12" si="4">D10*$C$2</f>
        <v>3.9662175518038234</v>
      </c>
      <c r="F10" s="5">
        <f>SUMPRODUCT(H$6:Q$6,H10:Q10)</f>
        <v>3.9680759324778507</v>
      </c>
      <c r="G10" s="5">
        <f t="shared" si="3"/>
        <v>1.8583806740273268E-3</v>
      </c>
      <c r="H10" s="1">
        <v>1</v>
      </c>
      <c r="I10" s="1"/>
      <c r="J10" s="1"/>
      <c r="K10" s="1">
        <v>1</v>
      </c>
      <c r="L10" s="1"/>
      <c r="M10" s="1">
        <v>0.2</v>
      </c>
      <c r="N10" s="1">
        <v>0.6</v>
      </c>
      <c r="O10" s="1"/>
      <c r="P10" s="1"/>
      <c r="R10" s="1"/>
      <c r="S10" s="1"/>
      <c r="T10" s="1"/>
      <c r="U10" s="1"/>
      <c r="V10" s="1"/>
      <c r="W10" s="1"/>
    </row>
    <row r="11" spans="1:23" x14ac:dyDescent="0.25">
      <c r="A11" s="1" t="s">
        <v>36</v>
      </c>
      <c r="B11" s="2"/>
      <c r="C11" s="1" t="s">
        <v>32</v>
      </c>
      <c r="D11" s="1">
        <v>1</v>
      </c>
      <c r="E11" s="5">
        <f t="shared" si="4"/>
        <v>3.9662175518038234</v>
      </c>
      <c r="F11" s="5">
        <f>SUMPRODUCT(H$6:Q$6,H11:Q11)</f>
        <v>4.0338862551621828</v>
      </c>
      <c r="G11" s="5">
        <f t="shared" si="3"/>
        <v>6.7668703358359394E-2</v>
      </c>
      <c r="H11" s="1"/>
      <c r="I11" s="1"/>
      <c r="J11" s="1"/>
      <c r="K11" s="1"/>
      <c r="L11" s="1"/>
      <c r="M11" s="1">
        <v>0.3</v>
      </c>
      <c r="N11" s="1"/>
      <c r="O11" s="1">
        <v>1</v>
      </c>
      <c r="P11" s="1"/>
      <c r="Q11" s="1">
        <v>1</v>
      </c>
      <c r="R11" s="1"/>
      <c r="S11" s="1"/>
      <c r="T11" s="1"/>
      <c r="U11" s="1"/>
      <c r="V11" s="1"/>
      <c r="W11" s="1"/>
    </row>
    <row r="12" spans="1:23" x14ac:dyDescent="0.25">
      <c r="A12" s="1" t="s">
        <v>37</v>
      </c>
      <c r="C12" s="1" t="s">
        <v>32</v>
      </c>
      <c r="D12" s="1">
        <v>1</v>
      </c>
      <c r="E12" s="5">
        <f t="shared" si="4"/>
        <v>3.9662175518038234</v>
      </c>
      <c r="F12" s="5">
        <f>SUMPRODUCT(H$6:Q$6,H12:Q12)</f>
        <v>3.9276426676884899</v>
      </c>
      <c r="G12" s="5">
        <f t="shared" si="3"/>
        <v>-3.8574884115333496E-2</v>
      </c>
      <c r="H12" s="1"/>
      <c r="I12" s="1">
        <v>1</v>
      </c>
      <c r="J12" s="1"/>
      <c r="K12" s="1"/>
      <c r="L12" s="1">
        <v>1</v>
      </c>
      <c r="M12" s="1"/>
      <c r="N12" s="1"/>
      <c r="O12" s="1"/>
      <c r="P12" s="1"/>
      <c r="R12" s="1"/>
      <c r="S12" s="1"/>
      <c r="T12" s="1"/>
      <c r="U12" s="1"/>
      <c r="V12" s="1"/>
      <c r="W12" s="1"/>
    </row>
    <row r="13" spans="1:23" s="1" customFormat="1" x14ac:dyDescent="0.25">
      <c r="A13" s="15"/>
      <c r="E13" s="5"/>
      <c r="F13" s="5"/>
      <c r="G13" s="5"/>
    </row>
    <row r="14" spans="1:23" x14ac:dyDescent="0.25">
      <c r="A14" s="2" t="str">
        <f>TEXT(COUNTA(A9:A13),"0")&amp;" bodies"</f>
        <v>4 bodies</v>
      </c>
      <c r="C14" s="2" t="s">
        <v>33</v>
      </c>
      <c r="D14" s="2">
        <f>SUM(D9:D13)</f>
        <v>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3" x14ac:dyDescent="0.25">
      <c r="A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23" x14ac:dyDescent="0.25">
      <c r="A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5" spans="1:16" x14ac:dyDescent="0.25">
      <c r="B25" t="s">
        <v>38</v>
      </c>
    </row>
    <row r="26" spans="1:16" x14ac:dyDescent="0.25">
      <c r="A26" s="1" t="s">
        <v>34</v>
      </c>
      <c r="B26" s="19" t="s">
        <v>43</v>
      </c>
      <c r="C26" s="19"/>
      <c r="D26" s="19"/>
    </row>
    <row r="27" spans="1:16" x14ac:dyDescent="0.25">
      <c r="A27" s="1" t="s">
        <v>35</v>
      </c>
      <c r="B27" s="19"/>
      <c r="C27" s="19"/>
      <c r="D27" s="19"/>
    </row>
    <row r="28" spans="1:16" x14ac:dyDescent="0.25">
      <c r="A28" s="1" t="s">
        <v>36</v>
      </c>
      <c r="B28" s="19"/>
      <c r="C28" s="19"/>
      <c r="D28" s="19"/>
    </row>
    <row r="29" spans="1:16" x14ac:dyDescent="0.25">
      <c r="A29" s="1" t="s">
        <v>37</v>
      </c>
      <c r="B29" s="19" t="s">
        <v>42</v>
      </c>
      <c r="C29" s="19"/>
      <c r="D29" s="19"/>
    </row>
    <row r="30" spans="1:16" ht="28.5" customHeight="1" x14ac:dyDescent="0.25">
      <c r="A30" s="7" t="s">
        <v>1</v>
      </c>
      <c r="B30" s="20" t="s">
        <v>41</v>
      </c>
      <c r="C30" s="20"/>
      <c r="D30" s="20"/>
    </row>
    <row r="31" spans="1:16" ht="33" customHeight="1" x14ac:dyDescent="0.25">
      <c r="A31" s="7" t="s">
        <v>2</v>
      </c>
      <c r="B31" s="20" t="s">
        <v>40</v>
      </c>
      <c r="C31" s="20"/>
      <c r="D31" s="20"/>
    </row>
    <row r="32" spans="1:16" x14ac:dyDescent="0.25">
      <c r="A32" s="18" t="s">
        <v>3</v>
      </c>
      <c r="B32" s="20" t="s">
        <v>48</v>
      </c>
      <c r="C32" s="20"/>
      <c r="D32" s="20"/>
    </row>
    <row r="33" spans="1:4" ht="46.5" customHeight="1" x14ac:dyDescent="0.25">
      <c r="A33" s="18" t="s">
        <v>4</v>
      </c>
      <c r="B33" s="20" t="s">
        <v>39</v>
      </c>
      <c r="C33" s="20"/>
      <c r="D33" s="20"/>
    </row>
    <row r="34" spans="1:4" ht="24.75" customHeight="1" x14ac:dyDescent="0.25">
      <c r="A34" s="18" t="s">
        <v>5</v>
      </c>
      <c r="B34" s="20" t="s">
        <v>47</v>
      </c>
      <c r="C34" s="20"/>
      <c r="D34" s="20"/>
    </row>
    <row r="35" spans="1:4" x14ac:dyDescent="0.25">
      <c r="A35" s="7" t="s">
        <v>6</v>
      </c>
      <c r="B35" s="20" t="s">
        <v>46</v>
      </c>
      <c r="C35" s="20"/>
      <c r="D35" s="20"/>
    </row>
    <row r="36" spans="1:4" ht="24" customHeight="1" x14ac:dyDescent="0.25">
      <c r="A36" s="18" t="s">
        <v>7</v>
      </c>
      <c r="B36" s="20" t="s">
        <v>45</v>
      </c>
      <c r="C36" s="20"/>
      <c r="D36" s="20"/>
    </row>
    <row r="37" spans="1:4" ht="22.5" customHeight="1" x14ac:dyDescent="0.25">
      <c r="A37" s="7" t="s">
        <v>8</v>
      </c>
      <c r="B37" s="20" t="s">
        <v>44</v>
      </c>
      <c r="C37" s="20"/>
      <c r="D37" s="20"/>
    </row>
  </sheetData>
  <sortState ref="A9:CO48">
    <sortCondition descending="1" ref="G9:G48"/>
  </sortState>
  <mergeCells count="12">
    <mergeCell ref="B36:D36"/>
    <mergeCell ref="B37:D37"/>
    <mergeCell ref="B31:D31"/>
    <mergeCell ref="B33:D33"/>
    <mergeCell ref="B32:D32"/>
    <mergeCell ref="B34:D34"/>
    <mergeCell ref="B35:D35"/>
    <mergeCell ref="B26:D26"/>
    <mergeCell ref="B27:D27"/>
    <mergeCell ref="B28:D28"/>
    <mergeCell ref="B29:D29"/>
    <mergeCell ref="B30:D30"/>
  </mergeCells>
  <conditionalFormatting sqref="H8:Q8">
    <cfRule type="expression" dxfId="1" priority="56">
      <formula>H8&lt;0</formula>
    </cfRule>
    <cfRule type="expression" dxfId="0" priority="57">
      <formula>H8&gt;0</formula>
    </cfRule>
  </conditionalFormatting>
  <conditionalFormatting sqref="G9:G13">
    <cfRule type="colorScale" priority="60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pageMargins left="0.25" right="0.25" top="0.75" bottom="0.75" header="0.3" footer="0.3"/>
  <pageSetup paperSize="8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6"/>
  <sheetViews>
    <sheetView workbookViewId="0">
      <selection activeCell="A3" sqref="A3:A8"/>
    </sheetView>
  </sheetViews>
  <sheetFormatPr defaultRowHeight="15" x14ac:dyDescent="0.25"/>
  <sheetData>
    <row r="3" spans="3:4" x14ac:dyDescent="0.25">
      <c r="C3" s="1"/>
      <c r="D3" s="1"/>
    </row>
    <row r="4" spans="3:4" x14ac:dyDescent="0.25">
      <c r="C4" s="1"/>
      <c r="D4" s="1"/>
    </row>
    <row r="5" spans="3:4" x14ac:dyDescent="0.25">
      <c r="C5" s="1"/>
      <c r="D5" s="1"/>
    </row>
    <row r="6" spans="3:4" x14ac:dyDescent="0.25">
      <c r="C6" s="1"/>
      <c r="D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44375E58E94B4797547602088A153E" ma:contentTypeVersion="13" ma:contentTypeDescription="Create a new document." ma:contentTypeScope="" ma:versionID="7e63007d8e5e8654fe70b8510975bcc0">
  <xsd:schema xmlns:xsd="http://www.w3.org/2001/XMLSchema" xmlns:xs="http://www.w3.org/2001/XMLSchema" xmlns:p="http://schemas.microsoft.com/office/2006/metadata/properties" xmlns:ns3="d0ad2d52-4869-465d-a93a-001fa21a593d" xmlns:ns4="a21de7b9-cad9-43f2-8459-9b1b4f9894e2" targetNamespace="http://schemas.microsoft.com/office/2006/metadata/properties" ma:root="true" ma:fieldsID="c71fdf4a3f812f4c6f43eee57994d278" ns3:_="" ns4:_="">
    <xsd:import namespace="d0ad2d52-4869-465d-a93a-001fa21a593d"/>
    <xsd:import namespace="a21de7b9-cad9-43f2-8459-9b1b4f9894e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d2d52-4869-465d-a93a-001fa21a59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1de7b9-cad9-43f2-8459-9b1b4f9894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B64111-6351-4AC4-ABBC-45415AA1E9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ad2d52-4869-465d-a93a-001fa21a593d"/>
    <ds:schemaRef ds:uri="a21de7b9-cad9-43f2-8459-9b1b4f9894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FE4B6A-BC1A-4A92-8A10-09C32955B01D}">
  <ds:schemaRefs>
    <ds:schemaRef ds:uri="http://schemas.microsoft.com/office/2006/documentManagement/types"/>
    <ds:schemaRef ds:uri="http://www.w3.org/XML/1998/namespace"/>
    <ds:schemaRef ds:uri="http://purl.org/dc/terms/"/>
    <ds:schemaRef ds:uri="a21de7b9-cad9-43f2-8459-9b1b4f9894e2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d0ad2d52-4869-465d-a93a-001fa21a593d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E6D528A-3708-4901-8018-58179A8879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Allocation</vt:lpstr>
      <vt:lpstr>Sheet1</vt:lpstr>
      <vt:lpstr>Sheet2</vt:lpstr>
    </vt:vector>
  </TitlesOfParts>
  <Company>QUT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Wyeth</dc:creator>
  <cp:lastModifiedBy>Sam</cp:lastModifiedBy>
  <cp:revision/>
  <cp:lastPrinted>2020-05-06T00:37:26Z</cp:lastPrinted>
  <dcterms:created xsi:type="dcterms:W3CDTF">2012-01-11T02:44:51Z</dcterms:created>
  <dcterms:modified xsi:type="dcterms:W3CDTF">2020-10-18T03:57:43Z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0x0101005144375E58E94B4797547602088A153E</vt:lpwstr>
  </property>
</Properties>
</file>