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i\Desktop\Covid19_Germany_Estimates\"/>
    </mc:Choice>
  </mc:AlternateContent>
  <xr:revisionPtr revIDLastSave="0" documentId="13_ncr:1_{17E72141-3E7C-4E7A-8B41-A690663EBB2C}" xr6:coauthVersionLast="45" xr6:coauthVersionMax="45" xr10:uidLastSave="{00000000-0000-0000-0000-000000000000}"/>
  <bookViews>
    <workbookView xWindow="-120" yWindow="-120" windowWidth="29040" windowHeight="15990" activeTab="1" xr2:uid="{8F2FD530-AE1D-479B-B999-25EE25C3C974}"/>
  </bookViews>
  <sheets>
    <sheet name="Polynomial-Exponential Growth" sheetId="1" r:id="rId1"/>
    <sheet name="Sheet1" sheetId="2" r:id="rId2"/>
  </sheets>
  <definedNames>
    <definedName name="solver_adj" localSheetId="0" hidden="1">'Polynomial-Exponential Growth'!$B$6:$B$9</definedName>
    <definedName name="solver_adj" localSheetId="1" hidden="1">Sheet1!$B$5:$B$7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'Polynomial-Exponential Growth'!$B$10</definedName>
    <definedName name="solver_lhs1" localSheetId="1" hidden="1">Sheet1!$B$5</definedName>
    <definedName name="solver_lhs10" localSheetId="0" hidden="1">'Polynomial-Exponential Growth'!$B$9</definedName>
    <definedName name="solver_lhs2" localSheetId="0" hidden="1">'Polynomial-Exponential Growth'!$B$10</definedName>
    <definedName name="solver_lhs2" localSheetId="1" hidden="1">Sheet1!$B$5</definedName>
    <definedName name="solver_lhs3" localSheetId="0" hidden="1">'Polynomial-Exponential Growth'!$B$6</definedName>
    <definedName name="solver_lhs3" localSheetId="1" hidden="1">Sheet1!$B$6</definedName>
    <definedName name="solver_lhs4" localSheetId="0" hidden="1">'Polynomial-Exponential Growth'!$B$6</definedName>
    <definedName name="solver_lhs4" localSheetId="1" hidden="1">Sheet1!$B$6</definedName>
    <definedName name="solver_lhs5" localSheetId="0" hidden="1">'Polynomial-Exponential Growth'!$B$7</definedName>
    <definedName name="solver_lhs5" localSheetId="1" hidden="1">Sheet1!$B$7</definedName>
    <definedName name="solver_lhs6" localSheetId="0" hidden="1">'Polynomial-Exponential Growth'!$B$7</definedName>
    <definedName name="solver_lhs6" localSheetId="1" hidden="1">Sheet1!$B$7</definedName>
    <definedName name="solver_lhs7" localSheetId="0" hidden="1">'Polynomial-Exponential Growth'!$B$8</definedName>
    <definedName name="solver_lhs7" localSheetId="1" hidden="1">Sheet1!$B$8</definedName>
    <definedName name="solver_lhs8" localSheetId="0" hidden="1">'Polynomial-Exponential Growth'!$B$8</definedName>
    <definedName name="solver_lhs8" localSheetId="1" hidden="1">Sheet1!$B$8</definedName>
    <definedName name="solver_lhs9" localSheetId="0" hidden="1">'Polynomial-Exponential Growth'!$B$9</definedName>
    <definedName name="solver_lin" localSheetId="0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1</definedName>
    <definedName name="solver_msl" localSheetId="1" hidden="1">1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10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'Polynomial-Exponential Growth'!$D$7</definedName>
    <definedName name="solver_opt" localSheetId="1" hidden="1">Sheet1!$D$6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10" localSheetId="0" hidden="1">3</definedName>
    <definedName name="solver_rel2" localSheetId="0" hidden="1">1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el6" localSheetId="0" hidden="1">3</definedName>
    <definedName name="solver_rel6" localSheetId="1" hidden="1">3</definedName>
    <definedName name="solver_rel7" localSheetId="0" hidden="1">1</definedName>
    <definedName name="solver_rel7" localSheetId="1" hidden="1">1</definedName>
    <definedName name="solver_rel8" localSheetId="0" hidden="1">3</definedName>
    <definedName name="solver_rel8" localSheetId="1" hidden="1">3</definedName>
    <definedName name="solver_rel9" localSheetId="0" hidden="1">1</definedName>
    <definedName name="solver_rhs1" localSheetId="0" hidden="1">-100</definedName>
    <definedName name="solver_rhs1" localSheetId="1" hidden="1">100000</definedName>
    <definedName name="solver_rhs10" localSheetId="0" hidden="1">0</definedName>
    <definedName name="solver_rhs2" localSheetId="0" hidden="1">100</definedName>
    <definedName name="solver_rhs2" localSheetId="1" hidden="1">1000</definedName>
    <definedName name="solver_rhs3" localSheetId="0" hidden="1">30</definedName>
    <definedName name="solver_rhs3" localSheetId="1" hidden="1">1</definedName>
    <definedName name="solver_rhs4" localSheetId="0" hidden="1">0</definedName>
    <definedName name="solver_rhs4" localSheetId="1" hidden="1">0</definedName>
    <definedName name="solver_rhs5" localSheetId="0" hidden="1">40</definedName>
    <definedName name="solver_rhs5" localSheetId="1" hidden="1">1000</definedName>
    <definedName name="solver_rhs6" localSheetId="0" hidden="1">0</definedName>
    <definedName name="solver_rhs6" localSheetId="1" hidden="1">1</definedName>
    <definedName name="solver_rhs7" localSheetId="0" hidden="1">2</definedName>
    <definedName name="solver_rhs7" localSheetId="1" hidden="1">1000</definedName>
    <definedName name="solver_rhs8" localSheetId="0" hidden="1">0</definedName>
    <definedName name="solver_rhs8" localSheetId="1" hidden="1">1</definedName>
    <definedName name="solver_rhs9" localSheetId="0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2" l="1"/>
  <c r="K15" i="2" s="1"/>
  <c r="H16" i="2"/>
  <c r="K16" i="2" s="1"/>
  <c r="H17" i="2"/>
  <c r="K17" i="2" s="1"/>
  <c r="H18" i="2"/>
  <c r="N16" i="2" s="1"/>
  <c r="H19" i="2"/>
  <c r="K19" i="2" s="1"/>
  <c r="H20" i="2"/>
  <c r="N18" i="2" s="1"/>
  <c r="H21" i="2"/>
  <c r="N19" i="2" s="1"/>
  <c r="H22" i="2"/>
  <c r="K22" i="2" s="1"/>
  <c r="H23" i="2"/>
  <c r="K23" i="2" s="1"/>
  <c r="H24" i="2"/>
  <c r="N22" i="2" s="1"/>
  <c r="H25" i="2"/>
  <c r="K25" i="2" s="1"/>
  <c r="H26" i="2"/>
  <c r="P22" i="2" s="1"/>
  <c r="H27" i="2"/>
  <c r="N25" i="2" s="1"/>
  <c r="H28" i="2"/>
  <c r="K28" i="2" s="1"/>
  <c r="H29" i="2"/>
  <c r="N27" i="2" s="1"/>
  <c r="H30" i="2"/>
  <c r="N28" i="2" s="1"/>
  <c r="H31" i="2"/>
  <c r="K31" i="2" s="1"/>
  <c r="H32" i="2"/>
  <c r="K32" i="2" s="1"/>
  <c r="H33" i="2"/>
  <c r="N31" i="2" s="1"/>
  <c r="H34" i="2"/>
  <c r="P30" i="2" s="1"/>
  <c r="H35" i="2"/>
  <c r="N33" i="2" s="1"/>
  <c r="H36" i="2"/>
  <c r="P32" i="2" s="1"/>
  <c r="H37" i="2"/>
  <c r="N35" i="2" s="1"/>
  <c r="H38" i="2"/>
  <c r="P34" i="2" s="1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14" i="2"/>
  <c r="K14" i="2" s="1"/>
  <c r="N32" i="2" l="1"/>
  <c r="N17" i="2"/>
  <c r="N36" i="2"/>
  <c r="P16" i="2"/>
  <c r="N29" i="2"/>
  <c r="N26" i="2"/>
  <c r="K20" i="2"/>
  <c r="N20" i="2"/>
  <c r="P14" i="2"/>
  <c r="P20" i="2"/>
  <c r="N15" i="2"/>
  <c r="N21" i="2"/>
  <c r="P28" i="2"/>
  <c r="P23" i="2"/>
  <c r="P29" i="2"/>
  <c r="N24" i="2"/>
  <c r="N30" i="2"/>
  <c r="K29" i="2"/>
  <c r="P19" i="2"/>
  <c r="P25" i="2"/>
  <c r="K26" i="2"/>
  <c r="P17" i="2"/>
  <c r="K34" i="2"/>
  <c r="P26" i="2"/>
  <c r="P31" i="2"/>
  <c r="K35" i="2"/>
  <c r="N14" i="2"/>
  <c r="N23" i="2"/>
  <c r="K36" i="2"/>
  <c r="K37" i="2"/>
  <c r="K21" i="2"/>
  <c r="K30" i="2"/>
  <c r="P15" i="2"/>
  <c r="P18" i="2"/>
  <c r="P21" i="2"/>
  <c r="P24" i="2"/>
  <c r="P27" i="2"/>
  <c r="P33" i="2"/>
  <c r="K18" i="2"/>
  <c r="K27" i="2"/>
  <c r="K33" i="2"/>
  <c r="N34" i="2"/>
  <c r="K24" i="2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K33" i="1" s="1"/>
  <c r="H34" i="1"/>
  <c r="K34" i="1" s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15" i="1"/>
  <c r="D6" i="2" l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5" i="1"/>
  <c r="D7" i="1" l="1"/>
  <c r="N35" i="1"/>
  <c r="P33" i="1"/>
  <c r="N34" i="1"/>
  <c r="P32" i="1"/>
  <c r="N33" i="1"/>
  <c r="P31" i="1"/>
  <c r="N36" i="1"/>
  <c r="P34" i="1"/>
  <c r="N32" i="1"/>
  <c r="P30" i="1"/>
  <c r="N16" i="1" l="1"/>
  <c r="N24" i="1"/>
  <c r="P22" i="1"/>
  <c r="N25" i="1"/>
  <c r="P23" i="1"/>
  <c r="N23" i="1"/>
  <c r="P21" i="1"/>
  <c r="N22" i="1"/>
  <c r="P20" i="1"/>
  <c r="N26" i="1"/>
  <c r="P24" i="1"/>
  <c r="N21" i="1"/>
  <c r="P19" i="1"/>
  <c r="N37" i="1"/>
  <c r="P35" i="1"/>
  <c r="N20" i="1"/>
  <c r="P18" i="1"/>
  <c r="N31" i="1"/>
  <c r="P29" i="1"/>
  <c r="P25" i="1"/>
  <c r="N27" i="1"/>
  <c r="N19" i="1"/>
  <c r="P17" i="1"/>
  <c r="P28" i="1"/>
  <c r="N30" i="1"/>
  <c r="P16" i="1"/>
  <c r="N18" i="1"/>
  <c r="N29" i="1"/>
  <c r="P27" i="1"/>
  <c r="P15" i="1"/>
  <c r="N17" i="1"/>
  <c r="P26" i="1"/>
  <c r="N28" i="1"/>
  <c r="N15" i="1"/>
</calcChain>
</file>

<file path=xl/sharedStrings.xml><?xml version="1.0" encoding="utf-8"?>
<sst xmlns="http://schemas.openxmlformats.org/spreadsheetml/2006/main" count="31" uniqueCount="20">
  <si>
    <t>Bestätigte Fälle</t>
  </si>
  <si>
    <t>Kalendertag</t>
  </si>
  <si>
    <t>Tag ab n=50</t>
  </si>
  <si>
    <t>Vorhergesagte Fälle</t>
  </si>
  <si>
    <t>Summe Quadratischer Fehler</t>
  </si>
  <si>
    <t>Siehe: https://arxiv.org/ftp/arxiv/papers/1512/1512.01389.pdf</t>
  </si>
  <si>
    <t>r</t>
  </si>
  <si>
    <t>m</t>
  </si>
  <si>
    <t>a</t>
  </si>
  <si>
    <t>Fallzahl = r(((r/m)*t + A)^m ) ^p</t>
  </si>
  <si>
    <t>p</t>
  </si>
  <si>
    <t>Modellierung einer Vorhersage des Covid19 Verlaufs in Deutschland durch GRG Nonlinear mit Multistart Global Minimum Suche</t>
  </si>
  <si>
    <t>Wirkliche Fälle mit Lag = 3 Tage zwischen Infektiösität und Bestätigung</t>
  </si>
  <si>
    <t>Wirkliche Fälle mit Lag = 5 Tage zwischen Infektiösität und Bestätigung</t>
  </si>
  <si>
    <t>Datensatz:https://interaktiv.morgenpost.de/corona-virus-karte-infektionen-deutschland-weltweit/</t>
  </si>
  <si>
    <t>^2 Error</t>
  </si>
  <si>
    <t>Fallzahl = a/(1 + exp(-b·(x - c)))</t>
  </si>
  <si>
    <t>Siehe: https://obsigna.com/articles/1584931539.html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</si>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</sst>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Model vs Actual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'Polynomial-Exponential Growth'!$F$13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Growth'!$C$14:$C$38</c:f>
              <c:numCache>
                <c:formatCode>General</c:formatCode>
                <c:ptCount val="25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'Polynomial-Exponential Growth'!$F$14:$F$38</c:f>
              <c:numCache>
                <c:formatCode>General</c:formatCode>
                <c:ptCount val="25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12327</c:v>
                </c:pt>
                <c:pt idx="21">
                  <c:v>15320</c:v>
                </c:pt>
                <c:pt idx="22">
                  <c:v>19848</c:v>
                </c:pt>
                <c:pt idx="23">
                  <c:v>22364</c:v>
                </c:pt>
                <c:pt idx="24">
                  <c:v>24873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48-4C2D-8FAF-EBF40DEEDBD9}"/>
            </c:ext>
          </c:extLst>
        </c:ser>
        <c:ser>
          <c:idx val="4"/>
          <c:order val="1"/>
          <c:tx>
            <c:strRef>
              <c:f>'Polynomial-Exponential Growth'!$H$13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Growth'!$C$14:$C$38</c:f>
              <c:numCache>
                <c:formatCode>General</c:formatCode>
                <c:ptCount val="25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numCache>
            </c:numRef>
          </c:xVal>
          <c:yVal>
            <c:numRef>
              <c:f>'Polynomial-Exponential Growth'!$H$14:$H$38</c:f>
              <c:numCache>
                <c:formatCode>0.00</c:formatCode>
                <c:ptCount val="25"/>
                <c:pt idx="1">
                  <c:v>57.037922156925774</c:v>
                </c:pt>
                <c:pt idx="2">
                  <c:v>79.257489368455737</c:v>
                </c:pt>
                <c:pt idx="3">
                  <c:v>109.44293233023083</c:v>
                </c:pt>
                <c:pt idx="4">
                  <c:v>150.21324882880424</c:v>
                </c:pt>
                <c:pt idx="5">
                  <c:v>204.97388525803987</c:v>
                </c:pt>
                <c:pt idx="6">
                  <c:v>278.13140503169456</c:v>
                </c:pt>
                <c:pt idx="7">
                  <c:v>375.36112160986215</c:v>
                </c:pt>
                <c:pt idx="8">
                  <c:v>503.93942924996497</c:v>
                </c:pt>
                <c:pt idx="9">
                  <c:v>673.15487953239381</c:v>
                </c:pt>
                <c:pt idx="10">
                  <c:v>894.81476942681286</c:v>
                </c:pt>
                <c:pt idx="11">
                  <c:v>1183.8671881976884</c:v>
                </c:pt>
                <c:pt idx="12">
                  <c:v>1559.1621847672798</c:v>
                </c:pt>
                <c:pt idx="13">
                  <c:v>2044.3800420277912</c:v>
                </c:pt>
                <c:pt idx="14">
                  <c:v>2669.1596675257688</c:v>
                </c:pt>
                <c:pt idx="15">
                  <c:v>3470.4659291981052</c:v>
                </c:pt>
                <c:pt idx="16">
                  <c:v>4494.2414905606947</c:v>
                </c:pt>
                <c:pt idx="17">
                  <c:v>5797.3964551606559</c:v>
                </c:pt>
                <c:pt idx="18">
                  <c:v>7450.1980528096983</c:v>
                </c:pt>
                <c:pt idx="19">
                  <c:v>9539.1328435281466</c:v>
                </c:pt>
                <c:pt idx="20">
                  <c:v>12170.325649982035</c:v>
                </c:pt>
                <c:pt idx="21">
                  <c:v>15473.612845197047</c:v>
                </c:pt>
                <c:pt idx="22">
                  <c:v>19607.382929936077</c:v>
                </c:pt>
                <c:pt idx="23">
                  <c:v>24764.314766447147</c:v>
                </c:pt>
                <c:pt idx="24">
                  <c:v>31178.163650145754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848-4C2D-8FAF-EBF40DEE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50952"/>
        <c:axId val="535251936"/>
      </c:scatterChart>
      <c:valAx>
        <c:axId val="53525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</a:t>
                </a:r>
                <a:r>
                  <a:rPr lang="de-DE" baseline="0"/>
                  <a:t> n  = 48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1936"/>
        <c:crosses val="autoZero"/>
        <c:crossBetween val="midCat"/>
      </c:valAx>
      <c:valAx>
        <c:axId val="5352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'Polynomial-Exponential Growth'!$F$13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Growth'!$F$14:$F$39</c:f>
              <c:numCache>
                <c:formatCode>General</c:formatCode>
                <c:ptCount val="26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12327</c:v>
                </c:pt>
                <c:pt idx="21">
                  <c:v>15320</c:v>
                </c:pt>
                <c:pt idx="22">
                  <c:v>19848</c:v>
                </c:pt>
                <c:pt idx="23">
                  <c:v>22364</c:v>
                </c:pt>
                <c:pt idx="24">
                  <c:v>24873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83-4D4C-8CF1-81651205BB7D}"/>
            </c:ext>
          </c:extLst>
        </c:ser>
        <c:ser>
          <c:idx val="5"/>
          <c:order val="1"/>
          <c:tx>
            <c:strRef>
              <c:f>'Polynomial-Exponential Growth'!$H$13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Growth'!$H$14:$H$39</c:f>
              <c:numCache>
                <c:formatCode>0.00</c:formatCode>
                <c:ptCount val="26"/>
                <c:pt idx="1">
                  <c:v>57.037922156925774</c:v>
                </c:pt>
                <c:pt idx="2">
                  <c:v>79.257489368455737</c:v>
                </c:pt>
                <c:pt idx="3">
                  <c:v>109.44293233023083</c:v>
                </c:pt>
                <c:pt idx="4">
                  <c:v>150.21324882880424</c:v>
                </c:pt>
                <c:pt idx="5">
                  <c:v>204.97388525803987</c:v>
                </c:pt>
                <c:pt idx="6">
                  <c:v>278.13140503169456</c:v>
                </c:pt>
                <c:pt idx="7">
                  <c:v>375.36112160986215</c:v>
                </c:pt>
                <c:pt idx="8">
                  <c:v>503.93942924996497</c:v>
                </c:pt>
                <c:pt idx="9">
                  <c:v>673.15487953239381</c:v>
                </c:pt>
                <c:pt idx="10">
                  <c:v>894.81476942681286</c:v>
                </c:pt>
                <c:pt idx="11">
                  <c:v>1183.8671881976884</c:v>
                </c:pt>
                <c:pt idx="12">
                  <c:v>1559.1621847672798</c:v>
                </c:pt>
                <c:pt idx="13">
                  <c:v>2044.3800420277912</c:v>
                </c:pt>
                <c:pt idx="14">
                  <c:v>2669.1596675257688</c:v>
                </c:pt>
                <c:pt idx="15">
                  <c:v>3470.4659291981052</c:v>
                </c:pt>
                <c:pt idx="16">
                  <c:v>4494.2414905606947</c:v>
                </c:pt>
                <c:pt idx="17">
                  <c:v>5797.3964551606559</c:v>
                </c:pt>
                <c:pt idx="18">
                  <c:v>7450.1980528096983</c:v>
                </c:pt>
                <c:pt idx="19">
                  <c:v>9539.1328435281466</c:v>
                </c:pt>
                <c:pt idx="20">
                  <c:v>12170.325649982035</c:v>
                </c:pt>
                <c:pt idx="21">
                  <c:v>15473.612845197047</c:v>
                </c:pt>
                <c:pt idx="22">
                  <c:v>19607.382929936077</c:v>
                </c:pt>
                <c:pt idx="23">
                  <c:v>24764.314766447147</c:v>
                </c:pt>
                <c:pt idx="24">
                  <c:v>31178.163650145754</c:v>
                </c:pt>
                <c:pt idx="25">
                  <c:v>39131.767882935746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83-4D4C-8CF1-81651205BB7D}"/>
            </c:ext>
          </c:extLst>
        </c:ser>
        <c:ser>
          <c:idx val="11"/>
          <c:order val="2"/>
          <c:tx>
            <c:strRef>
              <c:f>'Polynomial-Exponential Growth'!$N$13</c:f>
              <c:strCache>
                <c:ptCount val="1"/>
                <c:pt idx="0">
                  <c:v>Wirkliche Fälle mit Lag = 3 Tage zwischen Infektiösität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Growth'!$N$14:$N$39</c:f>
              <c:numCache>
                <c:formatCode>0.00</c:formatCode>
                <c:ptCount val="26"/>
                <c:pt idx="1">
                  <c:v>109.44293233023083</c:v>
                </c:pt>
                <c:pt idx="2">
                  <c:v>150.21324882880424</c:v>
                </c:pt>
                <c:pt idx="3">
                  <c:v>204.97388525803987</c:v>
                </c:pt>
                <c:pt idx="4">
                  <c:v>278.13140503169456</c:v>
                </c:pt>
                <c:pt idx="5">
                  <c:v>375.36112160986215</c:v>
                </c:pt>
                <c:pt idx="6">
                  <c:v>503.93942924996497</c:v>
                </c:pt>
                <c:pt idx="7">
                  <c:v>673.15487953239381</c:v>
                </c:pt>
                <c:pt idx="8">
                  <c:v>894.81476942681286</c:v>
                </c:pt>
                <c:pt idx="9">
                  <c:v>1183.8671881976884</c:v>
                </c:pt>
                <c:pt idx="10">
                  <c:v>1559.1621847672798</c:v>
                </c:pt>
                <c:pt idx="11">
                  <c:v>2044.3800420277912</c:v>
                </c:pt>
                <c:pt idx="12">
                  <c:v>2669.1596675257688</c:v>
                </c:pt>
                <c:pt idx="13">
                  <c:v>3470.4659291981052</c:v>
                </c:pt>
                <c:pt idx="14">
                  <c:v>4494.2414905606947</c:v>
                </c:pt>
                <c:pt idx="15">
                  <c:v>5797.3964551606559</c:v>
                </c:pt>
                <c:pt idx="16">
                  <c:v>7450.1980528096983</c:v>
                </c:pt>
                <c:pt idx="17">
                  <c:v>9539.1328435281466</c:v>
                </c:pt>
                <c:pt idx="18">
                  <c:v>12170.325649982035</c:v>
                </c:pt>
                <c:pt idx="19">
                  <c:v>15473.612845197047</c:v>
                </c:pt>
                <c:pt idx="20">
                  <c:v>19607.382929936077</c:v>
                </c:pt>
                <c:pt idx="21">
                  <c:v>24764.314766447147</c:v>
                </c:pt>
                <c:pt idx="22">
                  <c:v>31178.163650145754</c:v>
                </c:pt>
                <c:pt idx="23">
                  <c:v>39131.767882935746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83-4D4C-8CF1-81651205BB7D}"/>
            </c:ext>
          </c:extLst>
        </c:ser>
        <c:ser>
          <c:idx val="0"/>
          <c:order val="3"/>
          <c:tx>
            <c:strRef>
              <c:f>'Polynomial-Exponential Growth'!$P$13</c:f>
              <c:strCache>
                <c:ptCount val="1"/>
                <c:pt idx="0">
                  <c:v>Wirkliche Fälle mit Lag = 5 Tage zwischen Infektiösität und Bestätigung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Growth'!$C$15:$C$33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'Polynomial-Exponential Growth'!$P$15:$P$33</c:f>
              <c:numCache>
                <c:formatCode>0.00</c:formatCode>
                <c:ptCount val="19"/>
                <c:pt idx="0">
                  <c:v>204.97388525803987</c:v>
                </c:pt>
                <c:pt idx="1">
                  <c:v>278.13140503169456</c:v>
                </c:pt>
                <c:pt idx="2">
                  <c:v>375.36112160986215</c:v>
                </c:pt>
                <c:pt idx="3">
                  <c:v>503.93942924996497</c:v>
                </c:pt>
                <c:pt idx="4">
                  <c:v>673.15487953239381</c:v>
                </c:pt>
                <c:pt idx="5">
                  <c:v>894.81476942681286</c:v>
                </c:pt>
                <c:pt idx="6">
                  <c:v>1183.8671881976884</c:v>
                </c:pt>
                <c:pt idx="7">
                  <c:v>1559.1621847672798</c:v>
                </c:pt>
                <c:pt idx="8">
                  <c:v>2044.3800420277912</c:v>
                </c:pt>
                <c:pt idx="9">
                  <c:v>2669.1596675257688</c:v>
                </c:pt>
                <c:pt idx="10">
                  <c:v>3470.4659291981052</c:v>
                </c:pt>
                <c:pt idx="11">
                  <c:v>4494.2414905606947</c:v>
                </c:pt>
                <c:pt idx="12">
                  <c:v>5797.3964551606559</c:v>
                </c:pt>
                <c:pt idx="13">
                  <c:v>7450.1980528096983</c:v>
                </c:pt>
                <c:pt idx="14">
                  <c:v>9539.1328435281466</c:v>
                </c:pt>
                <c:pt idx="15">
                  <c:v>12170.325649982035</c:v>
                </c:pt>
                <c:pt idx="16">
                  <c:v>15473.612845197047</c:v>
                </c:pt>
                <c:pt idx="17">
                  <c:v>19607.382929936077</c:v>
                </c:pt>
                <c:pt idx="18">
                  <c:v>24764.314766447147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C-44F8-BA14-4DD24DD7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  <a:p>
            <a:pPr>
              <a:defRPr/>
            </a:pPr>
            <a:r>
              <a:rPr lang="de-DE" baseline="0"/>
              <a:t>mit Standard Error</a:t>
            </a:r>
          </a:p>
          <a:p>
            <a:pPr>
              <a:defRPr/>
            </a:pPr>
            <a:endParaRPr lang="de-D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'Polynomial-Exponential Growth'!$F$13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Growth'!$F$14:$F$39</c:f>
              <c:numCache>
                <c:formatCode>General</c:formatCode>
                <c:ptCount val="26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12327</c:v>
                </c:pt>
                <c:pt idx="21">
                  <c:v>15320</c:v>
                </c:pt>
                <c:pt idx="22">
                  <c:v>19848</c:v>
                </c:pt>
                <c:pt idx="23">
                  <c:v>22364</c:v>
                </c:pt>
                <c:pt idx="24">
                  <c:v>24873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C-4B15-A6FB-A0A35F70BB07}"/>
            </c:ext>
          </c:extLst>
        </c:ser>
        <c:ser>
          <c:idx val="5"/>
          <c:order val="1"/>
          <c:tx>
            <c:strRef>
              <c:f>'Polynomial-Exponential Growth'!$H$13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Growth'!$H$14:$H$39</c:f>
              <c:numCache>
                <c:formatCode>0.00</c:formatCode>
                <c:ptCount val="26"/>
                <c:pt idx="1">
                  <c:v>57.037922156925774</c:v>
                </c:pt>
                <c:pt idx="2">
                  <c:v>79.257489368455737</c:v>
                </c:pt>
                <c:pt idx="3">
                  <c:v>109.44293233023083</c:v>
                </c:pt>
                <c:pt idx="4">
                  <c:v>150.21324882880424</c:v>
                </c:pt>
                <c:pt idx="5">
                  <c:v>204.97388525803987</c:v>
                </c:pt>
                <c:pt idx="6">
                  <c:v>278.13140503169456</c:v>
                </c:pt>
                <c:pt idx="7">
                  <c:v>375.36112160986215</c:v>
                </c:pt>
                <c:pt idx="8">
                  <c:v>503.93942924996497</c:v>
                </c:pt>
                <c:pt idx="9">
                  <c:v>673.15487953239381</c:v>
                </c:pt>
                <c:pt idx="10">
                  <c:v>894.81476942681286</c:v>
                </c:pt>
                <c:pt idx="11">
                  <c:v>1183.8671881976884</c:v>
                </c:pt>
                <c:pt idx="12">
                  <c:v>1559.1621847672798</c:v>
                </c:pt>
                <c:pt idx="13">
                  <c:v>2044.3800420277912</c:v>
                </c:pt>
                <c:pt idx="14">
                  <c:v>2669.1596675257688</c:v>
                </c:pt>
                <c:pt idx="15">
                  <c:v>3470.4659291981052</c:v>
                </c:pt>
                <c:pt idx="16">
                  <c:v>4494.2414905606947</c:v>
                </c:pt>
                <c:pt idx="17">
                  <c:v>5797.3964551606559</c:v>
                </c:pt>
                <c:pt idx="18">
                  <c:v>7450.1980528096983</c:v>
                </c:pt>
                <c:pt idx="19">
                  <c:v>9539.1328435281466</c:v>
                </c:pt>
                <c:pt idx="20">
                  <c:v>12170.325649982035</c:v>
                </c:pt>
                <c:pt idx="21">
                  <c:v>15473.612845197047</c:v>
                </c:pt>
                <c:pt idx="22">
                  <c:v>19607.382929936077</c:v>
                </c:pt>
                <c:pt idx="23">
                  <c:v>24764.314766447147</c:v>
                </c:pt>
                <c:pt idx="24">
                  <c:v>31178.163650145754</c:v>
                </c:pt>
                <c:pt idx="25">
                  <c:v>39131.767882935746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C-4B15-A6FB-A0A35F70BB07}"/>
            </c:ext>
          </c:extLst>
        </c:ser>
        <c:ser>
          <c:idx val="11"/>
          <c:order val="2"/>
          <c:tx>
            <c:strRef>
              <c:f>'Polynomial-Exponential Growth'!$N$13</c:f>
              <c:strCache>
                <c:ptCount val="1"/>
                <c:pt idx="0">
                  <c:v>Wirkliche Fälle mit Lag = 3 Tage zwischen Infektiösität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Growth'!$N$14:$N$39</c:f>
              <c:numCache>
                <c:formatCode>0.00</c:formatCode>
                <c:ptCount val="26"/>
                <c:pt idx="1">
                  <c:v>109.44293233023083</c:v>
                </c:pt>
                <c:pt idx="2">
                  <c:v>150.21324882880424</c:v>
                </c:pt>
                <c:pt idx="3">
                  <c:v>204.97388525803987</c:v>
                </c:pt>
                <c:pt idx="4">
                  <c:v>278.13140503169456</c:v>
                </c:pt>
                <c:pt idx="5">
                  <c:v>375.36112160986215</c:v>
                </c:pt>
                <c:pt idx="6">
                  <c:v>503.93942924996497</c:v>
                </c:pt>
                <c:pt idx="7">
                  <c:v>673.15487953239381</c:v>
                </c:pt>
                <c:pt idx="8">
                  <c:v>894.81476942681286</c:v>
                </c:pt>
                <c:pt idx="9">
                  <c:v>1183.8671881976884</c:v>
                </c:pt>
                <c:pt idx="10">
                  <c:v>1559.1621847672798</c:v>
                </c:pt>
                <c:pt idx="11">
                  <c:v>2044.3800420277912</c:v>
                </c:pt>
                <c:pt idx="12">
                  <c:v>2669.1596675257688</c:v>
                </c:pt>
                <c:pt idx="13">
                  <c:v>3470.4659291981052</c:v>
                </c:pt>
                <c:pt idx="14">
                  <c:v>4494.2414905606947</c:v>
                </c:pt>
                <c:pt idx="15">
                  <c:v>5797.3964551606559</c:v>
                </c:pt>
                <c:pt idx="16">
                  <c:v>7450.1980528096983</c:v>
                </c:pt>
                <c:pt idx="17">
                  <c:v>9539.1328435281466</c:v>
                </c:pt>
                <c:pt idx="18">
                  <c:v>12170.325649982035</c:v>
                </c:pt>
                <c:pt idx="19">
                  <c:v>15473.612845197047</c:v>
                </c:pt>
                <c:pt idx="20">
                  <c:v>19607.382929936077</c:v>
                </c:pt>
                <c:pt idx="21">
                  <c:v>24764.314766447147</c:v>
                </c:pt>
                <c:pt idx="22">
                  <c:v>31178.163650145754</c:v>
                </c:pt>
                <c:pt idx="23">
                  <c:v>39131.767882935746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C-4B15-A6FB-A0A35F70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Fallzahl</a:t>
            </a:r>
            <a:r>
              <a:rPr lang="de-DE" baseline="0"/>
              <a:t> mit Lag = 3 Tage vs Kalendertag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Growth'!$M$15:$M$33</c:f>
              <c:numCache>
                <c:formatCode>m/d/yyyy</c:formatCode>
                <c:ptCount val="19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</c:numCache>
            </c:numRef>
          </c:xVal>
          <c:yVal>
            <c:numRef>
              <c:f>'Polynomial-Exponential Growth'!$N$15:$N$33</c:f>
              <c:numCache>
                <c:formatCode>0.00</c:formatCode>
                <c:ptCount val="19"/>
                <c:pt idx="0">
                  <c:v>109.44293233023083</c:v>
                </c:pt>
                <c:pt idx="1">
                  <c:v>150.21324882880424</c:v>
                </c:pt>
                <c:pt idx="2">
                  <c:v>204.97388525803987</c:v>
                </c:pt>
                <c:pt idx="3">
                  <c:v>278.13140503169456</c:v>
                </c:pt>
                <c:pt idx="4">
                  <c:v>375.36112160986215</c:v>
                </c:pt>
                <c:pt idx="5">
                  <c:v>503.93942924996497</c:v>
                </c:pt>
                <c:pt idx="6">
                  <c:v>673.15487953239381</c:v>
                </c:pt>
                <c:pt idx="7">
                  <c:v>894.81476942681286</c:v>
                </c:pt>
                <c:pt idx="8">
                  <c:v>1183.8671881976884</c:v>
                </c:pt>
                <c:pt idx="9">
                  <c:v>1559.1621847672798</c:v>
                </c:pt>
                <c:pt idx="10">
                  <c:v>2044.3800420277912</c:v>
                </c:pt>
                <c:pt idx="11">
                  <c:v>2669.1596675257688</c:v>
                </c:pt>
                <c:pt idx="12">
                  <c:v>3470.4659291981052</c:v>
                </c:pt>
                <c:pt idx="13">
                  <c:v>4494.2414905606947</c:v>
                </c:pt>
                <c:pt idx="14">
                  <c:v>5797.3964551606559</c:v>
                </c:pt>
                <c:pt idx="15">
                  <c:v>7450.1980528096983</c:v>
                </c:pt>
                <c:pt idx="16">
                  <c:v>9539.1328435281466</c:v>
                </c:pt>
                <c:pt idx="17">
                  <c:v>12170.325649982035</c:v>
                </c:pt>
                <c:pt idx="18">
                  <c:v>15473.612845197047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8-495E-92AB-0A4EBCD2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89080"/>
        <c:axId val="983087768"/>
      </c:scatterChart>
      <c:valAx>
        <c:axId val="9830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Kalendertag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7768"/>
        <c:crosses val="autoZero"/>
        <c:crossBetween val="midCat"/>
      </c:valAx>
      <c:valAx>
        <c:axId val="9830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Early</a:t>
            </a:r>
            <a:r>
              <a:rPr lang="en-US" baseline="0"/>
              <a:t> </a:t>
            </a:r>
            <a:r>
              <a:rPr lang="en-US"/>
              <a:t>Logistical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Sheet1!$F$12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Sheet1!$C$13:$C$76</c:f>
              <c:numCache>
                <c:formatCode>General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</c:numCache>
            </c:numRef>
          </c:xVal>
          <c:yVal>
            <c:numRef>
              <c:f>Sheet1!$F$13:$F$76</c:f>
              <c:numCache>
                <c:formatCode>General</c:formatCode>
                <c:ptCount val="64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150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1112</c:v>
                </c:pt>
                <c:pt idx="12">
                  <c:v>1565</c:v>
                </c:pt>
                <c:pt idx="13">
                  <c:v>1966</c:v>
                </c:pt>
                <c:pt idx="14">
                  <c:v>2745</c:v>
                </c:pt>
                <c:pt idx="15">
                  <c:v>3675</c:v>
                </c:pt>
                <c:pt idx="16">
                  <c:v>4585</c:v>
                </c:pt>
                <c:pt idx="17">
                  <c:v>5813</c:v>
                </c:pt>
                <c:pt idx="18">
                  <c:v>7272</c:v>
                </c:pt>
                <c:pt idx="19">
                  <c:v>9360</c:v>
                </c:pt>
                <c:pt idx="20">
                  <c:v>12327</c:v>
                </c:pt>
                <c:pt idx="21">
                  <c:v>15320</c:v>
                </c:pt>
                <c:pt idx="22">
                  <c:v>19848</c:v>
                </c:pt>
                <c:pt idx="23">
                  <c:v>22364</c:v>
                </c:pt>
                <c:pt idx="24">
                  <c:v>24873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66-4BD8-BCD4-71B3E0FFA54B}"/>
            </c:ext>
          </c:extLst>
        </c:ser>
        <c:ser>
          <c:idx val="4"/>
          <c:order val="1"/>
          <c:tx>
            <c:strRef>
              <c:f>Sheet1!$H$12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Sheet1!$C$13:$C$76</c:f>
              <c:numCache>
                <c:formatCode>General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</c:numCache>
            </c:numRef>
          </c:xVal>
          <c:yVal>
            <c:numRef>
              <c:f>Sheet1!$H$13:$H$76</c:f>
              <c:numCache>
                <c:formatCode>0.00</c:formatCode>
                <c:ptCount val="64"/>
                <c:pt idx="1">
                  <c:v>41.999922515864377</c:v>
                </c:pt>
                <c:pt idx="2">
                  <c:v>57.731227098782462</c:v>
                </c:pt>
                <c:pt idx="3">
                  <c:v>79.343691366858394</c:v>
                </c:pt>
                <c:pt idx="4">
                  <c:v>109.02614442981582</c:v>
                </c:pt>
                <c:pt idx="5">
                  <c:v>149.77331618671971</c:v>
                </c:pt>
                <c:pt idx="6">
                  <c:v>205.67483533419212</c:v>
                </c:pt>
                <c:pt idx="7">
                  <c:v>282.30103111212105</c:v>
                </c:pt>
                <c:pt idx="8">
                  <c:v>387.21188493963376</c:v>
                </c:pt>
                <c:pt idx="9">
                  <c:v>530.6170501434159</c:v>
                </c:pt>
                <c:pt idx="10">
                  <c:v>726.21048052783112</c:v>
                </c:pt>
                <c:pt idx="11">
                  <c:v>992.18610682527219</c:v>
                </c:pt>
                <c:pt idx="12">
                  <c:v>1352.3996233811579</c:v>
                </c:pt>
                <c:pt idx="13">
                  <c:v>1837.5580324661978</c:v>
                </c:pt>
                <c:pt idx="14">
                  <c:v>2486.1700448994734</c:v>
                </c:pt>
                <c:pt idx="15">
                  <c:v>3344.7565895934708</c:v>
                </c:pt>
                <c:pt idx="16">
                  <c:v>4466.5092992988166</c:v>
                </c:pt>
                <c:pt idx="17">
                  <c:v>5907.2840967386028</c:v>
                </c:pt>
                <c:pt idx="18">
                  <c:v>7717.7709844829142</c:v>
                </c:pt>
                <c:pt idx="19">
                  <c:v>9931.326523605725</c:v>
                </c:pt>
                <c:pt idx="20">
                  <c:v>12548.754917422448</c:v>
                </c:pt>
                <c:pt idx="21">
                  <c:v>15524.204023179205</c:v>
                </c:pt>
                <c:pt idx="22">
                  <c:v>18758.912822493527</c:v>
                </c:pt>
                <c:pt idx="23">
                  <c:v>22109.131605133323</c:v>
                </c:pt>
                <c:pt idx="24">
                  <c:v>25409.280263859553</c:v>
                </c:pt>
                <c:pt idx="25">
                  <c:v>28503.376074201584</c:v>
                </c:pt>
                <c:pt idx="26">
                  <c:v>31272.760525139111</c:v>
                </c:pt>
                <c:pt idx="27">
                  <c:v>33650.440124121022</c:v>
                </c:pt>
                <c:pt idx="28">
                  <c:v>35619.939875773933</c:v>
                </c:pt>
                <c:pt idx="29">
                  <c:v>37203.462142722397</c:v>
                </c:pt>
                <c:pt idx="30">
                  <c:v>38446.438132170704</c:v>
                </c:pt>
                <c:pt idx="31">
                  <c:v>39403.838407041236</c:v>
                </c:pt>
                <c:pt idx="32">
                  <c:v>40130.59447455428</c:v>
                </c:pt>
                <c:pt idx="33">
                  <c:v>40676.18393923968</c:v>
                </c:pt>
                <c:pt idx="34">
                  <c:v>41082.3666868152</c:v>
                </c:pt>
                <c:pt idx="35">
                  <c:v>41382.889689779702</c:v>
                </c:pt>
                <c:pt idx="36">
                  <c:v>41604.217127119118</c:v>
                </c:pt>
                <c:pt idx="37">
                  <c:v>41766.667196067698</c:v>
                </c:pt>
                <c:pt idx="38">
                  <c:v>41885.605840201664</c:v>
                </c:pt>
                <c:pt idx="39">
                  <c:v>41972.528685164667</c:v>
                </c:pt>
                <c:pt idx="40">
                  <c:v>42035.969073187051</c:v>
                </c:pt>
                <c:pt idx="41">
                  <c:v>42082.225814514873</c:v>
                </c:pt>
                <c:pt idx="42">
                  <c:v>42115.929391528327</c:v>
                </c:pt>
                <c:pt idx="43">
                  <c:v>42140.473787195224</c:v>
                </c:pt>
                <c:pt idx="44">
                  <c:v>42158.341341320345</c:v>
                </c:pt>
                <c:pt idx="45">
                  <c:v>42171.344796908517</c:v>
                </c:pt>
                <c:pt idx="46">
                  <c:v>42180.80642291157</c:v>
                </c:pt>
                <c:pt idx="47">
                  <c:v>42187.689929119093</c:v>
                </c:pt>
                <c:pt idx="48">
                  <c:v>42192.697276896579</c:v>
                </c:pt>
                <c:pt idx="49">
                  <c:v>42196.339549312252</c:v>
                </c:pt>
                <c:pt idx="50">
                  <c:v>42198.988737529377</c:v>
                </c:pt>
                <c:pt idx="51">
                  <c:v>42200.915532683248</c:v>
                </c:pt>
                <c:pt idx="52">
                  <c:v>42202.316878856473</c:v>
                </c:pt>
                <c:pt idx="53">
                  <c:v>42203.336047320852</c:v>
                </c:pt>
                <c:pt idx="54">
                  <c:v>42204.077254689808</c:v>
                </c:pt>
                <c:pt idx="55">
                  <c:v>42204.61630405474</c:v>
                </c:pt>
                <c:pt idx="56">
                  <c:v>42205.008329047756</c:v>
                </c:pt>
                <c:pt idx="57">
                  <c:v>42205.293428484641</c:v>
                </c:pt>
                <c:pt idx="58">
                  <c:v>42205.500765605146</c:v>
                </c:pt>
                <c:pt idx="59">
                  <c:v>42205.651549995324</c:v>
                </c:pt>
                <c:pt idx="60">
                  <c:v>42205.761206576091</c:v>
                </c:pt>
                <c:pt idx="61">
                  <c:v>42205.840953196101</c:v>
                </c:pt>
                <c:pt idx="62">
                  <c:v>42205.898948033922</c:v>
                </c:pt>
                <c:pt idx="63">
                  <c:v>42205.941124093799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66-4BD8-BCD4-71B3E0FF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13776"/>
        <c:axId val="687716400"/>
      </c:scatterChart>
      <c:valAx>
        <c:axId val="6877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n &gt;= 53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16400"/>
        <c:crosses val="autoZero"/>
        <c:crossBetween val="midCat"/>
      </c:valAx>
      <c:valAx>
        <c:axId val="6877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1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512227</xdr:colOff>
      <xdr:row>0</xdr:row>
      <xdr:rowOff>93649</xdr:rowOff>
    </xdr:from>
    <xdr:to>
      <xdr:col>37</xdr:col>
      <xdr:colOff>190499</xdr:colOff>
      <xdr:row>26</xdr:row>
      <xdr:rowOff>135550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FCA22-0505-434C-8864-D36DBD9B5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372633</xdr:colOff>
      <xdr:row>26</xdr:row>
      <xdr:rowOff>188698</xdr:rowOff>
    </xdr:from>
    <xdr:to>
      <xdr:col>37</xdr:col>
      <xdr:colOff>138671</xdr:colOff>
      <xdr:row>53</xdr:row>
      <xdr:rowOff>83243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F5FB81-817D-445B-A705-47EF0030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493260</xdr:colOff>
      <xdr:row>54</xdr:row>
      <xdr:rowOff>6803</xdr:rowOff>
    </xdr:from>
    <xdr:to>
      <xdr:col>37</xdr:col>
      <xdr:colOff>226281</xdr:colOff>
      <xdr:row>80</xdr:row>
      <xdr:rowOff>91848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F77C1E-31FC-4524-8CBB-9F24AE77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551889</xdr:colOff>
      <xdr:row>80</xdr:row>
      <xdr:rowOff>172010</xdr:rowOff>
    </xdr:from>
    <xdr:to>
      <xdr:col>37</xdr:col>
      <xdr:colOff>238125</xdr:colOff>
      <xdr:row>103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EF7A11-49EB-4294-A5A7-A12EC8BE5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29</xdr:col>
      <xdr:colOff>172973</xdr:colOff>
      <xdr:row>37</xdr:row>
      <xdr:rowOff>75471</xdr:rowOff>
    </xdr:from>
    <xdr:ext cx="184731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517D686-DABE-47E7-859E-55F182EBEDD3}"/>
            </a:ext>
          </a:extLst>
        </xdr:cNvPr>
        <xdr:cNvSpPr/>
      </xdr:nvSpPr>
      <xdr:spPr>
        <a:xfrm>
          <a:off x="19603973" y="720561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0.55082</cdr:x>
      <cdr:y>0.76067</cdr:y>
    </cdr:from>
    <cdr:to>
      <cdr:x>0.64068</cdr:x>
      <cdr:y>0.94217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DAED7F-9C14-4E24-BB05-73080E68948D}"/>
            </a:ext>
          </a:extLst>
        </cdr:cNvPr>
        <cdr:cNvSpPr txBox="1"/>
      </cdr:nvSpPr>
      <cdr:spPr>
        <a:xfrm xmlns:a="http://schemas.openxmlformats.org/drawingml/2006/main">
          <a:off x="5537450" y="3832287"/>
          <a:ext cx="903366" cy="91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^Freitag 13.03.2020</a:t>
          </a:r>
        </a:p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0.76192</cdr:x>
      <cdr:y>0.56393</cdr:y>
    </cdr:from>
    <cdr:to>
      <cdr:x>0.85178</cdr:x>
      <cdr:y>0.74543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684B41D-890D-4E15-866D-36F6A51F0479}"/>
            </a:ext>
          </a:extLst>
        </cdr:cNvPr>
        <cdr:cNvSpPr txBox="1"/>
      </cdr:nvSpPr>
      <cdr:spPr>
        <a:xfrm xmlns:a="http://schemas.openxmlformats.org/drawingml/2006/main">
          <a:off x="7659638" y="2841083"/>
          <a:ext cx="903366" cy="91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^Freitag 20.03.2020</a:t>
          </a:r>
        </a:p>
        <a:p xmlns:a="http://schemas.openxmlformats.org/drawingml/2006/main">
          <a:endParaRPr lang="de-DE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308160</xdr:colOff>
      <xdr:row>3</xdr:row>
      <xdr:rowOff>90767</xdr:rowOff>
    </xdr:from>
    <xdr:to>
      <xdr:col>44</xdr:col>
      <xdr:colOff>294408</xdr:colOff>
      <xdr:row>34</xdr:row>
      <xdr:rowOff>121227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87CC3E-8403-45EB-9504-4FE80984C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5736-B2B6-4FFD-943C-E355D55A5C8E}">
  <dimension ref="A2:U77"/>
  <sheetViews>
    <sheetView zoomScale="55" zoomScaleNormal="55" workbookViewId="0">
      <selection activeCell="M43" sqref="M43"/>
    </sheetView>
  </sheetViews>
  <sheetFormatPr defaultRowHeight="15"/>
  <cols>
    <col min="1" max="1" width="13.42578125" customWidth="1"/>
    <col min="4" max="4" width="10.7109375" bestFit="1" customWidth="1"/>
    <col min="8" max="8" width="16.7109375" customWidth="1"/>
    <col min="11" max="11" width="10.5703125" bestFit="1" customWidth="1"/>
    <col min="13" max="13" width="13.140625" customWidth="1"/>
    <col min="14" max="14" width="20.5703125" customWidth="1"/>
    <col min="15" max="15" width="10.28515625" bestFit="1" customWidth="1"/>
    <col min="16" max="16" width="12" customWidth="1"/>
  </cols>
  <sheetData>
    <row r="2" spans="1:21" ht="21">
      <c r="A2" s="3" t="s">
        <v>11</v>
      </c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2"/>
      <c r="N2" s="2"/>
      <c r="O2" s="2"/>
      <c r="P2" s="2"/>
      <c r="Q2" s="2"/>
      <c r="R2" s="2"/>
    </row>
    <row r="4" spans="1:21">
      <c r="B4" s="6" t="s">
        <v>9</v>
      </c>
      <c r="C4" s="6"/>
      <c r="D4" s="6"/>
      <c r="E4" s="6"/>
      <c r="F4" s="6" t="s">
        <v>5</v>
      </c>
      <c r="G4" s="6"/>
      <c r="H4" s="6"/>
      <c r="I4" s="6"/>
      <c r="J4" s="6"/>
      <c r="K4" s="6"/>
      <c r="M4" s="9" t="s">
        <v>14</v>
      </c>
      <c r="N4" s="9"/>
      <c r="O4" s="9"/>
      <c r="P4" s="9"/>
      <c r="Q4" s="9"/>
      <c r="R4" s="9"/>
      <c r="S4" s="9"/>
      <c r="T4" s="9"/>
      <c r="U4" s="9"/>
    </row>
    <row r="6" spans="1:21">
      <c r="A6" s="7" t="s">
        <v>6</v>
      </c>
      <c r="B6" s="8">
        <v>0.99931200671311204</v>
      </c>
      <c r="D6" s="7" t="s">
        <v>4</v>
      </c>
      <c r="E6" s="7"/>
      <c r="F6" s="7"/>
    </row>
    <row r="7" spans="1:21">
      <c r="A7" s="7" t="s">
        <v>7</v>
      </c>
      <c r="B7" s="7">
        <v>40</v>
      </c>
      <c r="D7" s="8">
        <f>SUM(K15:K34)</f>
        <v>161792.65009602223</v>
      </c>
      <c r="E7" s="7"/>
      <c r="F7" s="7"/>
    </row>
    <row r="8" spans="1:21">
      <c r="A8" s="7" t="s">
        <v>8</v>
      </c>
      <c r="B8" s="7">
        <v>1.2704805293787489</v>
      </c>
    </row>
    <row r="9" spans="1:21">
      <c r="A9" s="7" t="s">
        <v>10</v>
      </c>
      <c r="B9" s="7">
        <v>0.42235648449558316</v>
      </c>
    </row>
    <row r="10" spans="1:21">
      <c r="A10" s="7"/>
      <c r="B10" s="7">
        <v>0</v>
      </c>
    </row>
    <row r="13" spans="1:21">
      <c r="A13" t="s">
        <v>1</v>
      </c>
      <c r="C13" t="s">
        <v>2</v>
      </c>
      <c r="F13" t="s">
        <v>0</v>
      </c>
      <c r="H13" t="s">
        <v>3</v>
      </c>
      <c r="K13" t="s">
        <v>15</v>
      </c>
      <c r="N13" t="s">
        <v>12</v>
      </c>
      <c r="P13" t="s">
        <v>13</v>
      </c>
    </row>
    <row r="15" spans="1:21">
      <c r="A15" s="1">
        <v>43889</v>
      </c>
      <c r="C15">
        <v>0</v>
      </c>
      <c r="F15">
        <v>53</v>
      </c>
      <c r="H15" s="5">
        <f xml:space="preserve"> $B$6* ((($B$6/$B$7)*C15+$B$8)^$B$7)^$B$9</f>
        <v>57.037922156925774</v>
      </c>
      <c r="K15" s="5">
        <f>(H15   -F15) ^2</f>
        <v>16.304815345392093</v>
      </c>
      <c r="M15" s="1">
        <v>43889</v>
      </c>
      <c r="N15" s="5">
        <f>H17</f>
        <v>109.44293233023083</v>
      </c>
      <c r="P15" s="5">
        <f>H19</f>
        <v>204.97388525803987</v>
      </c>
    </row>
    <row r="16" spans="1:21">
      <c r="A16" s="1">
        <v>43890</v>
      </c>
      <c r="C16">
        <v>1</v>
      </c>
      <c r="F16">
        <v>66</v>
      </c>
      <c r="H16" s="5">
        <f t="shared" ref="H16:H77" si="0" xml:space="preserve"> $B$6* ((($B$6/$B$7)*C16+$B$8)^$B$7)^$B$9</f>
        <v>79.257489368455737</v>
      </c>
      <c r="K16" s="5">
        <f t="shared" ref="K16:K34" si="1">(H16   -F16) ^2</f>
        <v>175.76102435471688</v>
      </c>
      <c r="M16" s="1">
        <v>43890</v>
      </c>
      <c r="N16" s="5">
        <f t="shared" ref="N16:N37" si="2">H18</f>
        <v>150.21324882880424</v>
      </c>
      <c r="P16" s="5">
        <f t="shared" ref="P16:P35" si="3">H20</f>
        <v>278.13140503169456</v>
      </c>
    </row>
    <row r="17" spans="1:16">
      <c r="A17" s="1">
        <v>43891</v>
      </c>
      <c r="C17">
        <v>2</v>
      </c>
      <c r="F17">
        <v>117</v>
      </c>
      <c r="H17" s="5">
        <f t="shared" si="0"/>
        <v>109.44293233023083</v>
      </c>
      <c r="K17" s="5">
        <f t="shared" si="1"/>
        <v>57.109271765470403</v>
      </c>
      <c r="M17" s="1">
        <v>43891</v>
      </c>
      <c r="N17" s="5">
        <f t="shared" si="2"/>
        <v>204.97388525803987</v>
      </c>
      <c r="P17" s="5">
        <f t="shared" si="3"/>
        <v>375.36112160986215</v>
      </c>
    </row>
    <row r="18" spans="1:16">
      <c r="A18" s="1">
        <v>43892</v>
      </c>
      <c r="C18">
        <v>3</v>
      </c>
      <c r="F18">
        <v>150</v>
      </c>
      <c r="H18" s="5">
        <f t="shared" si="0"/>
        <v>150.21324882880424</v>
      </c>
      <c r="K18" s="5">
        <f t="shared" si="1"/>
        <v>4.5475062986379877E-2</v>
      </c>
      <c r="M18" s="1">
        <v>43892</v>
      </c>
      <c r="N18" s="5">
        <f t="shared" si="2"/>
        <v>278.13140503169456</v>
      </c>
      <c r="P18" s="5">
        <f t="shared" si="3"/>
        <v>503.93942924996497</v>
      </c>
    </row>
    <row r="19" spans="1:16">
      <c r="A19" s="1">
        <v>43893</v>
      </c>
      <c r="C19">
        <v>4</v>
      </c>
      <c r="F19">
        <v>188</v>
      </c>
      <c r="H19" s="5">
        <f t="shared" si="0"/>
        <v>204.97388525803987</v>
      </c>
      <c r="K19" s="5">
        <f t="shared" si="1"/>
        <v>288.11278075310327</v>
      </c>
      <c r="M19" s="1">
        <v>43893</v>
      </c>
      <c r="N19" s="5">
        <f t="shared" si="2"/>
        <v>375.36112160986215</v>
      </c>
      <c r="P19" s="5">
        <f t="shared" si="3"/>
        <v>673.15487953239381</v>
      </c>
    </row>
    <row r="20" spans="1:16">
      <c r="A20" s="1">
        <v>43894</v>
      </c>
      <c r="C20">
        <v>5</v>
      </c>
      <c r="F20">
        <v>240</v>
      </c>
      <c r="H20" s="5">
        <f t="shared" si="0"/>
        <v>278.13140503169456</v>
      </c>
      <c r="K20" s="5">
        <f t="shared" si="1"/>
        <v>1454.0040496911408</v>
      </c>
      <c r="M20" s="1">
        <v>43894</v>
      </c>
      <c r="N20" s="5">
        <f t="shared" si="2"/>
        <v>503.93942924996497</v>
      </c>
      <c r="P20" s="5">
        <f t="shared" si="3"/>
        <v>894.81476942681286</v>
      </c>
    </row>
    <row r="21" spans="1:16">
      <c r="A21" s="1">
        <v>43895</v>
      </c>
      <c r="C21">
        <v>6</v>
      </c>
      <c r="F21">
        <v>349</v>
      </c>
      <c r="H21" s="5">
        <f t="shared" si="0"/>
        <v>375.36112160986215</v>
      </c>
      <c r="K21" s="5">
        <f t="shared" si="1"/>
        <v>694.9087325299414</v>
      </c>
      <c r="M21" s="1">
        <v>43895</v>
      </c>
      <c r="N21" s="5">
        <f t="shared" si="2"/>
        <v>673.15487953239381</v>
      </c>
      <c r="P21" s="5">
        <f t="shared" si="3"/>
        <v>1183.8671881976884</v>
      </c>
    </row>
    <row r="22" spans="1:16">
      <c r="A22" s="1">
        <v>43896</v>
      </c>
      <c r="C22">
        <v>7</v>
      </c>
      <c r="F22">
        <v>534</v>
      </c>
      <c r="H22" s="5">
        <f t="shared" si="0"/>
        <v>503.93942924996497</v>
      </c>
      <c r="K22" s="5">
        <f t="shared" si="1"/>
        <v>903.63791381786143</v>
      </c>
      <c r="M22" s="1">
        <v>43896</v>
      </c>
      <c r="N22" s="5">
        <f t="shared" si="2"/>
        <v>894.81476942681286</v>
      </c>
      <c r="P22" s="5">
        <f t="shared" si="3"/>
        <v>1559.1621847672798</v>
      </c>
    </row>
    <row r="23" spans="1:16">
      <c r="A23" s="1">
        <v>43897</v>
      </c>
      <c r="C23">
        <v>8</v>
      </c>
      <c r="F23">
        <v>684</v>
      </c>
      <c r="H23" s="5">
        <f t="shared" si="0"/>
        <v>673.15487953239381</v>
      </c>
      <c r="K23" s="5">
        <f t="shared" si="1"/>
        <v>117.61663795689078</v>
      </c>
      <c r="M23" s="1">
        <v>43897</v>
      </c>
      <c r="N23" s="5">
        <f t="shared" si="2"/>
        <v>1183.8671881976884</v>
      </c>
      <c r="P23" s="5">
        <f t="shared" si="3"/>
        <v>2044.3800420277912</v>
      </c>
    </row>
    <row r="24" spans="1:16">
      <c r="A24" s="1">
        <v>43898</v>
      </c>
      <c r="C24">
        <v>9</v>
      </c>
      <c r="F24">
        <v>847</v>
      </c>
      <c r="H24" s="5">
        <f t="shared" si="0"/>
        <v>894.81476942681286</v>
      </c>
      <c r="K24" s="5">
        <f t="shared" si="1"/>
        <v>2286.2521753392775</v>
      </c>
      <c r="M24" s="1">
        <v>43898</v>
      </c>
      <c r="N24" s="5">
        <f t="shared" si="2"/>
        <v>1559.1621847672798</v>
      </c>
      <c r="P24" s="5">
        <f t="shared" si="3"/>
        <v>2669.1596675257688</v>
      </c>
    </row>
    <row r="25" spans="1:16">
      <c r="A25" s="1">
        <v>43899</v>
      </c>
      <c r="C25">
        <v>10</v>
      </c>
      <c r="F25">
        <v>1112</v>
      </c>
      <c r="H25" s="5">
        <f t="shared" si="0"/>
        <v>1183.8671881976884</v>
      </c>
      <c r="K25" s="5">
        <f t="shared" si="1"/>
        <v>5164.8927394419616</v>
      </c>
      <c r="M25" s="1">
        <v>43899</v>
      </c>
      <c r="N25" s="5">
        <f t="shared" si="2"/>
        <v>2044.3800420277912</v>
      </c>
      <c r="P25" s="5">
        <f t="shared" si="3"/>
        <v>3470.4659291981052</v>
      </c>
    </row>
    <row r="26" spans="1:16">
      <c r="A26" s="1">
        <v>43900</v>
      </c>
      <c r="C26">
        <v>11</v>
      </c>
      <c r="F26">
        <v>1565</v>
      </c>
      <c r="H26" s="5">
        <f t="shared" si="0"/>
        <v>1559.1621847672798</v>
      </c>
      <c r="K26" s="5">
        <f t="shared" si="1"/>
        <v>34.080086691380373</v>
      </c>
      <c r="M26" s="1">
        <v>43900</v>
      </c>
      <c r="N26" s="5">
        <f t="shared" si="2"/>
        <v>2669.1596675257688</v>
      </c>
      <c r="P26" s="5">
        <f t="shared" si="3"/>
        <v>4494.2414905606947</v>
      </c>
    </row>
    <row r="27" spans="1:16">
      <c r="A27" s="1">
        <v>43901</v>
      </c>
      <c r="C27">
        <v>12</v>
      </c>
      <c r="F27">
        <v>1966</v>
      </c>
      <c r="H27" s="5">
        <f t="shared" si="0"/>
        <v>2044.3800420277912</v>
      </c>
      <c r="K27" s="5">
        <f t="shared" si="1"/>
        <v>6143.4309882783155</v>
      </c>
      <c r="M27" s="1">
        <v>43901</v>
      </c>
      <c r="N27" s="5">
        <f t="shared" si="2"/>
        <v>3470.4659291981052</v>
      </c>
      <c r="P27" s="5">
        <f t="shared" si="3"/>
        <v>5797.3964551606559</v>
      </c>
    </row>
    <row r="28" spans="1:16">
      <c r="A28" s="1">
        <v>43902</v>
      </c>
      <c r="C28">
        <v>13</v>
      </c>
      <c r="F28">
        <v>2745</v>
      </c>
      <c r="H28" s="5">
        <f t="shared" si="0"/>
        <v>2669.1596675257688</v>
      </c>
      <c r="K28" s="5">
        <f t="shared" si="1"/>
        <v>5751.7560298019298</v>
      </c>
      <c r="M28" s="1">
        <v>43902</v>
      </c>
      <c r="N28" s="5">
        <f t="shared" si="2"/>
        <v>4494.2414905606947</v>
      </c>
      <c r="P28" s="5">
        <f t="shared" si="3"/>
        <v>7450.1980528096983</v>
      </c>
    </row>
    <row r="29" spans="1:16">
      <c r="A29" s="1">
        <v>43903</v>
      </c>
      <c r="C29">
        <v>14</v>
      </c>
      <c r="F29">
        <v>3675</v>
      </c>
      <c r="H29" s="5">
        <f t="shared" si="0"/>
        <v>3470.4659291981052</v>
      </c>
      <c r="K29" s="5">
        <f t="shared" si="1"/>
        <v>41834.186118794518</v>
      </c>
      <c r="M29" s="1">
        <v>43903</v>
      </c>
      <c r="N29" s="5">
        <f t="shared" si="2"/>
        <v>5797.3964551606559</v>
      </c>
      <c r="P29" s="5">
        <f t="shared" si="3"/>
        <v>9539.1328435281466</v>
      </c>
    </row>
    <row r="30" spans="1:16">
      <c r="A30" s="1">
        <v>43904</v>
      </c>
      <c r="C30">
        <v>15</v>
      </c>
      <c r="F30">
        <v>4585</v>
      </c>
      <c r="H30" s="5">
        <f t="shared" si="0"/>
        <v>4494.2414905606947</v>
      </c>
      <c r="K30" s="5">
        <f t="shared" si="1"/>
        <v>8237.1070356444634</v>
      </c>
      <c r="M30" s="1">
        <v>43904</v>
      </c>
      <c r="N30" s="5">
        <f t="shared" si="2"/>
        <v>7450.1980528096983</v>
      </c>
      <c r="P30" s="5">
        <f t="shared" si="3"/>
        <v>12170.325649982035</v>
      </c>
    </row>
    <row r="31" spans="1:16">
      <c r="A31" s="1">
        <v>43905</v>
      </c>
      <c r="C31">
        <v>16</v>
      </c>
      <c r="F31">
        <v>5813</v>
      </c>
      <c r="H31" s="5">
        <f t="shared" si="0"/>
        <v>5797.3964551606559</v>
      </c>
      <c r="K31" s="5">
        <f t="shared" si="1"/>
        <v>243.47061155342087</v>
      </c>
      <c r="M31" s="1">
        <v>43905</v>
      </c>
      <c r="N31" s="5">
        <f t="shared" si="2"/>
        <v>9539.1328435281466</v>
      </c>
      <c r="P31" s="5">
        <f t="shared" si="3"/>
        <v>15473.612845197047</v>
      </c>
    </row>
    <row r="32" spans="1:16">
      <c r="A32" s="1">
        <v>43906</v>
      </c>
      <c r="C32">
        <v>17</v>
      </c>
      <c r="F32">
        <v>7272</v>
      </c>
      <c r="H32" s="5">
        <f t="shared" si="0"/>
        <v>7450.1980528096983</v>
      </c>
      <c r="K32" s="5">
        <f t="shared" si="1"/>
        <v>31754.546025168027</v>
      </c>
      <c r="M32" s="1">
        <v>43906</v>
      </c>
      <c r="N32" s="5">
        <f t="shared" si="2"/>
        <v>12170.325649982035</v>
      </c>
      <c r="P32" s="5">
        <f t="shared" si="3"/>
        <v>19607.382929936077</v>
      </c>
    </row>
    <row r="33" spans="1:16">
      <c r="A33" s="1">
        <v>43907</v>
      </c>
      <c r="C33">
        <v>18</v>
      </c>
      <c r="F33">
        <v>9360</v>
      </c>
      <c r="H33" s="5">
        <f t="shared" si="0"/>
        <v>9539.1328435281466</v>
      </c>
      <c r="K33" s="5">
        <f t="shared" si="1"/>
        <v>32088.575630479463</v>
      </c>
      <c r="M33" s="1">
        <v>43907</v>
      </c>
      <c r="N33" s="5">
        <f t="shared" si="2"/>
        <v>15473.612845197047</v>
      </c>
      <c r="P33" s="5">
        <f t="shared" si="3"/>
        <v>24764.314766447147</v>
      </c>
    </row>
    <row r="34" spans="1:16">
      <c r="A34" s="1">
        <v>43908</v>
      </c>
      <c r="C34">
        <v>19</v>
      </c>
      <c r="F34">
        <v>12327</v>
      </c>
      <c r="H34" s="5">
        <f t="shared" si="0"/>
        <v>12170.325649982035</v>
      </c>
      <c r="K34" s="5">
        <f t="shared" si="1"/>
        <v>24546.851953551959</v>
      </c>
      <c r="N34" s="5">
        <f t="shared" si="2"/>
        <v>19607.382929936077</v>
      </c>
      <c r="O34" s="1"/>
      <c r="P34" s="5">
        <f t="shared" si="3"/>
        <v>31178.163650145754</v>
      </c>
    </row>
    <row r="35" spans="1:16">
      <c r="A35" s="1">
        <v>43909</v>
      </c>
      <c r="C35">
        <v>20</v>
      </c>
      <c r="F35">
        <v>15320</v>
      </c>
      <c r="H35" s="5">
        <f t="shared" si="0"/>
        <v>15473.612845197047</v>
      </c>
      <c r="N35" s="5">
        <f t="shared" si="2"/>
        <v>24764.314766447147</v>
      </c>
      <c r="O35" s="1"/>
      <c r="P35" s="5">
        <f t="shared" si="3"/>
        <v>39131.767882935746</v>
      </c>
    </row>
    <row r="36" spans="1:16">
      <c r="A36" s="1">
        <v>43910</v>
      </c>
      <c r="C36">
        <v>21</v>
      </c>
      <c r="F36">
        <v>19848</v>
      </c>
      <c r="H36" s="5">
        <f t="shared" si="0"/>
        <v>19607.382929936077</v>
      </c>
      <c r="N36" s="5">
        <f t="shared" si="2"/>
        <v>31178.163650145754</v>
      </c>
      <c r="O36" s="1"/>
      <c r="P36" s="5"/>
    </row>
    <row r="37" spans="1:16">
      <c r="A37" s="1">
        <v>43911</v>
      </c>
      <c r="C37">
        <v>22</v>
      </c>
      <c r="F37">
        <v>22364</v>
      </c>
      <c r="H37" s="5">
        <f t="shared" si="0"/>
        <v>24764.314766447147</v>
      </c>
      <c r="N37" s="5">
        <f t="shared" si="2"/>
        <v>39131.767882935746</v>
      </c>
      <c r="O37" s="1"/>
      <c r="P37" s="5"/>
    </row>
    <row r="38" spans="1:16">
      <c r="A38" s="1">
        <v>43912</v>
      </c>
      <c r="C38">
        <v>23</v>
      </c>
      <c r="F38">
        <v>24873</v>
      </c>
      <c r="H38" s="5">
        <f t="shared" si="0"/>
        <v>31178.163650145754</v>
      </c>
      <c r="N38" s="5"/>
      <c r="O38" s="1"/>
    </row>
    <row r="39" spans="1:16">
      <c r="A39" s="1">
        <v>43913</v>
      </c>
      <c r="C39">
        <v>24</v>
      </c>
      <c r="H39" s="5">
        <f t="shared" si="0"/>
        <v>39131.767882935746</v>
      </c>
      <c r="N39" s="5"/>
      <c r="O39" s="1"/>
    </row>
    <row r="40" spans="1:16">
      <c r="C40">
        <v>25</v>
      </c>
      <c r="H40" s="5">
        <f t="shared" si="0"/>
        <v>48966.473975321882</v>
      </c>
    </row>
    <row r="41" spans="1:16">
      <c r="C41">
        <v>26</v>
      </c>
      <c r="H41" s="5">
        <f t="shared" si="0"/>
        <v>61093.20739507574</v>
      </c>
    </row>
    <row r="42" spans="1:16">
      <c r="A42" s="5"/>
      <c r="C42">
        <v>27</v>
      </c>
      <c r="H42" s="5">
        <f t="shared" si="0"/>
        <v>76005.448278385113</v>
      </c>
    </row>
    <row r="43" spans="1:16">
      <c r="C43">
        <v>28</v>
      </c>
      <c r="H43" s="5">
        <f t="shared" si="0"/>
        <v>94294.408142978107</v>
      </c>
    </row>
    <row r="44" spans="1:16">
      <c r="C44">
        <v>29</v>
      </c>
      <c r="H44" s="5">
        <f t="shared" si="0"/>
        <v>116666.74485008695</v>
      </c>
    </row>
    <row r="45" spans="1:16">
      <c r="C45">
        <v>30</v>
      </c>
      <c r="H45" s="5">
        <f t="shared" si="0"/>
        <v>143965.19935557296</v>
      </c>
    </row>
    <row r="46" spans="1:16">
      <c r="C46">
        <v>31</v>
      </c>
      <c r="H46" s="5">
        <f t="shared" si="0"/>
        <v>177192.58971977295</v>
      </c>
    </row>
    <row r="47" spans="1:16">
      <c r="C47">
        <v>32</v>
      </c>
      <c r="H47" s="5">
        <f t="shared" si="0"/>
        <v>217539.65601160142</v>
      </c>
    </row>
    <row r="48" spans="1:16">
      <c r="C48">
        <v>33</v>
      </c>
      <c r="H48" s="5">
        <f t="shared" si="0"/>
        <v>266417.31480116944</v>
      </c>
    </row>
    <row r="49" spans="3:8">
      <c r="C49">
        <v>34</v>
      </c>
      <c r="H49" s="5">
        <f t="shared" si="0"/>
        <v>325493.95460248081</v>
      </c>
    </row>
    <row r="50" spans="3:8">
      <c r="C50">
        <v>35</v>
      </c>
      <c r="H50" s="5">
        <f t="shared" si="0"/>
        <v>396738.48468307685</v>
      </c>
    </row>
    <row r="51" spans="3:8">
      <c r="C51">
        <v>36</v>
      </c>
      <c r="H51" s="5">
        <f t="shared" si="0"/>
        <v>482469.93994970381</v>
      </c>
    </row>
    <row r="52" spans="3:8">
      <c r="C52">
        <v>37</v>
      </c>
      <c r="H52" s="5">
        <f t="shared" si="0"/>
        <v>585414.545070605</v>
      </c>
    </row>
    <row r="53" spans="3:8">
      <c r="C53">
        <v>38</v>
      </c>
      <c r="H53" s="5">
        <f t="shared" si="0"/>
        <v>708771.25260806025</v>
      </c>
    </row>
    <row r="54" spans="3:8">
      <c r="C54">
        <v>39</v>
      </c>
      <c r="H54" s="5">
        <f t="shared" si="0"/>
        <v>856286.89379689924</v>
      </c>
    </row>
    <row r="55" spans="3:8">
      <c r="C55">
        <v>40</v>
      </c>
      <c r="H55" s="5">
        <f t="shared" si="0"/>
        <v>1032342.2178945248</v>
      </c>
    </row>
    <row r="56" spans="3:8">
      <c r="C56">
        <v>41</v>
      </c>
      <c r="H56" s="5">
        <f t="shared" si="0"/>
        <v>1242050.2480223014</v>
      </c>
    </row>
    <row r="57" spans="3:8">
      <c r="C57">
        <v>42</v>
      </c>
      <c r="H57" s="5">
        <f t="shared" si="0"/>
        <v>1491368.5494987571</v>
      </c>
    </row>
    <row r="58" spans="3:8">
      <c r="C58">
        <v>43</v>
      </c>
      <c r="H58" s="5">
        <f t="shared" si="0"/>
        <v>1787227.1923250416</v>
      </c>
    </row>
    <row r="59" spans="3:8">
      <c r="C59">
        <v>44</v>
      </c>
      <c r="H59" s="5">
        <f t="shared" si="0"/>
        <v>2137674.3943362511</v>
      </c>
    </row>
    <row r="60" spans="3:8">
      <c r="C60">
        <v>45</v>
      </c>
      <c r="H60" s="5">
        <f t="shared" si="0"/>
        <v>2552042.057319208</v>
      </c>
    </row>
    <row r="61" spans="3:8">
      <c r="C61">
        <v>46</v>
      </c>
      <c r="H61" s="5">
        <f t="shared" si="0"/>
        <v>3041133.6569963968</v>
      </c>
    </row>
    <row r="62" spans="3:8">
      <c r="C62">
        <v>47</v>
      </c>
      <c r="H62" s="5">
        <f t="shared" si="0"/>
        <v>3617437.2212088089</v>
      </c>
    </row>
    <row r="63" spans="3:8">
      <c r="C63">
        <v>48</v>
      </c>
      <c r="H63" s="5">
        <f t="shared" si="0"/>
        <v>4295366.431076603</v>
      </c>
    </row>
    <row r="64" spans="3:8">
      <c r="C64">
        <v>49</v>
      </c>
      <c r="H64" s="5">
        <f t="shared" si="0"/>
        <v>5091533.2097179024</v>
      </c>
    </row>
    <row r="65" spans="3:8">
      <c r="C65">
        <v>50</v>
      </c>
      <c r="H65" s="5">
        <f t="shared" si="0"/>
        <v>6025055.5247815559</v>
      </c>
    </row>
    <row r="66" spans="3:8">
      <c r="C66">
        <v>51</v>
      </c>
      <c r="H66" s="5">
        <f t="shared" si="0"/>
        <v>7117904.5273040263</v>
      </c>
    </row>
    <row r="67" spans="3:8">
      <c r="C67">
        <v>52</v>
      </c>
      <c r="H67" s="5">
        <f t="shared" si="0"/>
        <v>8395295.5831390843</v>
      </c>
    </row>
    <row r="68" spans="3:8">
      <c r="C68">
        <v>53</v>
      </c>
      <c r="H68" s="5">
        <f t="shared" si="0"/>
        <v>9886128.2275427822</v>
      </c>
    </row>
    <row r="69" spans="3:8">
      <c r="C69">
        <v>54</v>
      </c>
      <c r="H69" s="5">
        <f t="shared" si="0"/>
        <v>11623480.591766953</v>
      </c>
    </row>
    <row r="70" spans="3:8">
      <c r="C70">
        <v>55</v>
      </c>
      <c r="H70" s="5">
        <f t="shared" si="0"/>
        <v>13645164.416295074</v>
      </c>
    </row>
    <row r="71" spans="3:8">
      <c r="C71">
        <v>56</v>
      </c>
      <c r="H71" s="5">
        <f t="shared" si="0"/>
        <v>15994347.382473061</v>
      </c>
    </row>
    <row r="72" spans="3:8">
      <c r="C72">
        <v>57</v>
      </c>
      <c r="H72" s="5">
        <f t="shared" si="0"/>
        <v>18720250.166835226</v>
      </c>
    </row>
    <row r="73" spans="3:8">
      <c r="C73">
        <v>58</v>
      </c>
      <c r="H73" s="5">
        <f t="shared" si="0"/>
        <v>21878926.354783121</v>
      </c>
    </row>
    <row r="74" spans="3:8">
      <c r="C74">
        <v>59</v>
      </c>
      <c r="H74" s="5">
        <f t="shared" si="0"/>
        <v>25534134.14710949</v>
      </c>
    </row>
    <row r="75" spans="3:8">
      <c r="C75">
        <v>60</v>
      </c>
      <c r="H75" s="5">
        <f t="shared" si="0"/>
        <v>29758309.659166168</v>
      </c>
    </row>
    <row r="76" spans="3:8">
      <c r="C76">
        <v>61</v>
      </c>
      <c r="H76" s="5">
        <f t="shared" si="0"/>
        <v>34633652.553580321</v>
      </c>
    </row>
    <row r="77" spans="3:8">
      <c r="C77">
        <v>62</v>
      </c>
      <c r="H77" s="5">
        <f t="shared" si="0"/>
        <v>40253335.768994063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0D72-947E-4C2B-A236-E53FEC630DCE}">
  <dimension ref="A1:T76"/>
  <sheetViews>
    <sheetView tabSelected="1" zoomScaleNormal="100" workbookViewId="0">
      <selection activeCell="Z45" sqref="Z45"/>
    </sheetView>
  </sheetViews>
  <sheetFormatPr defaultRowHeight="15"/>
  <cols>
    <col min="11" max="11" width="13.85546875" customWidth="1"/>
  </cols>
  <sheetData>
    <row r="1" spans="1:20" ht="21">
      <c r="A1" s="3" t="s">
        <v>11</v>
      </c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2"/>
      <c r="N1" s="2"/>
      <c r="O1" s="2"/>
      <c r="P1" s="2"/>
      <c r="Q1" s="2"/>
      <c r="R1" s="2"/>
    </row>
    <row r="3" spans="1:20">
      <c r="B3" s="6" t="s">
        <v>16</v>
      </c>
      <c r="C3" s="6"/>
      <c r="D3" s="6"/>
      <c r="E3" s="6"/>
      <c r="F3" s="6" t="s">
        <v>17</v>
      </c>
      <c r="G3" s="6"/>
      <c r="H3" s="6"/>
      <c r="I3" s="6"/>
      <c r="J3" s="6"/>
      <c r="K3" s="6"/>
      <c r="M3" s="9" t="s">
        <v>14</v>
      </c>
      <c r="N3" s="9"/>
      <c r="O3" s="9"/>
      <c r="P3" s="9"/>
      <c r="Q3" s="9"/>
      <c r="R3" s="9"/>
      <c r="S3" s="9"/>
      <c r="T3" s="9"/>
    </row>
    <row r="5" spans="1:20">
      <c r="A5" s="7" t="s">
        <v>8</v>
      </c>
      <c r="B5" s="10">
        <v>42206.053573429082</v>
      </c>
      <c r="D5" s="7" t="s">
        <v>4</v>
      </c>
      <c r="E5" s="7"/>
      <c r="F5" s="7"/>
    </row>
    <row r="6" spans="1:20">
      <c r="A6" s="7" t="s">
        <v>18</v>
      </c>
      <c r="B6" s="10">
        <v>0.31850361840631491</v>
      </c>
      <c r="D6" s="8">
        <f>SUM(K14:K37)</f>
        <v>2499738.0804764559</v>
      </c>
      <c r="E6" s="7"/>
      <c r="F6" s="7"/>
    </row>
    <row r="7" spans="1:20">
      <c r="A7" s="7" t="s">
        <v>19</v>
      </c>
      <c r="B7" s="11">
        <v>21.700398849377979</v>
      </c>
    </row>
    <row r="8" spans="1:20">
      <c r="A8" s="7"/>
      <c r="B8" s="7"/>
    </row>
    <row r="9" spans="1:20">
      <c r="A9" s="7"/>
      <c r="B9" s="7"/>
    </row>
    <row r="12" spans="1:20">
      <c r="A12" t="s">
        <v>1</v>
      </c>
      <c r="C12" t="s">
        <v>2</v>
      </c>
      <c r="F12" t="s">
        <v>0</v>
      </c>
      <c r="H12" t="s">
        <v>3</v>
      </c>
      <c r="K12" t="s">
        <v>15</v>
      </c>
      <c r="N12" t="s">
        <v>12</v>
      </c>
      <c r="P12" t="s">
        <v>13</v>
      </c>
    </row>
    <row r="14" spans="1:20">
      <c r="A14" s="1">
        <v>43889</v>
      </c>
      <c r="C14">
        <v>0</v>
      </c>
      <c r="F14">
        <v>53</v>
      </c>
      <c r="H14" s="5">
        <f xml:space="preserve"> $B$5 / ( 1 + EXP(-$B$6 * (C14- $B$7)))</f>
        <v>41.999922515864377</v>
      </c>
      <c r="K14" s="5">
        <f>(H14   -F14) ^2</f>
        <v>121.0017046569875</v>
      </c>
      <c r="M14" s="1">
        <v>43889</v>
      </c>
      <c r="N14" s="5">
        <f>H16</f>
        <v>79.343691366858394</v>
      </c>
      <c r="P14" s="5">
        <f>H18</f>
        <v>149.77331618671971</v>
      </c>
    </row>
    <row r="15" spans="1:20">
      <c r="A15" s="1">
        <v>43890</v>
      </c>
      <c r="C15">
        <v>1</v>
      </c>
      <c r="F15">
        <v>66</v>
      </c>
      <c r="H15" s="5">
        <f t="shared" ref="H15:H76" si="0" xml:space="preserve"> $B$5 / ( 1 + EXP(-$B$6 * (C15- $B$7)))</f>
        <v>57.731227098782462</v>
      </c>
      <c r="K15" s="5">
        <f t="shared" ref="K15:K37" si="1">(H15   -F15) ^2</f>
        <v>68.372605291909508</v>
      </c>
      <c r="M15" s="1">
        <v>43890</v>
      </c>
      <c r="N15" s="5">
        <f t="shared" ref="N15:N36" si="2">H17</f>
        <v>109.02614442981582</v>
      </c>
      <c r="P15" s="5">
        <f t="shared" ref="P15:P34" si="3">H19</f>
        <v>205.67483533419212</v>
      </c>
    </row>
    <row r="16" spans="1:20">
      <c r="A16" s="1">
        <v>43891</v>
      </c>
      <c r="C16">
        <v>2</v>
      </c>
      <c r="F16">
        <v>117</v>
      </c>
      <c r="H16" s="5">
        <f t="shared" si="0"/>
        <v>79.343691366858394</v>
      </c>
      <c r="K16" s="5">
        <f t="shared" si="1"/>
        <v>1417.9975798744151</v>
      </c>
      <c r="M16" s="1">
        <v>43891</v>
      </c>
      <c r="N16" s="5">
        <f t="shared" si="2"/>
        <v>149.77331618671971</v>
      </c>
      <c r="P16" s="5">
        <f t="shared" si="3"/>
        <v>282.30103111212105</v>
      </c>
    </row>
    <row r="17" spans="1:16">
      <c r="A17" s="1">
        <v>43892</v>
      </c>
      <c r="C17">
        <v>3</v>
      </c>
      <c r="F17">
        <v>150</v>
      </c>
      <c r="H17" s="5">
        <f t="shared" si="0"/>
        <v>109.02614442981582</v>
      </c>
      <c r="K17" s="5">
        <f t="shared" si="1"/>
        <v>1678.8568402863136</v>
      </c>
      <c r="M17" s="1">
        <v>43892</v>
      </c>
      <c r="N17" s="5">
        <f t="shared" si="2"/>
        <v>205.67483533419212</v>
      </c>
      <c r="P17" s="5">
        <f t="shared" si="3"/>
        <v>387.21188493963376</v>
      </c>
    </row>
    <row r="18" spans="1:16">
      <c r="A18" s="1">
        <v>43893</v>
      </c>
      <c r="C18">
        <v>4</v>
      </c>
      <c r="F18">
        <v>188</v>
      </c>
      <c r="H18" s="5">
        <f t="shared" si="0"/>
        <v>149.77331618671971</v>
      </c>
      <c r="K18" s="5">
        <f t="shared" si="1"/>
        <v>1461.2793553605052</v>
      </c>
      <c r="M18" s="1">
        <v>43893</v>
      </c>
      <c r="N18" s="5">
        <f t="shared" si="2"/>
        <v>282.30103111212105</v>
      </c>
      <c r="P18" s="5">
        <f t="shared" si="3"/>
        <v>530.6170501434159</v>
      </c>
    </row>
    <row r="19" spans="1:16">
      <c r="A19" s="1">
        <v>43894</v>
      </c>
      <c r="C19">
        <v>5</v>
      </c>
      <c r="F19">
        <v>240</v>
      </c>
      <c r="H19" s="5">
        <f t="shared" si="0"/>
        <v>205.67483533419212</v>
      </c>
      <c r="K19" s="5">
        <f t="shared" si="1"/>
        <v>1178.2169293348254</v>
      </c>
      <c r="M19" s="1">
        <v>43894</v>
      </c>
      <c r="N19" s="5">
        <f t="shared" si="2"/>
        <v>387.21188493963376</v>
      </c>
      <c r="P19" s="5">
        <f t="shared" si="3"/>
        <v>726.21048052783112</v>
      </c>
    </row>
    <row r="20" spans="1:16">
      <c r="A20" s="1">
        <v>43895</v>
      </c>
      <c r="C20">
        <v>6</v>
      </c>
      <c r="F20">
        <v>349</v>
      </c>
      <c r="H20" s="5">
        <f t="shared" si="0"/>
        <v>282.30103111212105</v>
      </c>
      <c r="K20" s="5">
        <f t="shared" si="1"/>
        <v>4448.7524507062435</v>
      </c>
      <c r="M20" s="1">
        <v>43895</v>
      </c>
      <c r="N20" s="5">
        <f t="shared" si="2"/>
        <v>530.6170501434159</v>
      </c>
      <c r="P20" s="5">
        <f t="shared" si="3"/>
        <v>992.18610682527219</v>
      </c>
    </row>
    <row r="21" spans="1:16">
      <c r="A21" s="1">
        <v>43896</v>
      </c>
      <c r="C21">
        <v>7</v>
      </c>
      <c r="F21">
        <v>534</v>
      </c>
      <c r="H21" s="5">
        <f t="shared" si="0"/>
        <v>387.21188493963376</v>
      </c>
      <c r="K21" s="5">
        <f t="shared" si="1"/>
        <v>21546.750722975317</v>
      </c>
      <c r="M21" s="1">
        <v>43896</v>
      </c>
      <c r="N21" s="5">
        <f t="shared" si="2"/>
        <v>726.21048052783112</v>
      </c>
      <c r="P21" s="5">
        <f t="shared" si="3"/>
        <v>1352.3996233811579</v>
      </c>
    </row>
    <row r="22" spans="1:16">
      <c r="A22" s="1">
        <v>43897</v>
      </c>
      <c r="C22">
        <v>8</v>
      </c>
      <c r="F22">
        <v>684</v>
      </c>
      <c r="H22" s="5">
        <f t="shared" si="0"/>
        <v>530.6170501434159</v>
      </c>
      <c r="K22" s="5">
        <f t="shared" si="1"/>
        <v>23526.329306707394</v>
      </c>
      <c r="M22" s="1">
        <v>43897</v>
      </c>
      <c r="N22" s="5">
        <f t="shared" si="2"/>
        <v>992.18610682527219</v>
      </c>
      <c r="P22" s="5">
        <f t="shared" si="3"/>
        <v>1837.5580324661978</v>
      </c>
    </row>
    <row r="23" spans="1:16">
      <c r="A23" s="1">
        <v>43898</v>
      </c>
      <c r="C23">
        <v>9</v>
      </c>
      <c r="F23">
        <v>847</v>
      </c>
      <c r="H23" s="5">
        <f t="shared" si="0"/>
        <v>726.21048052783112</v>
      </c>
      <c r="K23" s="5">
        <f t="shared" si="1"/>
        <v>14590.108014317464</v>
      </c>
      <c r="M23" s="1">
        <v>43898</v>
      </c>
      <c r="N23" s="5">
        <f t="shared" si="2"/>
        <v>1352.3996233811579</v>
      </c>
      <c r="P23" s="5">
        <f t="shared" si="3"/>
        <v>2486.1700448994734</v>
      </c>
    </row>
    <row r="24" spans="1:16">
      <c r="A24" s="1">
        <v>43899</v>
      </c>
      <c r="C24">
        <v>10</v>
      </c>
      <c r="F24">
        <v>1112</v>
      </c>
      <c r="H24" s="5">
        <f t="shared" si="0"/>
        <v>992.18610682527219</v>
      </c>
      <c r="K24" s="5">
        <f t="shared" si="1"/>
        <v>14355.368997685087</v>
      </c>
      <c r="M24" s="1">
        <v>43899</v>
      </c>
      <c r="N24" s="5">
        <f t="shared" si="2"/>
        <v>1837.5580324661978</v>
      </c>
      <c r="P24" s="5">
        <f t="shared" si="3"/>
        <v>3344.7565895934708</v>
      </c>
    </row>
    <row r="25" spans="1:16">
      <c r="A25" s="1">
        <v>43900</v>
      </c>
      <c r="C25">
        <v>11</v>
      </c>
      <c r="F25">
        <v>1565</v>
      </c>
      <c r="H25" s="5">
        <f t="shared" si="0"/>
        <v>1352.3996233811579</v>
      </c>
      <c r="K25" s="5">
        <f t="shared" si="1"/>
        <v>45198.920138473513</v>
      </c>
      <c r="M25" s="1">
        <v>43900</v>
      </c>
      <c r="N25" s="5">
        <f t="shared" si="2"/>
        <v>2486.1700448994734</v>
      </c>
      <c r="P25" s="5">
        <f t="shared" si="3"/>
        <v>4466.5092992988166</v>
      </c>
    </row>
    <row r="26" spans="1:16">
      <c r="A26" s="1">
        <v>43901</v>
      </c>
      <c r="C26">
        <v>12</v>
      </c>
      <c r="F26">
        <v>1966</v>
      </c>
      <c r="H26" s="5">
        <f t="shared" si="0"/>
        <v>1837.5580324661978</v>
      </c>
      <c r="K26" s="5">
        <f t="shared" si="1"/>
        <v>16497.339023954297</v>
      </c>
      <c r="M26" s="1">
        <v>43901</v>
      </c>
      <c r="N26" s="5">
        <f t="shared" si="2"/>
        <v>3344.7565895934708</v>
      </c>
      <c r="P26" s="5">
        <f t="shared" si="3"/>
        <v>5907.2840967386028</v>
      </c>
    </row>
    <row r="27" spans="1:16">
      <c r="A27" s="1">
        <v>43902</v>
      </c>
      <c r="C27">
        <v>13</v>
      </c>
      <c r="F27">
        <v>2745</v>
      </c>
      <c r="H27" s="5">
        <f t="shared" si="0"/>
        <v>2486.1700448994734</v>
      </c>
      <c r="K27" s="5">
        <f t="shared" si="1"/>
        <v>66992.945657340621</v>
      </c>
      <c r="M27" s="1">
        <v>43902</v>
      </c>
      <c r="N27" s="5">
        <f t="shared" si="2"/>
        <v>4466.5092992988166</v>
      </c>
      <c r="P27" s="5">
        <f t="shared" si="3"/>
        <v>7717.7709844829142</v>
      </c>
    </row>
    <row r="28" spans="1:16">
      <c r="A28" s="1">
        <v>43903</v>
      </c>
      <c r="C28">
        <v>14</v>
      </c>
      <c r="F28">
        <v>3675</v>
      </c>
      <c r="H28" s="5">
        <f t="shared" si="0"/>
        <v>3344.7565895934708</v>
      </c>
      <c r="K28" s="5">
        <f t="shared" si="1"/>
        <v>109060.71011693525</v>
      </c>
      <c r="M28" s="1">
        <v>43903</v>
      </c>
      <c r="N28" s="5">
        <f t="shared" si="2"/>
        <v>5907.2840967386028</v>
      </c>
      <c r="P28" s="5">
        <f t="shared" si="3"/>
        <v>9931.326523605725</v>
      </c>
    </row>
    <row r="29" spans="1:16">
      <c r="A29" s="1">
        <v>43904</v>
      </c>
      <c r="C29">
        <v>15</v>
      </c>
      <c r="F29">
        <v>4585</v>
      </c>
      <c r="H29" s="5">
        <f t="shared" si="0"/>
        <v>4466.5092992988166</v>
      </c>
      <c r="K29" s="5">
        <f t="shared" si="1"/>
        <v>14040.046152657427</v>
      </c>
      <c r="M29" s="1">
        <v>43904</v>
      </c>
      <c r="N29" s="5">
        <f t="shared" si="2"/>
        <v>7717.7709844829142</v>
      </c>
      <c r="P29" s="5">
        <f t="shared" si="3"/>
        <v>12548.754917422448</v>
      </c>
    </row>
    <row r="30" spans="1:16">
      <c r="A30" s="1">
        <v>43905</v>
      </c>
      <c r="C30">
        <v>16</v>
      </c>
      <c r="F30">
        <v>5813</v>
      </c>
      <c r="H30" s="5">
        <f t="shared" si="0"/>
        <v>5907.2840967386028</v>
      </c>
      <c r="K30" s="5">
        <f t="shared" si="1"/>
        <v>8889.4908978142084</v>
      </c>
      <c r="M30" s="1">
        <v>43905</v>
      </c>
      <c r="N30" s="5">
        <f t="shared" si="2"/>
        <v>9931.326523605725</v>
      </c>
      <c r="P30" s="5">
        <f t="shared" si="3"/>
        <v>15524.204023179205</v>
      </c>
    </row>
    <row r="31" spans="1:16">
      <c r="A31" s="1">
        <v>43906</v>
      </c>
      <c r="C31">
        <v>17</v>
      </c>
      <c r="F31">
        <v>7272</v>
      </c>
      <c r="H31" s="5">
        <f t="shared" si="0"/>
        <v>7717.7709844829142</v>
      </c>
      <c r="K31" s="5">
        <f t="shared" si="1"/>
        <v>198711.77060686651</v>
      </c>
      <c r="M31" s="1">
        <v>43906</v>
      </c>
      <c r="N31" s="5">
        <f t="shared" si="2"/>
        <v>12548.754917422448</v>
      </c>
      <c r="P31" s="5">
        <f t="shared" si="3"/>
        <v>18758.912822493527</v>
      </c>
    </row>
    <row r="32" spans="1:16">
      <c r="A32" s="1">
        <v>43907</v>
      </c>
      <c r="C32">
        <v>18</v>
      </c>
      <c r="F32">
        <v>9360</v>
      </c>
      <c r="H32" s="5">
        <f t="shared" si="0"/>
        <v>9931.326523605725</v>
      </c>
      <c r="K32" s="5">
        <f t="shared" si="1"/>
        <v>326413.99657540309</v>
      </c>
      <c r="M32" s="1">
        <v>43907</v>
      </c>
      <c r="N32" s="5">
        <f t="shared" si="2"/>
        <v>15524.204023179205</v>
      </c>
      <c r="P32" s="5">
        <f t="shared" si="3"/>
        <v>22109.131605133323</v>
      </c>
    </row>
    <row r="33" spans="1:16">
      <c r="A33" s="1">
        <v>43908</v>
      </c>
      <c r="C33">
        <v>19</v>
      </c>
      <c r="F33">
        <v>12327</v>
      </c>
      <c r="H33" s="5">
        <f t="shared" si="0"/>
        <v>12548.754917422448</v>
      </c>
      <c r="K33" s="5">
        <f t="shared" si="1"/>
        <v>49175.243401036627</v>
      </c>
      <c r="N33" s="5">
        <f t="shared" si="2"/>
        <v>18758.912822493527</v>
      </c>
      <c r="O33" s="1"/>
      <c r="P33" s="5">
        <f t="shared" si="3"/>
        <v>25409.280263859553</v>
      </c>
    </row>
    <row r="34" spans="1:16">
      <c r="A34" s="1">
        <v>43909</v>
      </c>
      <c r="C34">
        <v>20</v>
      </c>
      <c r="F34">
        <v>15320</v>
      </c>
      <c r="H34" s="5">
        <f t="shared" si="0"/>
        <v>15524.204023179205</v>
      </c>
      <c r="K34" s="5">
        <f t="shared" si="1"/>
        <v>41699.283082573398</v>
      </c>
      <c r="N34" s="5">
        <f t="shared" si="2"/>
        <v>22109.131605133323</v>
      </c>
      <c r="O34" s="1"/>
      <c r="P34" s="5">
        <f t="shared" si="3"/>
        <v>28503.376074201584</v>
      </c>
    </row>
    <row r="35" spans="1:16">
      <c r="A35" s="1">
        <v>43910</v>
      </c>
      <c r="C35">
        <v>21</v>
      </c>
      <c r="F35">
        <v>19848</v>
      </c>
      <c r="H35" s="5">
        <f t="shared" si="0"/>
        <v>18758.912822493527</v>
      </c>
      <c r="K35" s="5">
        <f t="shared" si="1"/>
        <v>1186110.8802090166</v>
      </c>
      <c r="N35" s="5">
        <f t="shared" si="2"/>
        <v>25409.280263859553</v>
      </c>
      <c r="O35" s="1"/>
      <c r="P35" s="5"/>
    </row>
    <row r="36" spans="1:16">
      <c r="A36" s="1">
        <v>43911</v>
      </c>
      <c r="C36">
        <v>22</v>
      </c>
      <c r="F36">
        <v>22364</v>
      </c>
      <c r="H36" s="5">
        <f t="shared" si="0"/>
        <v>22109.131605133323</v>
      </c>
      <c r="K36" s="5">
        <f t="shared" si="1"/>
        <v>64957.898701916223</v>
      </c>
      <c r="N36" s="5">
        <f t="shared" si="2"/>
        <v>28503.376074201584</v>
      </c>
      <c r="O36" s="1"/>
      <c r="P36" s="5"/>
    </row>
    <row r="37" spans="1:16">
      <c r="A37" s="1">
        <v>43912</v>
      </c>
      <c r="C37">
        <v>23</v>
      </c>
      <c r="F37">
        <v>24873</v>
      </c>
      <c r="H37" s="5">
        <f t="shared" si="0"/>
        <v>25409.280263859553</v>
      </c>
      <c r="K37" s="5">
        <f t="shared" si="1"/>
        <v>287596.52140527189</v>
      </c>
      <c r="N37" s="5"/>
      <c r="O37" s="1"/>
    </row>
    <row r="38" spans="1:16">
      <c r="A38" s="1">
        <v>43913</v>
      </c>
      <c r="C38">
        <v>24</v>
      </c>
      <c r="H38" s="5">
        <f t="shared" si="0"/>
        <v>28503.376074201584</v>
      </c>
      <c r="N38" s="5"/>
      <c r="O38" s="1"/>
    </row>
    <row r="39" spans="1:16">
      <c r="C39">
        <v>25</v>
      </c>
      <c r="H39" s="5">
        <f t="shared" si="0"/>
        <v>31272.760525139111</v>
      </c>
    </row>
    <row r="40" spans="1:16">
      <c r="C40">
        <v>26</v>
      </c>
      <c r="H40" s="5">
        <f t="shared" si="0"/>
        <v>33650.440124121022</v>
      </c>
    </row>
    <row r="41" spans="1:16">
      <c r="A41" s="5"/>
      <c r="C41">
        <v>27</v>
      </c>
      <c r="H41" s="5">
        <f t="shared" si="0"/>
        <v>35619.939875773933</v>
      </c>
    </row>
    <row r="42" spans="1:16">
      <c r="C42">
        <v>28</v>
      </c>
      <c r="H42" s="5">
        <f t="shared" si="0"/>
        <v>37203.462142722397</v>
      </c>
    </row>
    <row r="43" spans="1:16">
      <c r="C43">
        <v>29</v>
      </c>
      <c r="H43" s="5">
        <f t="shared" si="0"/>
        <v>38446.438132170704</v>
      </c>
    </row>
    <row r="44" spans="1:16">
      <c r="C44">
        <v>30</v>
      </c>
      <c r="H44" s="5">
        <f t="shared" si="0"/>
        <v>39403.838407041236</v>
      </c>
    </row>
    <row r="45" spans="1:16">
      <c r="C45">
        <v>31</v>
      </c>
      <c r="H45" s="5">
        <f t="shared" si="0"/>
        <v>40130.59447455428</v>
      </c>
    </row>
    <row r="46" spans="1:16">
      <c r="C46">
        <v>32</v>
      </c>
      <c r="H46" s="5">
        <f t="shared" si="0"/>
        <v>40676.18393923968</v>
      </c>
    </row>
    <row r="47" spans="1:16">
      <c r="C47">
        <v>33</v>
      </c>
      <c r="H47" s="5">
        <f t="shared" si="0"/>
        <v>41082.3666868152</v>
      </c>
    </row>
    <row r="48" spans="1:16">
      <c r="C48">
        <v>34</v>
      </c>
      <c r="H48" s="5">
        <f t="shared" si="0"/>
        <v>41382.889689779702</v>
      </c>
    </row>
    <row r="49" spans="3:8">
      <c r="C49">
        <v>35</v>
      </c>
      <c r="H49" s="5">
        <f t="shared" si="0"/>
        <v>41604.217127119118</v>
      </c>
    </row>
    <row r="50" spans="3:8">
      <c r="C50">
        <v>36</v>
      </c>
      <c r="H50" s="5">
        <f t="shared" si="0"/>
        <v>41766.667196067698</v>
      </c>
    </row>
    <row r="51" spans="3:8">
      <c r="C51">
        <v>37</v>
      </c>
      <c r="H51" s="5">
        <f t="shared" si="0"/>
        <v>41885.605840201664</v>
      </c>
    </row>
    <row r="52" spans="3:8">
      <c r="C52">
        <v>38</v>
      </c>
      <c r="H52" s="5">
        <f t="shared" si="0"/>
        <v>41972.528685164667</v>
      </c>
    </row>
    <row r="53" spans="3:8">
      <c r="C53">
        <v>39</v>
      </c>
      <c r="H53" s="5">
        <f t="shared" si="0"/>
        <v>42035.969073187051</v>
      </c>
    </row>
    <row r="54" spans="3:8">
      <c r="C54">
        <v>40</v>
      </c>
      <c r="H54" s="5">
        <f t="shared" si="0"/>
        <v>42082.225814514873</v>
      </c>
    </row>
    <row r="55" spans="3:8">
      <c r="C55">
        <v>41</v>
      </c>
      <c r="H55" s="5">
        <f t="shared" si="0"/>
        <v>42115.929391528327</v>
      </c>
    </row>
    <row r="56" spans="3:8">
      <c r="C56">
        <v>42</v>
      </c>
      <c r="H56" s="5">
        <f t="shared" si="0"/>
        <v>42140.473787195224</v>
      </c>
    </row>
    <row r="57" spans="3:8">
      <c r="C57">
        <v>43</v>
      </c>
      <c r="H57" s="5">
        <f t="shared" si="0"/>
        <v>42158.341341320345</v>
      </c>
    </row>
    <row r="58" spans="3:8">
      <c r="C58">
        <v>44</v>
      </c>
      <c r="H58" s="5">
        <f t="shared" si="0"/>
        <v>42171.344796908517</v>
      </c>
    </row>
    <row r="59" spans="3:8">
      <c r="C59">
        <v>45</v>
      </c>
      <c r="H59" s="5">
        <f t="shared" si="0"/>
        <v>42180.80642291157</v>
      </c>
    </row>
    <row r="60" spans="3:8">
      <c r="C60">
        <v>46</v>
      </c>
      <c r="H60" s="5">
        <f t="shared" si="0"/>
        <v>42187.689929119093</v>
      </c>
    </row>
    <row r="61" spans="3:8">
      <c r="C61">
        <v>47</v>
      </c>
      <c r="H61" s="5">
        <f t="shared" si="0"/>
        <v>42192.697276896579</v>
      </c>
    </row>
    <row r="62" spans="3:8">
      <c r="C62">
        <v>48</v>
      </c>
      <c r="H62" s="5">
        <f t="shared" si="0"/>
        <v>42196.339549312252</v>
      </c>
    </row>
    <row r="63" spans="3:8">
      <c r="C63">
        <v>49</v>
      </c>
      <c r="H63" s="5">
        <f t="shared" si="0"/>
        <v>42198.988737529377</v>
      </c>
    </row>
    <row r="64" spans="3:8">
      <c r="C64">
        <v>50</v>
      </c>
      <c r="H64" s="5">
        <f t="shared" si="0"/>
        <v>42200.915532683248</v>
      </c>
    </row>
    <row r="65" spans="3:8">
      <c r="C65">
        <v>51</v>
      </c>
      <c r="H65" s="5">
        <f t="shared" si="0"/>
        <v>42202.316878856473</v>
      </c>
    </row>
    <row r="66" spans="3:8">
      <c r="C66">
        <v>52</v>
      </c>
      <c r="H66" s="5">
        <f t="shared" si="0"/>
        <v>42203.336047320852</v>
      </c>
    </row>
    <row r="67" spans="3:8">
      <c r="C67">
        <v>53</v>
      </c>
      <c r="H67" s="5">
        <f t="shared" si="0"/>
        <v>42204.077254689808</v>
      </c>
    </row>
    <row r="68" spans="3:8">
      <c r="C68">
        <v>54</v>
      </c>
      <c r="H68" s="5">
        <f t="shared" si="0"/>
        <v>42204.61630405474</v>
      </c>
    </row>
    <row r="69" spans="3:8">
      <c r="C69">
        <v>55</v>
      </c>
      <c r="H69" s="5">
        <f t="shared" si="0"/>
        <v>42205.008329047756</v>
      </c>
    </row>
    <row r="70" spans="3:8">
      <c r="C70">
        <v>56</v>
      </c>
      <c r="H70" s="5">
        <f t="shared" si="0"/>
        <v>42205.293428484641</v>
      </c>
    </row>
    <row r="71" spans="3:8">
      <c r="C71">
        <v>57</v>
      </c>
      <c r="H71" s="5">
        <f t="shared" si="0"/>
        <v>42205.500765605146</v>
      </c>
    </row>
    <row r="72" spans="3:8">
      <c r="C72">
        <v>58</v>
      </c>
      <c r="H72" s="5">
        <f t="shared" si="0"/>
        <v>42205.651549995324</v>
      </c>
    </row>
    <row r="73" spans="3:8">
      <c r="C73">
        <v>59</v>
      </c>
      <c r="H73" s="5">
        <f t="shared" si="0"/>
        <v>42205.761206576091</v>
      </c>
    </row>
    <row r="74" spans="3:8">
      <c r="C74">
        <v>60</v>
      </c>
      <c r="H74" s="5">
        <f t="shared" si="0"/>
        <v>42205.840953196101</v>
      </c>
    </row>
    <row r="75" spans="3:8">
      <c r="C75">
        <v>61</v>
      </c>
      <c r="H75" s="5">
        <f t="shared" si="0"/>
        <v>42205.898948033922</v>
      </c>
    </row>
    <row r="76" spans="3:8">
      <c r="C76">
        <v>62</v>
      </c>
      <c r="H76" s="5">
        <f t="shared" si="0"/>
        <v>42205.941124093799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Polynomial-Exponential Growth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Künzel</dc:creator>
  <cp:lastModifiedBy>Benedikt Künzel</cp:lastModifiedBy>
  <dcterms:created xsi:type="dcterms:W3CDTF">2020-03-07T10:48:47Z</dcterms:created>
  <dcterms:modified xsi:type="dcterms:W3CDTF">2020-03-23T10:58:49Z</dcterms:modified>
</cp:coreProperties>
</file>