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Desktop\"/>
    </mc:Choice>
  </mc:AlternateContent>
  <xr:revisionPtr revIDLastSave="0" documentId="13_ncr:1_{B53A5385-F31A-4B3C-870B-B1687B8E7E66}" xr6:coauthVersionLast="45" xr6:coauthVersionMax="45" xr10:uidLastSave="{00000000-0000-0000-0000-000000000000}"/>
  <bookViews>
    <workbookView xWindow="-28920" yWindow="-120" windowWidth="29040" windowHeight="16440" activeTab="4" xr2:uid="{8F2FD530-AE1D-479B-B999-25EE25C3C974}"/>
  </bookViews>
  <sheets>
    <sheet name="Feasibility Report 1" sheetId="2" r:id="rId1"/>
    <sheet name="Feasibility Report 2" sheetId="3" r:id="rId2"/>
    <sheet name="Answer Report 1" sheetId="4" r:id="rId3"/>
    <sheet name="Sensitivity Report 1" sheetId="5" r:id="rId4"/>
    <sheet name="Sheet1" sheetId="1" r:id="rId5"/>
  </sheets>
  <definedNames>
    <definedName name="solver_adj" localSheetId="4" hidden="1">Sheet1!$B$6:$B$9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Sheet1!$B$6</definedName>
    <definedName name="solver_lhs2" localSheetId="4" hidden="1">Sheet1!$B$6</definedName>
    <definedName name="solver_lhs3" localSheetId="4" hidden="1">Sheet1!$B$7</definedName>
    <definedName name="solver_lhs4" localSheetId="4" hidden="1">Sheet1!$B$7</definedName>
    <definedName name="solver_lhs5" localSheetId="4" hidden="1">Sheet1!$B$8</definedName>
    <definedName name="solver_lhs6" localSheetId="4" hidden="1">Sheet1!$B$8</definedName>
    <definedName name="solver_lhs7" localSheetId="4" hidden="1">Sheet1!$B$9</definedName>
    <definedName name="solver_lhs8" localSheetId="4" hidden="1">Sheet1!$B$9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1</definedName>
    <definedName name="solver_neg" localSheetId="4" hidden="1">1</definedName>
    <definedName name="solver_nod" localSheetId="4" hidden="1">2147483647</definedName>
    <definedName name="solver_num" localSheetId="4" hidden="1">8</definedName>
    <definedName name="solver_nwt" localSheetId="4" hidden="1">1</definedName>
    <definedName name="solver_opt" localSheetId="4" hidden="1">Sheet1!$D$7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hs1" localSheetId="4" hidden="1">1</definedName>
    <definedName name="solver_rhs2" localSheetId="4" hidden="1">0</definedName>
    <definedName name="solver_rhs3" localSheetId="4" hidden="1">200</definedName>
    <definedName name="solver_rhs4" localSheetId="4" hidden="1">90</definedName>
    <definedName name="solver_rhs5" localSheetId="4" hidden="1">2</definedName>
    <definedName name="solver_rhs6" localSheetId="4" hidden="1">1</definedName>
    <definedName name="solver_rhs7" localSheetId="4" hidden="1">0.99</definedName>
    <definedName name="solver_rhs8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1" l="1"/>
  <c r="N29" i="1"/>
  <c r="H16" i="1"/>
  <c r="H17" i="1"/>
  <c r="H18" i="1"/>
  <c r="H19" i="1"/>
  <c r="K19" i="1" s="1"/>
  <c r="H20" i="1"/>
  <c r="H21" i="1"/>
  <c r="N15" i="1" s="1"/>
  <c r="H22" i="1"/>
  <c r="N16" i="1" s="1"/>
  <c r="H23" i="1"/>
  <c r="H24" i="1"/>
  <c r="N18" i="1" s="1"/>
  <c r="H25" i="1"/>
  <c r="N19" i="1" s="1"/>
  <c r="H26" i="1"/>
  <c r="N20" i="1" s="1"/>
  <c r="H27" i="1"/>
  <c r="N21" i="1" s="1"/>
  <c r="H28" i="1"/>
  <c r="N22" i="1" s="1"/>
  <c r="H29" i="1"/>
  <c r="N23" i="1" s="1"/>
  <c r="H30" i="1"/>
  <c r="N24" i="1" s="1"/>
  <c r="H31" i="1"/>
  <c r="N25" i="1" s="1"/>
  <c r="H32" i="1"/>
  <c r="N26" i="1" s="1"/>
  <c r="H33" i="1"/>
  <c r="N27" i="1" s="1"/>
  <c r="H34" i="1"/>
  <c r="N28" i="1" s="1"/>
  <c r="H35" i="1"/>
  <c r="H36" i="1"/>
  <c r="N30" i="1" s="1"/>
  <c r="H37" i="1"/>
  <c r="N31" i="1" s="1"/>
  <c r="H38" i="1"/>
  <c r="N32" i="1" s="1"/>
  <c r="H39" i="1"/>
  <c r="N33" i="1" s="1"/>
  <c r="H15" i="1"/>
  <c r="K15" i="1" l="1"/>
  <c r="K18" i="1"/>
  <c r="K17" i="1"/>
  <c r="K16" i="1"/>
  <c r="K23" i="1"/>
  <c r="K22" i="1"/>
  <c r="K20" i="1"/>
  <c r="K21" i="1"/>
  <c r="D7" i="1" l="1"/>
</calcChain>
</file>

<file path=xl/sharedStrings.xml><?xml version="1.0" encoding="utf-8"?>
<sst xmlns="http://schemas.openxmlformats.org/spreadsheetml/2006/main" count="102" uniqueCount="60">
  <si>
    <t>Bestätigte Fälle</t>
  </si>
  <si>
    <t>Kalendertag</t>
  </si>
  <si>
    <t>Tag ab n=50</t>
  </si>
  <si>
    <t>Vorhergesagte Fälle</t>
  </si>
  <si>
    <t>Quadratischer Fehler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</si>
  <si>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</si>
  <si>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</si>
  <si>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</si>
  <si>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</si>
  <si>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</si>
  <si>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</si>
  <si>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</si>
  <si>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Microsoft Excel 16.0 Feasibility Report</t>
  </si>
  <si>
    <t>Worksheet: [Corona_Deutschland_Modellierung.xlsx]Sheet1</t>
  </si>
  <si>
    <t>Report Created: 07.03.2020 13:13:34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</si>
  <si>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</si>
  <si>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</si>
  <si>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</si>
  <si>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</si>
  <si>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</si>
  <si>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</si>
  <si>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</si>
  <si>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Constraints (not including Variable Bounds) Which Make the Problem Infeasible</t>
  </si>
  <si>
    <t>Microsoft Excel 16.0 Answer Report</t>
  </si>
  <si>
    <t>Report Created: 07.03.2020 13:52:22</t>
  </si>
  <si>
    <t>Result: Solver found a solution.  All Constraints and optimality conditions are satisfied.</t>
  </si>
  <si>
    <t>Solver Engine</t>
  </si>
  <si>
    <t>Engine: GRG Nonlinear</t>
  </si>
  <si>
    <t>Solution Time: 0,015 Seconds.</t>
  </si>
  <si>
    <t>Iterations: 1 Subproblems: 0</t>
  </si>
  <si>
    <t>Solver Options</t>
  </si>
  <si>
    <t>Max Time Unlimited,  Iterations Unlimited, Precision 0,000001</t>
  </si>
  <si>
    <t xml:space="preserve"> Convergence 0,0001, Population Size 100, Random Seed 0, Derivatives Forward, Require Bounds</t>
  </si>
  <si>
    <t>Max Subproblems Unlimited, Max Integer Sols Unlimited, Integer Tolerance 1%, Assume NonNegative</t>
  </si>
  <si>
    <t>Objective Cell (Min)</t>
  </si>
  <si>
    <t>Original Value</t>
  </si>
  <si>
    <t>Final Value</t>
  </si>
  <si>
    <t>Variable Cells</t>
  </si>
  <si>
    <t>Integer</t>
  </si>
  <si>
    <t>Constraints</t>
  </si>
  <si>
    <t>$D$7</t>
  </si>
  <si>
    <t>m Summe Quadratischer Fehler</t>
  </si>
  <si>
    <t>$B$6</t>
  </si>
  <si>
    <t>r Fallzahl = r(((r/m)*t + A)^m ) ^p</t>
  </si>
  <si>
    <t>Contin</t>
  </si>
  <si>
    <t>$B$7</t>
  </si>
  <si>
    <t>m Fallzahl = r(((r/m)*t + A)^m ) ^p</t>
  </si>
  <si>
    <t>$B$8</t>
  </si>
  <si>
    <t>a Fallzahl = r(((r/m)*t + A)^m ) ^p</t>
  </si>
  <si>
    <t>$B$9</t>
  </si>
  <si>
    <t>p Fallzahl = r(((r/m)*t + A)^m ) ^p</t>
  </si>
  <si>
    <t>Binding</t>
  </si>
  <si>
    <t>Microsoft Excel 16.0 Sensitivity Report</t>
  </si>
  <si>
    <t>Final</t>
  </si>
  <si>
    <t>Value</t>
  </si>
  <si>
    <t>Reduced</t>
  </si>
  <si>
    <t>Gradient</t>
  </si>
  <si>
    <t>NONE</t>
  </si>
  <si>
    <t>Wirkliche Fälle mit Lag = 7 Tage zwischen Infektion und Bestätigung</t>
  </si>
  <si>
    <t>Modellierung einer Vorhersage des Covid19 Verlaufs in Deutschland durch GRG Nonlinear mit Multistart Global Minimum 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</si>
</sst>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1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2" fontId="0" fillId="0" borderId="5" xfId="0" applyNumberFormat="1" applyFill="1" applyBorder="1" applyAlignment="1"/>
    <xf numFmtId="0" fontId="0" fillId="0" borderId="5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Sheet1!$F$14:$F$25</c:f>
              <c:numCache>
                <c:formatCode>General</c:formatCode>
                <c:ptCount val="12"/>
                <c:pt idx="1">
                  <c:v>48</c:v>
                </c:pt>
                <c:pt idx="2">
                  <c:v>72</c:v>
                </c:pt>
                <c:pt idx="3">
                  <c:v>117</c:v>
                </c:pt>
                <c:pt idx="4">
                  <c:v>130</c:v>
                </c:pt>
                <c:pt idx="5">
                  <c:v>188</c:v>
                </c:pt>
                <c:pt idx="6">
                  <c:v>240</c:v>
                </c:pt>
                <c:pt idx="7">
                  <c:v>351</c:v>
                </c:pt>
                <c:pt idx="8">
                  <c:v>670</c:v>
                </c:pt>
                <c:pt idx="9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05-49E9-84EC-9896179F4464}"/>
            </c:ext>
          </c:extLst>
        </c:ser>
        <c:ser>
          <c:idx val="4"/>
          <c:order val="1"/>
          <c:tx>
            <c:strRef>
              <c:f>Sheet1!$H$13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Sheet1!$H$14:$H$25</c:f>
              <c:numCache>
                <c:formatCode>0.00</c:formatCode>
                <c:ptCount val="12"/>
                <c:pt idx="1">
                  <c:v>53.250259223419413</c:v>
                </c:pt>
                <c:pt idx="2">
                  <c:v>72.830392953399539</c:v>
                </c:pt>
                <c:pt idx="3">
                  <c:v>99.5273462880089</c:v>
                </c:pt>
                <c:pt idx="4">
                  <c:v>135.89796505337185</c:v>
                </c:pt>
                <c:pt idx="5">
                  <c:v>185.40700493350903</c:v>
                </c:pt>
                <c:pt idx="6">
                  <c:v>252.74575017092192</c:v>
                </c:pt>
                <c:pt idx="7">
                  <c:v>344.26113175388667</c:v>
                </c:pt>
                <c:pt idx="8">
                  <c:v>468.53321368898429</c:v>
                </c:pt>
                <c:pt idx="9">
                  <c:v>637.15173917596223</c:v>
                </c:pt>
                <c:pt idx="10">
                  <c:v>865.75954196380235</c:v>
                </c:pt>
                <c:pt idx="11">
                  <c:v>1175.4534499539066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05-49E9-84EC-9896179F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Sheet1!$F$14:$F$39</c:f>
              <c:numCache>
                <c:formatCode>General</c:formatCode>
                <c:ptCount val="26"/>
                <c:pt idx="1">
                  <c:v>48</c:v>
                </c:pt>
                <c:pt idx="2">
                  <c:v>72</c:v>
                </c:pt>
                <c:pt idx="3">
                  <c:v>117</c:v>
                </c:pt>
                <c:pt idx="4">
                  <c:v>130</c:v>
                </c:pt>
                <c:pt idx="5">
                  <c:v>188</c:v>
                </c:pt>
                <c:pt idx="6">
                  <c:v>240</c:v>
                </c:pt>
                <c:pt idx="7">
                  <c:v>351</c:v>
                </c:pt>
                <c:pt idx="8">
                  <c:v>670</c:v>
                </c:pt>
                <c:pt idx="9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Sheet1!$H$13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Sheet1!$H$14:$H$39</c:f>
              <c:numCache>
                <c:formatCode>0.00</c:formatCode>
                <c:ptCount val="26"/>
                <c:pt idx="1">
                  <c:v>53.250259223419413</c:v>
                </c:pt>
                <c:pt idx="2">
                  <c:v>72.830392953399539</c:v>
                </c:pt>
                <c:pt idx="3">
                  <c:v>99.5273462880089</c:v>
                </c:pt>
                <c:pt idx="4">
                  <c:v>135.89796505337185</c:v>
                </c:pt>
                <c:pt idx="5">
                  <c:v>185.40700493350903</c:v>
                </c:pt>
                <c:pt idx="6">
                  <c:v>252.74575017092192</c:v>
                </c:pt>
                <c:pt idx="7">
                  <c:v>344.26113175388667</c:v>
                </c:pt>
                <c:pt idx="8">
                  <c:v>468.53321368898429</c:v>
                </c:pt>
                <c:pt idx="9">
                  <c:v>637.15173917596223</c:v>
                </c:pt>
                <c:pt idx="10">
                  <c:v>865.75954196380235</c:v>
                </c:pt>
                <c:pt idx="11">
                  <c:v>1175.4534499539066</c:v>
                </c:pt>
                <c:pt idx="12">
                  <c:v>1594.6637193547194</c:v>
                </c:pt>
                <c:pt idx="13">
                  <c:v>2161.6735319038671</c:v>
                </c:pt>
                <c:pt idx="14">
                  <c:v>2927.9939677097495</c:v>
                </c:pt>
                <c:pt idx="15">
                  <c:v>3962.8815037882409</c:v>
                </c:pt>
                <c:pt idx="16">
                  <c:v>5359.3802655189411</c:v>
                </c:pt>
                <c:pt idx="17">
                  <c:v>7242.3976171645536</c:v>
                </c:pt>
                <c:pt idx="18">
                  <c:v>9779.4893114971201</c:v>
                </c:pt>
                <c:pt idx="19">
                  <c:v>13195.25264830535</c:v>
                </c:pt>
                <c:pt idx="20">
                  <c:v>17790.520485216766</c:v>
                </c:pt>
                <c:pt idx="21">
                  <c:v>23967.938654969657</c:v>
                </c:pt>
                <c:pt idx="22">
                  <c:v>32266.024863121762</c:v>
                </c:pt>
                <c:pt idx="23">
                  <c:v>43404.488598377131</c:v>
                </c:pt>
                <c:pt idx="24">
                  <c:v>58344.491759452074</c:v>
                </c:pt>
                <c:pt idx="25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Sheet1!$N$13</c:f>
              <c:strCache>
                <c:ptCount val="1"/>
                <c:pt idx="0">
                  <c:v>Wirkliche Fälle mit Lag = 7 Tage zwischen Infektion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Sheet1!$N$14:$N$39</c:f>
              <c:numCache>
                <c:formatCode>0.00</c:formatCode>
                <c:ptCount val="26"/>
                <c:pt idx="1">
                  <c:v>344.26113175388667</c:v>
                </c:pt>
                <c:pt idx="2">
                  <c:v>468.53321368898429</c:v>
                </c:pt>
                <c:pt idx="3">
                  <c:v>637.15173917596223</c:v>
                </c:pt>
                <c:pt idx="4">
                  <c:v>865.75954196380235</c:v>
                </c:pt>
                <c:pt idx="5">
                  <c:v>1175.4534499539066</c:v>
                </c:pt>
                <c:pt idx="6">
                  <c:v>1594.6637193547194</c:v>
                </c:pt>
                <c:pt idx="7">
                  <c:v>2161.6735319038671</c:v>
                </c:pt>
                <c:pt idx="8">
                  <c:v>2927.9939677097495</c:v>
                </c:pt>
                <c:pt idx="9">
                  <c:v>3962.8815037882409</c:v>
                </c:pt>
                <c:pt idx="10">
                  <c:v>5359.3802655189411</c:v>
                </c:pt>
                <c:pt idx="11">
                  <c:v>7242.3976171645536</c:v>
                </c:pt>
                <c:pt idx="12">
                  <c:v>9779.4893114971201</c:v>
                </c:pt>
                <c:pt idx="13">
                  <c:v>13195.25264830535</c:v>
                </c:pt>
                <c:pt idx="14">
                  <c:v>17790.520485216766</c:v>
                </c:pt>
                <c:pt idx="15">
                  <c:v>23967.938654969657</c:v>
                </c:pt>
                <c:pt idx="16">
                  <c:v>32266.024863121762</c:v>
                </c:pt>
                <c:pt idx="17">
                  <c:v>43404.488598377131</c:v>
                </c:pt>
                <c:pt idx="18">
                  <c:v>58344.491759452074</c:v>
                </c:pt>
                <c:pt idx="19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Sheet1!$F$14:$F$39</c:f>
              <c:numCache>
                <c:formatCode>General</c:formatCode>
                <c:ptCount val="26"/>
                <c:pt idx="1">
                  <c:v>48</c:v>
                </c:pt>
                <c:pt idx="2">
                  <c:v>72</c:v>
                </c:pt>
                <c:pt idx="3">
                  <c:v>117</c:v>
                </c:pt>
                <c:pt idx="4">
                  <c:v>130</c:v>
                </c:pt>
                <c:pt idx="5">
                  <c:v>188</c:v>
                </c:pt>
                <c:pt idx="6">
                  <c:v>240</c:v>
                </c:pt>
                <c:pt idx="7">
                  <c:v>351</c:v>
                </c:pt>
                <c:pt idx="8">
                  <c:v>670</c:v>
                </c:pt>
                <c:pt idx="9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Sheet1!$H$13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Sheet1!$H$14:$H$39</c:f>
              <c:numCache>
                <c:formatCode>0.00</c:formatCode>
                <c:ptCount val="26"/>
                <c:pt idx="1">
                  <c:v>53.250259223419413</c:v>
                </c:pt>
                <c:pt idx="2">
                  <c:v>72.830392953399539</c:v>
                </c:pt>
                <c:pt idx="3">
                  <c:v>99.5273462880089</c:v>
                </c:pt>
                <c:pt idx="4">
                  <c:v>135.89796505337185</c:v>
                </c:pt>
                <c:pt idx="5">
                  <c:v>185.40700493350903</c:v>
                </c:pt>
                <c:pt idx="6">
                  <c:v>252.74575017092192</c:v>
                </c:pt>
                <c:pt idx="7">
                  <c:v>344.26113175388667</c:v>
                </c:pt>
                <c:pt idx="8">
                  <c:v>468.53321368898429</c:v>
                </c:pt>
                <c:pt idx="9">
                  <c:v>637.15173917596223</c:v>
                </c:pt>
                <c:pt idx="10">
                  <c:v>865.75954196380235</c:v>
                </c:pt>
                <c:pt idx="11">
                  <c:v>1175.4534499539066</c:v>
                </c:pt>
                <c:pt idx="12">
                  <c:v>1594.6637193547194</c:v>
                </c:pt>
                <c:pt idx="13">
                  <c:v>2161.6735319038671</c:v>
                </c:pt>
                <c:pt idx="14">
                  <c:v>2927.9939677097495</c:v>
                </c:pt>
                <c:pt idx="15">
                  <c:v>3962.8815037882409</c:v>
                </c:pt>
                <c:pt idx="16">
                  <c:v>5359.3802655189411</c:v>
                </c:pt>
                <c:pt idx="17">
                  <c:v>7242.3976171645536</c:v>
                </c:pt>
                <c:pt idx="18">
                  <c:v>9779.4893114971201</c:v>
                </c:pt>
                <c:pt idx="19">
                  <c:v>13195.25264830535</c:v>
                </c:pt>
                <c:pt idx="20">
                  <c:v>17790.520485216766</c:v>
                </c:pt>
                <c:pt idx="21">
                  <c:v>23967.938654969657</c:v>
                </c:pt>
                <c:pt idx="22">
                  <c:v>32266.024863121762</c:v>
                </c:pt>
                <c:pt idx="23">
                  <c:v>43404.488598377131</c:v>
                </c:pt>
                <c:pt idx="24">
                  <c:v>58344.491759452074</c:v>
                </c:pt>
                <c:pt idx="25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Sheet1!$N$13</c:f>
              <c:strCache>
                <c:ptCount val="1"/>
                <c:pt idx="0">
                  <c:v>Wirkliche Fälle mit Lag = 7 Tage zwischen Infektion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Sheet1!$N$14:$N$39</c:f>
              <c:numCache>
                <c:formatCode>0.00</c:formatCode>
                <c:ptCount val="26"/>
                <c:pt idx="1">
                  <c:v>344.26113175388667</c:v>
                </c:pt>
                <c:pt idx="2">
                  <c:v>468.53321368898429</c:v>
                </c:pt>
                <c:pt idx="3">
                  <c:v>637.15173917596223</c:v>
                </c:pt>
                <c:pt idx="4">
                  <c:v>865.75954196380235</c:v>
                </c:pt>
                <c:pt idx="5">
                  <c:v>1175.4534499539066</c:v>
                </c:pt>
                <c:pt idx="6">
                  <c:v>1594.6637193547194</c:v>
                </c:pt>
                <c:pt idx="7">
                  <c:v>2161.6735319038671</c:v>
                </c:pt>
                <c:pt idx="8">
                  <c:v>2927.9939677097495</c:v>
                </c:pt>
                <c:pt idx="9">
                  <c:v>3962.8815037882409</c:v>
                </c:pt>
                <c:pt idx="10">
                  <c:v>5359.3802655189411</c:v>
                </c:pt>
                <c:pt idx="11">
                  <c:v>7242.3976171645536</c:v>
                </c:pt>
                <c:pt idx="12">
                  <c:v>9779.4893114971201</c:v>
                </c:pt>
                <c:pt idx="13">
                  <c:v>13195.25264830535</c:v>
                </c:pt>
                <c:pt idx="14">
                  <c:v>17790.520485216766</c:v>
                </c:pt>
                <c:pt idx="15">
                  <c:v>23967.938654969657</c:v>
                </c:pt>
                <c:pt idx="16">
                  <c:v>32266.024863121762</c:v>
                </c:pt>
                <c:pt idx="17">
                  <c:v>43404.488598377131</c:v>
                </c:pt>
                <c:pt idx="18">
                  <c:v>58344.491759452074</c:v>
                </c:pt>
                <c:pt idx="19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7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Sheet1!$N$15:$N$33</c:f>
              <c:numCache>
                <c:formatCode>0.00</c:formatCode>
                <c:ptCount val="19"/>
                <c:pt idx="0">
                  <c:v>344.26113175388667</c:v>
                </c:pt>
                <c:pt idx="1">
                  <c:v>468.53321368898429</c:v>
                </c:pt>
                <c:pt idx="2">
                  <c:v>637.15173917596223</c:v>
                </c:pt>
                <c:pt idx="3">
                  <c:v>865.75954196380235</c:v>
                </c:pt>
                <c:pt idx="4">
                  <c:v>1175.4534499539066</c:v>
                </c:pt>
                <c:pt idx="5">
                  <c:v>1594.6637193547194</c:v>
                </c:pt>
                <c:pt idx="6">
                  <c:v>2161.6735319038671</c:v>
                </c:pt>
                <c:pt idx="7">
                  <c:v>2927.9939677097495</c:v>
                </c:pt>
                <c:pt idx="8">
                  <c:v>3962.8815037882409</c:v>
                </c:pt>
                <c:pt idx="9">
                  <c:v>5359.3802655189411</c:v>
                </c:pt>
                <c:pt idx="10">
                  <c:v>7242.3976171645536</c:v>
                </c:pt>
                <c:pt idx="11">
                  <c:v>9779.4893114971201</c:v>
                </c:pt>
                <c:pt idx="12">
                  <c:v>13195.25264830535</c:v>
                </c:pt>
                <c:pt idx="13">
                  <c:v>17790.520485216766</c:v>
                </c:pt>
                <c:pt idx="14">
                  <c:v>23967.938654969657</c:v>
                </c:pt>
                <c:pt idx="15">
                  <c:v>32266.024863121762</c:v>
                </c:pt>
                <c:pt idx="16">
                  <c:v>43404.488598377131</c:v>
                </c:pt>
                <c:pt idx="17">
                  <c:v>58344.491759452074</c:v>
                </c:pt>
                <c:pt idx="18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495898</xdr:colOff>
      <xdr:row>27</xdr:row>
      <xdr:rowOff>20609</xdr:rowOff>
    </xdr:from>
    <xdr:to>
      <xdr:col>37</xdr:col>
      <xdr:colOff>261936</xdr:colOff>
      <xdr:row>53</xdr:row>
      <xdr:rowOff>105654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9B1F-ABB8-4C4B-A9D6-9C0D0321C67F}">
  <dimension ref="A1:G7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6.28515625" bestFit="1" customWidth="1"/>
    <col min="4" max="4" width="10" bestFit="1" customWidth="1"/>
    <col min="5" max="5" width="8.28515625" bestFit="1" customWidth="1"/>
    <col min="6" max="6" width="6.42578125" bestFit="1" customWidth="1"/>
    <col min="7" max="7" width="5.42578125" bestFit="1" customWidth="1"/>
  </cols>
  <sheetData>
    <row r="1" spans="1:7" x14ac:dyDescent="0.25">
      <c r="A1" s="6" t="s">
        <v>12</v>
      </c>
    </row>
    <row r="2" spans="1:7" x14ac:dyDescent="0.25">
      <c r="A2" s="6" t="s">
        <v>13</v>
      </c>
    </row>
    <row r="3" spans="1:7" x14ac:dyDescent="0.25">
      <c r="A3" s="6" t="s">
        <v>14</v>
      </c>
    </row>
    <row r="6" spans="1:7" ht="15.75" thickBot="1" x14ac:dyDescent="0.3">
      <c r="A6" t="s">
        <v>15</v>
      </c>
    </row>
    <row r="7" spans="1:7" ht="15.75" thickBot="1" x14ac:dyDescent="0.3"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3287-B94E-481D-B084-9DC06C4AC873}">
  <dimension ref="A1:G7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6.28515625" bestFit="1" customWidth="1"/>
    <col min="4" max="4" width="10" bestFit="1" customWidth="1"/>
    <col min="5" max="5" width="8.28515625" bestFit="1" customWidth="1"/>
    <col min="6" max="6" width="6.42578125" bestFit="1" customWidth="1"/>
    <col min="7" max="7" width="5.42578125" bestFit="1" customWidth="1"/>
  </cols>
  <sheetData>
    <row r="1" spans="1:7" x14ac:dyDescent="0.25">
      <c r="A1" s="6" t="s">
        <v>12</v>
      </c>
    </row>
    <row r="2" spans="1:7" x14ac:dyDescent="0.25">
      <c r="A2" s="6" t="s">
        <v>13</v>
      </c>
    </row>
    <row r="3" spans="1:7" x14ac:dyDescent="0.25">
      <c r="A3" s="6" t="s">
        <v>14</v>
      </c>
    </row>
    <row r="6" spans="1:7" ht="15.75" thickBot="1" x14ac:dyDescent="0.3">
      <c r="A6" t="s">
        <v>22</v>
      </c>
    </row>
    <row r="7" spans="1:7" ht="15.75" thickBot="1" x14ac:dyDescent="0.3"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88C6-5E20-4548-A122-00FE2E61328E}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31.28515625" bestFit="1" customWidth="1"/>
    <col min="4" max="4" width="13.7109375" bestFit="1" customWidth="1"/>
    <col min="5" max="5" width="12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23</v>
      </c>
    </row>
    <row r="2" spans="1:5" x14ac:dyDescent="0.25">
      <c r="A2" s="6" t="s">
        <v>13</v>
      </c>
    </row>
    <row r="3" spans="1:5" x14ac:dyDescent="0.25">
      <c r="A3" s="6" t="s">
        <v>24</v>
      </c>
    </row>
    <row r="4" spans="1:5" x14ac:dyDescent="0.25">
      <c r="A4" s="6" t="s">
        <v>25</v>
      </c>
    </row>
    <row r="5" spans="1:5" x14ac:dyDescent="0.25">
      <c r="A5" s="6" t="s">
        <v>26</v>
      </c>
    </row>
    <row r="6" spans="1:5" x14ac:dyDescent="0.25">
      <c r="A6" s="6"/>
      <c r="B6" t="s">
        <v>27</v>
      </c>
    </row>
    <row r="7" spans="1:5" x14ac:dyDescent="0.25">
      <c r="A7" s="6"/>
      <c r="B7" t="s">
        <v>28</v>
      </c>
    </row>
    <row r="8" spans="1:5" x14ac:dyDescent="0.25">
      <c r="A8" s="6"/>
      <c r="B8" t="s">
        <v>29</v>
      </c>
    </row>
    <row r="9" spans="1:5" x14ac:dyDescent="0.25">
      <c r="A9" s="6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2" spans="1:5" x14ac:dyDescent="0.25">
      <c r="B12" t="s">
        <v>33</v>
      </c>
    </row>
    <row r="14" spans="1:5" ht="15.75" thickBot="1" x14ac:dyDescent="0.3">
      <c r="A14" t="s">
        <v>34</v>
      </c>
    </row>
    <row r="15" spans="1:5" ht="15.75" thickBot="1" x14ac:dyDescent="0.3">
      <c r="B15" s="7" t="s">
        <v>16</v>
      </c>
      <c r="C15" s="7" t="s">
        <v>17</v>
      </c>
      <c r="D15" s="7" t="s">
        <v>35</v>
      </c>
      <c r="E15" s="7" t="s">
        <v>36</v>
      </c>
    </row>
    <row r="16" spans="1:5" ht="15.75" thickBot="1" x14ac:dyDescent="0.3">
      <c r="B16" s="8" t="s">
        <v>40</v>
      </c>
      <c r="C16" s="8" t="s">
        <v>41</v>
      </c>
      <c r="D16" s="10">
        <v>1517.8940327961509</v>
      </c>
      <c r="E16" s="10">
        <v>1517.8940327961509</v>
      </c>
    </row>
    <row r="19" spans="1:7" ht="15.75" thickBot="1" x14ac:dyDescent="0.3">
      <c r="A19" t="s">
        <v>37</v>
      </c>
    </row>
    <row r="20" spans="1:7" ht="15.75" thickBot="1" x14ac:dyDescent="0.3">
      <c r="B20" s="7" t="s">
        <v>16</v>
      </c>
      <c r="C20" s="7" t="s">
        <v>17</v>
      </c>
      <c r="D20" s="7" t="s">
        <v>35</v>
      </c>
      <c r="E20" s="7" t="s">
        <v>36</v>
      </c>
      <c r="F20" s="7" t="s">
        <v>38</v>
      </c>
    </row>
    <row r="21" spans="1:7" x14ac:dyDescent="0.25">
      <c r="B21" s="9" t="s">
        <v>42</v>
      </c>
      <c r="C21" s="9" t="s">
        <v>43</v>
      </c>
      <c r="D21" s="11">
        <v>0.31987547649785281</v>
      </c>
      <c r="E21" s="11">
        <v>0.31987547649785281</v>
      </c>
      <c r="F21" s="9" t="s">
        <v>44</v>
      </c>
    </row>
    <row r="22" spans="1:7" x14ac:dyDescent="0.25">
      <c r="B22" s="9" t="s">
        <v>45</v>
      </c>
      <c r="C22" s="9" t="s">
        <v>46</v>
      </c>
      <c r="D22" s="12">
        <v>103.41782520856621</v>
      </c>
      <c r="E22" s="12">
        <v>103.41782520856621</v>
      </c>
      <c r="F22" s="9" t="s">
        <v>44</v>
      </c>
    </row>
    <row r="23" spans="1:7" x14ac:dyDescent="0.25">
      <c r="B23" s="9" t="s">
        <v>47</v>
      </c>
      <c r="C23" s="9" t="s">
        <v>48</v>
      </c>
      <c r="D23" s="12">
        <v>1.0395259515324491</v>
      </c>
      <c r="E23" s="12">
        <v>1.0395259515324491</v>
      </c>
      <c r="F23" s="9" t="s">
        <v>44</v>
      </c>
    </row>
    <row r="24" spans="1:7" ht="15.75" thickBot="1" x14ac:dyDescent="0.3">
      <c r="B24" s="8" t="s">
        <v>49</v>
      </c>
      <c r="C24" s="8" t="s">
        <v>50</v>
      </c>
      <c r="D24" s="10">
        <v>0.98999999901110602</v>
      </c>
      <c r="E24" s="10">
        <v>0.98999999901110602</v>
      </c>
      <c r="F24" s="8" t="s">
        <v>44</v>
      </c>
    </row>
    <row r="27" spans="1:7" ht="15.75" thickBot="1" x14ac:dyDescent="0.3">
      <c r="A27" t="s">
        <v>39</v>
      </c>
    </row>
    <row r="28" spans="1:7" ht="15.75" thickBot="1" x14ac:dyDescent="0.3">
      <c r="B28" s="7" t="s">
        <v>16</v>
      </c>
      <c r="C28" s="7" t="s">
        <v>17</v>
      </c>
      <c r="D28" s="7" t="s">
        <v>18</v>
      </c>
      <c r="E28" s="7" t="s">
        <v>19</v>
      </c>
      <c r="F28" s="7" t="s">
        <v>20</v>
      </c>
      <c r="G28" s="7" t="s">
        <v>21</v>
      </c>
    </row>
    <row r="29" spans="1:7" ht="15.75" thickBot="1" x14ac:dyDescent="0.3">
      <c r="B29" s="8" t="s">
        <v>49</v>
      </c>
      <c r="C29" s="8" t="s">
        <v>50</v>
      </c>
      <c r="D29" s="10">
        <v>0.98999999901110602</v>
      </c>
      <c r="E29" s="8" t="s">
        <v>49</v>
      </c>
      <c r="F29" s="8" t="s">
        <v>51</v>
      </c>
      <c r="G29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8F6E-23B8-45D2-AC17-398C4DCB4A0D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31.28515625" bestFit="1" customWidth="1"/>
    <col min="4" max="4" width="12" bestFit="1" customWidth="1"/>
    <col min="5" max="5" width="12.7109375" bestFit="1" customWidth="1"/>
  </cols>
  <sheetData>
    <row r="1" spans="1:5" x14ac:dyDescent="0.25">
      <c r="A1" s="6" t="s">
        <v>52</v>
      </c>
    </row>
    <row r="2" spans="1:5" x14ac:dyDescent="0.25">
      <c r="A2" s="6" t="s">
        <v>13</v>
      </c>
    </row>
    <row r="3" spans="1:5" x14ac:dyDescent="0.25">
      <c r="A3" s="6" t="s">
        <v>24</v>
      </c>
    </row>
    <row r="6" spans="1:5" ht="15.75" thickBot="1" x14ac:dyDescent="0.3">
      <c r="A6" t="s">
        <v>37</v>
      </c>
    </row>
    <row r="7" spans="1:5" x14ac:dyDescent="0.25">
      <c r="B7" s="13"/>
      <c r="C7" s="13"/>
      <c r="D7" s="13" t="s">
        <v>53</v>
      </c>
      <c r="E7" s="13" t="s">
        <v>55</v>
      </c>
    </row>
    <row r="8" spans="1:5" ht="15.75" thickBot="1" x14ac:dyDescent="0.3">
      <c r="B8" s="14" t="s">
        <v>16</v>
      </c>
      <c r="C8" s="14" t="s">
        <v>17</v>
      </c>
      <c r="D8" s="14" t="s">
        <v>54</v>
      </c>
      <c r="E8" s="14" t="s">
        <v>56</v>
      </c>
    </row>
    <row r="9" spans="1:5" x14ac:dyDescent="0.25">
      <c r="B9" s="9" t="s">
        <v>42</v>
      </c>
      <c r="C9" s="9" t="s">
        <v>43</v>
      </c>
      <c r="D9" s="9">
        <v>0.31987547649785281</v>
      </c>
      <c r="E9" s="9">
        <v>0</v>
      </c>
    </row>
    <row r="10" spans="1:5" x14ac:dyDescent="0.25">
      <c r="B10" s="9" t="s">
        <v>45</v>
      </c>
      <c r="C10" s="9" t="s">
        <v>46</v>
      </c>
      <c r="D10" s="9">
        <v>103.41782520856621</v>
      </c>
      <c r="E10" s="9">
        <v>0</v>
      </c>
    </row>
    <row r="11" spans="1:5" x14ac:dyDescent="0.25">
      <c r="B11" s="9" t="s">
        <v>47</v>
      </c>
      <c r="C11" s="9" t="s">
        <v>48</v>
      </c>
      <c r="D11" s="9">
        <v>1.0395259515324491</v>
      </c>
      <c r="E11" s="9">
        <v>0</v>
      </c>
    </row>
    <row r="12" spans="1:5" ht="15.75" thickBot="1" x14ac:dyDescent="0.3">
      <c r="B12" s="8" t="s">
        <v>49</v>
      </c>
      <c r="C12" s="8" t="s">
        <v>50</v>
      </c>
      <c r="D12" s="8">
        <v>0.98999999901110602</v>
      </c>
      <c r="E12" s="8">
        <v>-4217.4931640625</v>
      </c>
    </row>
    <row r="14" spans="1:5" x14ac:dyDescent="0.25">
      <c r="A14" t="s">
        <v>39</v>
      </c>
    </row>
    <row r="15" spans="1:5" x14ac:dyDescent="0.25">
      <c r="B15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R39"/>
  <sheetViews>
    <sheetView tabSelected="1" zoomScale="55" zoomScaleNormal="55" workbookViewId="0">
      <selection activeCell="AQ27" sqref="AQ27"/>
    </sheetView>
  </sheetViews>
  <sheetFormatPr defaultRowHeight="15" x14ac:dyDescent="0.25"/>
  <cols>
    <col min="1" max="1" width="10.140625" bestFit="1" customWidth="1"/>
    <col min="11" max="11" width="10.5703125" bestFit="1" customWidth="1"/>
    <col min="13" max="13" width="10.28515625" bestFit="1" customWidth="1"/>
    <col min="15" max="15" width="10.28515625" bestFit="1" customWidth="1"/>
  </cols>
  <sheetData>
    <row r="2" spans="1:18" ht="21" x14ac:dyDescent="0.35">
      <c r="A2" s="3" t="s">
        <v>59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18" x14ac:dyDescent="0.25">
      <c r="B4" s="15" t="s">
        <v>10</v>
      </c>
      <c r="C4" s="15"/>
      <c r="D4" s="15"/>
      <c r="E4" s="15"/>
      <c r="F4" s="15" t="s">
        <v>6</v>
      </c>
      <c r="G4" s="15"/>
      <c r="H4" s="15"/>
      <c r="I4" s="15"/>
      <c r="J4" s="15"/>
      <c r="K4" s="15"/>
    </row>
    <row r="6" spans="1:18" x14ac:dyDescent="0.25">
      <c r="A6" s="16" t="s">
        <v>7</v>
      </c>
      <c r="B6" s="17">
        <v>0.33070115162887759</v>
      </c>
      <c r="D6" s="16" t="s">
        <v>5</v>
      </c>
      <c r="E6" s="16"/>
      <c r="F6" s="16"/>
    </row>
    <row r="7" spans="1:18" x14ac:dyDescent="0.25">
      <c r="A7" s="16" t="s">
        <v>8</v>
      </c>
      <c r="B7" s="16">
        <v>118.78222542515427</v>
      </c>
      <c r="D7" s="16">
        <f>SUM(K15:K21)</f>
        <v>582.92450995298543</v>
      </c>
      <c r="E7" s="16"/>
      <c r="F7" s="16"/>
    </row>
    <row r="8" spans="1:18" x14ac:dyDescent="0.25">
      <c r="A8" s="16" t="s">
        <v>9</v>
      </c>
      <c r="B8" s="16">
        <v>1.0441597081842038</v>
      </c>
    </row>
    <row r="9" spans="1:18" x14ac:dyDescent="0.25">
      <c r="A9" s="16" t="s">
        <v>11</v>
      </c>
      <c r="B9" s="16">
        <v>0.99</v>
      </c>
    </row>
    <row r="13" spans="1:18" x14ac:dyDescent="0.25">
      <c r="A13" t="s">
        <v>1</v>
      </c>
      <c r="C13" t="s">
        <v>2</v>
      </c>
      <c r="F13" t="s">
        <v>0</v>
      </c>
      <c r="H13" t="s">
        <v>3</v>
      </c>
      <c r="K13" t="s">
        <v>4</v>
      </c>
      <c r="N13" t="s">
        <v>58</v>
      </c>
    </row>
    <row r="15" spans="1:18" x14ac:dyDescent="0.25">
      <c r="A15" s="1">
        <v>43889</v>
      </c>
      <c r="C15">
        <v>0</v>
      </c>
      <c r="F15">
        <v>48</v>
      </c>
      <c r="H15" s="5">
        <f xml:space="preserve"> $B$6* ((($B$6/$B$7)*C15+$B$8)^$B$7)^$B$9</f>
        <v>53.250259223419413</v>
      </c>
      <c r="K15" s="5">
        <f>(H15 - F15) ^2</f>
        <v>27.565221913100611</v>
      </c>
      <c r="M15" s="1">
        <v>43889</v>
      </c>
      <c r="N15" s="5">
        <f>H21</f>
        <v>344.26113175388667</v>
      </c>
    </row>
    <row r="16" spans="1:18" x14ac:dyDescent="0.25">
      <c r="A16" s="1">
        <v>43890</v>
      </c>
      <c r="C16">
        <v>1</v>
      </c>
      <c r="F16">
        <v>72</v>
      </c>
      <c r="H16" s="5">
        <f t="shared" ref="H16:H39" si="0" xml:space="preserve"> $B$6* ((($B$6/$B$7)*C16+$B$8)^$B$7)^$B$9</f>
        <v>72.830392953399539</v>
      </c>
      <c r="K16" s="5">
        <f t="shared" ref="K16:K23" si="1">(H16 - F16) ^2</f>
        <v>0.68955245705560841</v>
      </c>
      <c r="M16" s="1">
        <v>43890</v>
      </c>
      <c r="N16" s="5">
        <f>H22</f>
        <v>468.53321368898429</v>
      </c>
    </row>
    <row r="17" spans="1:14" x14ac:dyDescent="0.25">
      <c r="A17" s="1">
        <v>43891</v>
      </c>
      <c r="C17">
        <v>2</v>
      </c>
      <c r="F17">
        <v>117</v>
      </c>
      <c r="H17" s="5">
        <f t="shared" si="0"/>
        <v>99.5273462880089</v>
      </c>
      <c r="K17" s="5">
        <f t="shared" si="1"/>
        <v>305.29362773915636</v>
      </c>
      <c r="M17" s="1">
        <v>43891</v>
      </c>
      <c r="N17" s="5">
        <f>H23</f>
        <v>637.15173917596223</v>
      </c>
    </row>
    <row r="18" spans="1:14" x14ac:dyDescent="0.25">
      <c r="A18" s="1">
        <v>43892</v>
      </c>
      <c r="C18">
        <v>3</v>
      </c>
      <c r="F18">
        <v>130</v>
      </c>
      <c r="H18" s="5">
        <f t="shared" si="0"/>
        <v>135.89796505337185</v>
      </c>
      <c r="K18" s="5">
        <f t="shared" si="1"/>
        <v>34.78599177079559</v>
      </c>
      <c r="M18" s="1">
        <v>43892</v>
      </c>
      <c r="N18" s="5">
        <f>H24</f>
        <v>865.75954196380235</v>
      </c>
    </row>
    <row r="19" spans="1:14" x14ac:dyDescent="0.25">
      <c r="A19" s="1">
        <v>43893</v>
      </c>
      <c r="C19">
        <v>4</v>
      </c>
      <c r="F19">
        <v>188</v>
      </c>
      <c r="H19" s="5">
        <f t="shared" si="0"/>
        <v>185.40700493350903</v>
      </c>
      <c r="K19" s="5">
        <f t="shared" si="1"/>
        <v>6.7236234148465153</v>
      </c>
      <c r="M19" s="1">
        <v>43893</v>
      </c>
      <c r="N19" s="5">
        <f>H25</f>
        <v>1175.4534499539066</v>
      </c>
    </row>
    <row r="20" spans="1:14" x14ac:dyDescent="0.25">
      <c r="A20" s="1">
        <v>43894</v>
      </c>
      <c r="C20">
        <v>5</v>
      </c>
      <c r="F20">
        <v>240</v>
      </c>
      <c r="H20" s="5">
        <f t="shared" si="0"/>
        <v>252.74575017092192</v>
      </c>
      <c r="K20" s="5">
        <f t="shared" si="1"/>
        <v>162.45414741955622</v>
      </c>
      <c r="M20" s="1">
        <v>43894</v>
      </c>
      <c r="N20" s="5">
        <f>H26</f>
        <v>1594.6637193547194</v>
      </c>
    </row>
    <row r="21" spans="1:14" x14ac:dyDescent="0.25">
      <c r="A21" s="1">
        <v>43895</v>
      </c>
      <c r="C21">
        <v>6</v>
      </c>
      <c r="F21">
        <v>351</v>
      </c>
      <c r="H21" s="5">
        <f t="shared" si="0"/>
        <v>344.26113175388667</v>
      </c>
      <c r="K21" s="5">
        <f t="shared" si="1"/>
        <v>45.412345238474508</v>
      </c>
      <c r="M21" s="1">
        <v>43895</v>
      </c>
      <c r="N21" s="5">
        <f>H27</f>
        <v>2161.6735319038671</v>
      </c>
    </row>
    <row r="22" spans="1:14" x14ac:dyDescent="0.25">
      <c r="A22" s="1">
        <v>43896</v>
      </c>
      <c r="C22">
        <v>7</v>
      </c>
      <c r="F22">
        <v>670</v>
      </c>
      <c r="H22" s="5">
        <f t="shared" si="0"/>
        <v>468.53321368898429</v>
      </c>
      <c r="K22" s="5">
        <f t="shared" si="1"/>
        <v>40588.865986488468</v>
      </c>
      <c r="M22" s="1">
        <v>43896</v>
      </c>
      <c r="N22" s="5">
        <f>H28</f>
        <v>2927.9939677097495</v>
      </c>
    </row>
    <row r="23" spans="1:14" x14ac:dyDescent="0.25">
      <c r="A23" s="1">
        <v>43897</v>
      </c>
      <c r="C23">
        <v>8</v>
      </c>
      <c r="F23">
        <v>684</v>
      </c>
      <c r="H23" s="5">
        <f t="shared" si="0"/>
        <v>637.15173917596223</v>
      </c>
      <c r="K23" s="5">
        <f t="shared" si="1"/>
        <v>2194.7595422370719</v>
      </c>
      <c r="M23" s="1">
        <v>43897</v>
      </c>
      <c r="N23" s="5">
        <f>H29</f>
        <v>3962.8815037882409</v>
      </c>
    </row>
    <row r="24" spans="1:14" x14ac:dyDescent="0.25">
      <c r="A24" s="1">
        <v>43898</v>
      </c>
      <c r="C24">
        <v>9</v>
      </c>
      <c r="H24" s="5">
        <f t="shared" si="0"/>
        <v>865.75954196380235</v>
      </c>
      <c r="M24" s="1">
        <v>43898</v>
      </c>
      <c r="N24" s="5">
        <f>H30</f>
        <v>5359.3802655189411</v>
      </c>
    </row>
    <row r="25" spans="1:14" x14ac:dyDescent="0.25">
      <c r="A25" s="1">
        <v>43899</v>
      </c>
      <c r="C25">
        <v>10</v>
      </c>
      <c r="H25" s="5">
        <f t="shared" si="0"/>
        <v>1175.4534499539066</v>
      </c>
      <c r="M25" s="1">
        <v>43899</v>
      </c>
      <c r="N25" s="5">
        <f>H31</f>
        <v>7242.3976171645536</v>
      </c>
    </row>
    <row r="26" spans="1:14" x14ac:dyDescent="0.25">
      <c r="A26" s="1">
        <v>43900</v>
      </c>
      <c r="C26">
        <v>11</v>
      </c>
      <c r="H26" s="5">
        <f t="shared" si="0"/>
        <v>1594.6637193547194</v>
      </c>
      <c r="M26" s="1">
        <v>43900</v>
      </c>
      <c r="N26" s="5">
        <f>H32</f>
        <v>9779.4893114971201</v>
      </c>
    </row>
    <row r="27" spans="1:14" x14ac:dyDescent="0.25">
      <c r="A27" s="1">
        <v>43901</v>
      </c>
      <c r="C27">
        <v>12</v>
      </c>
      <c r="H27" s="5">
        <f t="shared" si="0"/>
        <v>2161.6735319038671</v>
      </c>
      <c r="M27" s="1">
        <v>43901</v>
      </c>
      <c r="N27" s="5">
        <f>H33</f>
        <v>13195.25264830535</v>
      </c>
    </row>
    <row r="28" spans="1:14" x14ac:dyDescent="0.25">
      <c r="A28" s="1">
        <v>43902</v>
      </c>
      <c r="C28">
        <v>13</v>
      </c>
      <c r="H28" s="5">
        <f t="shared" si="0"/>
        <v>2927.9939677097495</v>
      </c>
      <c r="M28" s="1">
        <v>43902</v>
      </c>
      <c r="N28" s="5">
        <f>H34</f>
        <v>17790.520485216766</v>
      </c>
    </row>
    <row r="29" spans="1:14" x14ac:dyDescent="0.25">
      <c r="A29" s="1">
        <v>43903</v>
      </c>
      <c r="C29">
        <v>14</v>
      </c>
      <c r="H29" s="5">
        <f t="shared" si="0"/>
        <v>3962.8815037882409</v>
      </c>
      <c r="M29" s="1">
        <v>43903</v>
      </c>
      <c r="N29" s="5">
        <f>H35</f>
        <v>23967.938654969657</v>
      </c>
    </row>
    <row r="30" spans="1:14" x14ac:dyDescent="0.25">
      <c r="A30" s="1">
        <v>43904</v>
      </c>
      <c r="C30">
        <v>15</v>
      </c>
      <c r="H30" s="5">
        <f t="shared" si="0"/>
        <v>5359.3802655189411</v>
      </c>
      <c r="M30" s="1">
        <v>43904</v>
      </c>
      <c r="N30" s="5">
        <f>H36</f>
        <v>32266.024863121762</v>
      </c>
    </row>
    <row r="31" spans="1:14" x14ac:dyDescent="0.25">
      <c r="A31" s="1">
        <v>43905</v>
      </c>
      <c r="C31">
        <v>16</v>
      </c>
      <c r="H31" s="5">
        <f t="shared" si="0"/>
        <v>7242.3976171645536</v>
      </c>
      <c r="M31" s="1">
        <v>43905</v>
      </c>
      <c r="N31" s="5">
        <f>H37</f>
        <v>43404.488598377131</v>
      </c>
    </row>
    <row r="32" spans="1:14" x14ac:dyDescent="0.25">
      <c r="A32" s="1">
        <v>43906</v>
      </c>
      <c r="C32">
        <v>17</v>
      </c>
      <c r="H32" s="5">
        <f t="shared" si="0"/>
        <v>9779.4893114971201</v>
      </c>
      <c r="M32" s="1">
        <v>43906</v>
      </c>
      <c r="N32" s="5">
        <f>H38</f>
        <v>58344.491759452074</v>
      </c>
    </row>
    <row r="33" spans="1:15" x14ac:dyDescent="0.25">
      <c r="A33" s="1">
        <v>43907</v>
      </c>
      <c r="C33">
        <v>18</v>
      </c>
      <c r="H33" s="5">
        <f t="shared" si="0"/>
        <v>13195.25264830535</v>
      </c>
      <c r="M33" s="1">
        <v>43907</v>
      </c>
      <c r="N33" s="5">
        <f>H39</f>
        <v>78368.717945830896</v>
      </c>
    </row>
    <row r="34" spans="1:15" x14ac:dyDescent="0.25">
      <c r="A34" s="1">
        <v>43908</v>
      </c>
      <c r="C34">
        <v>19</v>
      </c>
      <c r="H34" s="5">
        <f t="shared" si="0"/>
        <v>17790.520485216766</v>
      </c>
      <c r="N34" s="5"/>
      <c r="O34" s="1"/>
    </row>
    <row r="35" spans="1:15" x14ac:dyDescent="0.25">
      <c r="A35" s="1">
        <v>43909</v>
      </c>
      <c r="C35">
        <v>20</v>
      </c>
      <c r="H35" s="5">
        <f t="shared" si="0"/>
        <v>23967.938654969657</v>
      </c>
      <c r="N35" s="5"/>
      <c r="O35" s="1"/>
    </row>
    <row r="36" spans="1:15" x14ac:dyDescent="0.25">
      <c r="A36" s="1">
        <v>43910</v>
      </c>
      <c r="C36">
        <v>21</v>
      </c>
      <c r="H36" s="5">
        <f t="shared" si="0"/>
        <v>32266.024863121762</v>
      </c>
      <c r="N36" s="5"/>
      <c r="O36" s="1"/>
    </row>
    <row r="37" spans="1:15" x14ac:dyDescent="0.25">
      <c r="A37" s="1">
        <v>43911</v>
      </c>
      <c r="C37">
        <v>22</v>
      </c>
      <c r="H37" s="5">
        <f t="shared" si="0"/>
        <v>43404.488598377131</v>
      </c>
      <c r="N37" s="5"/>
      <c r="O37" s="1"/>
    </row>
    <row r="38" spans="1:15" x14ac:dyDescent="0.25">
      <c r="A38" s="1">
        <v>43912</v>
      </c>
      <c r="C38">
        <v>23</v>
      </c>
      <c r="H38" s="5">
        <f t="shared" si="0"/>
        <v>58344.491759452074</v>
      </c>
      <c r="N38" s="5"/>
      <c r="O38" s="1"/>
    </row>
    <row r="39" spans="1:15" x14ac:dyDescent="0.25">
      <c r="A39" s="1">
        <v>43913</v>
      </c>
      <c r="C39">
        <v>24</v>
      </c>
      <c r="H39" s="5">
        <f t="shared" si="0"/>
        <v>78368.717945830896</v>
      </c>
      <c r="N39" s="5"/>
      <c r="O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Feasibility Report 1</vt:lpstr>
      <vt:lpstr>Feasibility Report 2</vt:lpstr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2020-03-07T13:39:11Z</dcterms:modified>
</cp:coreProperties>
</file>