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benni\Desktop\Covid19_Germany_Estimates\"/>
    </mc:Choice>
  </mc:AlternateContent>
  <xr:revisionPtr revIDLastSave="0" documentId="13_ncr:1_{C261DC06-0CA6-48F4-BFCB-7802E5D522FF}" xr6:coauthVersionLast="45" xr6:coauthVersionMax="45" xr10:uidLastSave="{00000000-0000-0000-0000-000000000000}"/>
  <bookViews>
    <workbookView xWindow="-120" yWindow="-120" windowWidth="29040" windowHeight="15990" activeTab="2" xr2:uid="{8F2FD530-AE1D-479B-B999-25EE25C3C974}"/>
  </bookViews>
  <sheets>
    <sheet name="Polynomial-Exponential Germany" sheetId="1" r:id="rId1"/>
    <sheet name="Logistic Model Germany" sheetId="2" r:id="rId2"/>
    <sheet name="Logistic Germany With Linear" sheetId="4" r:id="rId3"/>
    <sheet name="Logistic Model USA" sheetId="3" r:id="rId4"/>
  </sheets>
  <definedNames>
    <definedName name="solver_adj" localSheetId="2" hidden="1">'Logistic Germany With Linear'!$B$5:$B$9</definedName>
    <definedName name="solver_adj" localSheetId="1" hidden="1">'Logistic Model Germany'!$B$5:$B$7</definedName>
    <definedName name="solver_adj" localSheetId="3" hidden="1">'Logistic Model USA'!$B$5:$B$7</definedName>
    <definedName name="solver_adj" localSheetId="0" hidden="1">'Polynomial-Exponential Germany'!$B$6:$B$9</definedName>
    <definedName name="solver_cvg" localSheetId="2" hidden="1">0.00001</definedName>
    <definedName name="solver_cvg" localSheetId="1" hidden="1">0.0001</definedName>
    <definedName name="solver_cvg" localSheetId="3" hidden="1">0.0001</definedName>
    <definedName name="solver_cvg" localSheetId="0" hidden="1">0.0001</definedName>
    <definedName name="solver_drv" localSheetId="2" hidden="1">2</definedName>
    <definedName name="solver_drv" localSheetId="1" hidden="1">2</definedName>
    <definedName name="solver_drv" localSheetId="3" hidden="1">2</definedName>
    <definedName name="solver_drv" localSheetId="0" hidden="1">2</definedName>
    <definedName name="solver_eng" localSheetId="2" hidden="1">1</definedName>
    <definedName name="solver_eng" localSheetId="1" hidden="1">1</definedName>
    <definedName name="solver_eng" localSheetId="3" hidden="1">1</definedName>
    <definedName name="solver_eng" localSheetId="0" hidden="1">1</definedName>
    <definedName name="solver_est" localSheetId="2" hidden="1">1</definedName>
    <definedName name="solver_est" localSheetId="1" hidden="1">1</definedName>
    <definedName name="solver_est" localSheetId="3" hidden="1">1</definedName>
    <definedName name="solver_est" localSheetId="0" hidden="1">1</definedName>
    <definedName name="solver_itr" localSheetId="2" hidden="1">2147483647</definedName>
    <definedName name="solver_itr" localSheetId="1" hidden="1">2147483647</definedName>
    <definedName name="solver_itr" localSheetId="3" hidden="1">2147483647</definedName>
    <definedName name="solver_itr" localSheetId="0" hidden="1">2147483647</definedName>
    <definedName name="solver_lhs1" localSheetId="2" hidden="1">'Logistic Germany With Linear'!$B$5</definedName>
    <definedName name="solver_lhs1" localSheetId="1" hidden="1">'Logistic Model Germany'!$B$5</definedName>
    <definedName name="solver_lhs1" localSheetId="3" hidden="1">'Logistic Model USA'!$B$5</definedName>
    <definedName name="solver_lhs1" localSheetId="0" hidden="1">'Polynomial-Exponential Germany'!$B$10</definedName>
    <definedName name="solver_lhs10" localSheetId="2" hidden="1">'Logistic Germany With Linear'!$B$9</definedName>
    <definedName name="solver_lhs10" localSheetId="0" hidden="1">'Polynomial-Exponential Germany'!$B$9</definedName>
    <definedName name="solver_lhs11" localSheetId="2" hidden="1">'Logistic Germany With Linear'!$O$9</definedName>
    <definedName name="solver_lhs12" localSheetId="2" hidden="1">'Logistic Germany With Linear'!$O$9</definedName>
    <definedName name="solver_lhs13" localSheetId="2" hidden="1">'Logistic Germany With Linear'!$O$9</definedName>
    <definedName name="solver_lhs14" localSheetId="2" hidden="1">'Logistic Germany With Linear'!$O$9</definedName>
    <definedName name="solver_lhs15" localSheetId="2" hidden="1">'Logistic Germany With Linear'!$O$9</definedName>
    <definedName name="solver_lhs16" localSheetId="2" hidden="1">'Logistic Germany With Linear'!$O$9</definedName>
    <definedName name="solver_lhs17" localSheetId="2" hidden="1">'Logistic Germany With Linear'!$O$9</definedName>
    <definedName name="solver_lhs18" localSheetId="2" hidden="1">'Logistic Germany With Linear'!$O$9</definedName>
    <definedName name="solver_lhs19" localSheetId="2" hidden="1">'Logistic Germany With Linear'!$O$9</definedName>
    <definedName name="solver_lhs2" localSheetId="2" hidden="1">'Logistic Germany With Linear'!$B$5</definedName>
    <definedName name="solver_lhs2" localSheetId="1" hidden="1">'Logistic Model Germany'!$B$5</definedName>
    <definedName name="solver_lhs2" localSheetId="3" hidden="1">'Logistic Model USA'!$B$5</definedName>
    <definedName name="solver_lhs2" localSheetId="0" hidden="1">'Polynomial-Exponential Germany'!$B$10</definedName>
    <definedName name="solver_lhs20" localSheetId="2" hidden="1">'Logistic Germany With Linear'!$O$9</definedName>
    <definedName name="solver_lhs3" localSheetId="2" hidden="1">'Logistic Germany With Linear'!$B$6</definedName>
    <definedName name="solver_lhs3" localSheetId="1" hidden="1">'Logistic Model Germany'!$B$6</definedName>
    <definedName name="solver_lhs3" localSheetId="3" hidden="1">'Logistic Model USA'!$B$6</definedName>
    <definedName name="solver_lhs3" localSheetId="0" hidden="1">'Polynomial-Exponential Germany'!$B$6</definedName>
    <definedName name="solver_lhs4" localSheetId="2" hidden="1">'Logistic Germany With Linear'!$B$6</definedName>
    <definedName name="solver_lhs4" localSheetId="1" hidden="1">'Logistic Model Germany'!$B$6</definedName>
    <definedName name="solver_lhs4" localSheetId="3" hidden="1">'Logistic Model USA'!$B$6</definedName>
    <definedName name="solver_lhs4" localSheetId="0" hidden="1">'Polynomial-Exponential Germany'!$B$6</definedName>
    <definedName name="solver_lhs5" localSheetId="2" hidden="1">'Logistic Germany With Linear'!$B$7</definedName>
    <definedName name="solver_lhs5" localSheetId="1" hidden="1">'Logistic Model Germany'!$B$7</definedName>
    <definedName name="solver_lhs5" localSheetId="3" hidden="1">'Logistic Model USA'!$B$7</definedName>
    <definedName name="solver_lhs5" localSheetId="0" hidden="1">'Polynomial-Exponential Germany'!$B$7</definedName>
    <definedName name="solver_lhs6" localSheetId="2" hidden="1">'Logistic Germany With Linear'!$B$7</definedName>
    <definedName name="solver_lhs6" localSheetId="1" hidden="1">'Logistic Model Germany'!$B$7</definedName>
    <definedName name="solver_lhs6" localSheetId="3" hidden="1">'Logistic Model USA'!$B$7</definedName>
    <definedName name="solver_lhs6" localSheetId="0" hidden="1">'Polynomial-Exponential Germany'!$B$7</definedName>
    <definedName name="solver_lhs7" localSheetId="2" hidden="1">'Logistic Germany With Linear'!$B$8</definedName>
    <definedName name="solver_lhs7" localSheetId="1" hidden="1">'Logistic Model Germany'!$B$8</definedName>
    <definedName name="solver_lhs7" localSheetId="0" hidden="1">'Polynomial-Exponential Germany'!$B$8</definedName>
    <definedName name="solver_lhs8" localSheetId="2" hidden="1">'Logistic Germany With Linear'!$B$8</definedName>
    <definedName name="solver_lhs8" localSheetId="1" hidden="1">'Logistic Model Germany'!$B$8</definedName>
    <definedName name="solver_lhs8" localSheetId="0" hidden="1">'Polynomial-Exponential Germany'!$B$8</definedName>
    <definedName name="solver_lhs9" localSheetId="2" hidden="1">'Logistic Germany With Linear'!$B$9</definedName>
    <definedName name="solver_lhs9" localSheetId="0" hidden="1">'Polynomial-Exponential Germany'!$B$9</definedName>
    <definedName name="solver_lin" localSheetId="0" hidden="1">2</definedName>
    <definedName name="solver_mip" localSheetId="2" hidden="1">2147483647</definedName>
    <definedName name="solver_mip" localSheetId="1" hidden="1">2147483647</definedName>
    <definedName name="solver_mip" localSheetId="3" hidden="1">2147483647</definedName>
    <definedName name="solver_mip" localSheetId="0" hidden="1">2147483647</definedName>
    <definedName name="solver_mni" localSheetId="2" hidden="1">60</definedName>
    <definedName name="solver_mni" localSheetId="1" hidden="1">30</definedName>
    <definedName name="solver_mni" localSheetId="3" hidden="1">30</definedName>
    <definedName name="solver_mni" localSheetId="0" hidden="1">30</definedName>
    <definedName name="solver_mrt" localSheetId="2" hidden="1">0.075</definedName>
    <definedName name="solver_mrt" localSheetId="1" hidden="1">0.075</definedName>
    <definedName name="solver_mrt" localSheetId="3" hidden="1">0.075</definedName>
    <definedName name="solver_mrt" localSheetId="0" hidden="1">0.075</definedName>
    <definedName name="solver_msl" localSheetId="2" hidden="1">1</definedName>
    <definedName name="solver_msl" localSheetId="1" hidden="1">1</definedName>
    <definedName name="solver_msl" localSheetId="3" hidden="1">1</definedName>
    <definedName name="solver_msl" localSheetId="0" hidden="1">1</definedName>
    <definedName name="solver_neg" localSheetId="2" hidden="1">1</definedName>
    <definedName name="solver_neg" localSheetId="1" hidden="1">1</definedName>
    <definedName name="solver_neg" localSheetId="3" hidden="1">1</definedName>
    <definedName name="solver_neg" localSheetId="0" hidden="1">1</definedName>
    <definedName name="solver_nod" localSheetId="2" hidden="1">2147483647</definedName>
    <definedName name="solver_nod" localSheetId="1" hidden="1">2147483647</definedName>
    <definedName name="solver_nod" localSheetId="3" hidden="1">2147483647</definedName>
    <definedName name="solver_nod" localSheetId="0" hidden="1">2147483647</definedName>
    <definedName name="solver_num" localSheetId="2" hidden="1">10</definedName>
    <definedName name="solver_num" localSheetId="1" hidden="1">6</definedName>
    <definedName name="solver_num" localSheetId="3" hidden="1">6</definedName>
    <definedName name="solver_num" localSheetId="0" hidden="1">10</definedName>
    <definedName name="solver_nwt" localSheetId="2" hidden="1">1</definedName>
    <definedName name="solver_nwt" localSheetId="1" hidden="1">1</definedName>
    <definedName name="solver_nwt" localSheetId="3" hidden="1">1</definedName>
    <definedName name="solver_nwt" localSheetId="0" hidden="1">1</definedName>
    <definedName name="solver_opt" localSheetId="2" hidden="1">'Logistic Germany With Linear'!$D$6</definedName>
    <definedName name="solver_opt" localSheetId="1" hidden="1">'Logistic Model Germany'!$D$6</definedName>
    <definedName name="solver_opt" localSheetId="3" hidden="1">'Logistic Model USA'!$D$6</definedName>
    <definedName name="solver_opt" localSheetId="0" hidden="1">'Polynomial-Exponential Germany'!$D$7</definedName>
    <definedName name="solver_pre" localSheetId="2" hidden="1">0.000001</definedName>
    <definedName name="solver_pre" localSheetId="1" hidden="1">0.000001</definedName>
    <definedName name="solver_pre" localSheetId="3" hidden="1">0.000001</definedName>
    <definedName name="solver_pre" localSheetId="0" hidden="1">0.000001</definedName>
    <definedName name="solver_rbv" localSheetId="2" hidden="1">1</definedName>
    <definedName name="solver_rbv" localSheetId="1" hidden="1">1</definedName>
    <definedName name="solver_rbv" localSheetId="3" hidden="1">1</definedName>
    <definedName name="solver_rbv" localSheetId="0" hidden="1">1</definedName>
    <definedName name="solver_rel1" localSheetId="2" hidden="1">1</definedName>
    <definedName name="solver_rel1" localSheetId="1" hidden="1">1</definedName>
    <definedName name="solver_rel1" localSheetId="3" hidden="1">1</definedName>
    <definedName name="solver_rel1" localSheetId="0" hidden="1">3</definedName>
    <definedName name="solver_rel10" localSheetId="2" hidden="1">3</definedName>
    <definedName name="solver_rel10" localSheetId="0" hidden="1">3</definedName>
    <definedName name="solver_rel11" localSheetId="2" hidden="1">1</definedName>
    <definedName name="solver_rel12" localSheetId="2" hidden="1">1</definedName>
    <definedName name="solver_rel13" localSheetId="2" hidden="1">1</definedName>
    <definedName name="solver_rel14" localSheetId="2" hidden="1">1</definedName>
    <definedName name="solver_rel15" localSheetId="2" hidden="1">1</definedName>
    <definedName name="solver_rel16" localSheetId="2" hidden="1">1</definedName>
    <definedName name="solver_rel17" localSheetId="2" hidden="1">1</definedName>
    <definedName name="solver_rel18" localSheetId="2" hidden="1">1</definedName>
    <definedName name="solver_rel19" localSheetId="2" hidden="1">1</definedName>
    <definedName name="solver_rel2" localSheetId="2" hidden="1">3</definedName>
    <definedName name="solver_rel2" localSheetId="1" hidden="1">3</definedName>
    <definedName name="solver_rel2" localSheetId="3" hidden="1">3</definedName>
    <definedName name="solver_rel2" localSheetId="0" hidden="1">1</definedName>
    <definedName name="solver_rel20" localSheetId="2" hidden="1">3</definedName>
    <definedName name="solver_rel3" localSheetId="2" hidden="1">1</definedName>
    <definedName name="solver_rel3" localSheetId="1" hidden="1">1</definedName>
    <definedName name="solver_rel3" localSheetId="3" hidden="1">1</definedName>
    <definedName name="solver_rel3" localSheetId="0" hidden="1">1</definedName>
    <definedName name="solver_rel4" localSheetId="2" hidden="1">3</definedName>
    <definedName name="solver_rel4" localSheetId="1" hidden="1">3</definedName>
    <definedName name="solver_rel4" localSheetId="3" hidden="1">3</definedName>
    <definedName name="solver_rel4" localSheetId="0" hidden="1">3</definedName>
    <definedName name="solver_rel5" localSheetId="2" hidden="1">1</definedName>
    <definedName name="solver_rel5" localSheetId="1" hidden="1">1</definedName>
    <definedName name="solver_rel5" localSheetId="3" hidden="1">1</definedName>
    <definedName name="solver_rel5" localSheetId="0" hidden="1">1</definedName>
    <definedName name="solver_rel6" localSheetId="2" hidden="1">3</definedName>
    <definedName name="solver_rel6" localSheetId="1" hidden="1">3</definedName>
    <definedName name="solver_rel6" localSheetId="3" hidden="1">3</definedName>
    <definedName name="solver_rel6" localSheetId="0" hidden="1">3</definedName>
    <definedName name="solver_rel7" localSheetId="2" hidden="1">1</definedName>
    <definedName name="solver_rel7" localSheetId="1" hidden="1">1</definedName>
    <definedName name="solver_rel7" localSheetId="0" hidden="1">1</definedName>
    <definedName name="solver_rel8" localSheetId="2" hidden="1">3</definedName>
    <definedName name="solver_rel8" localSheetId="1" hidden="1">3</definedName>
    <definedName name="solver_rel8" localSheetId="0" hidden="1">3</definedName>
    <definedName name="solver_rel9" localSheetId="2" hidden="1">1</definedName>
    <definedName name="solver_rel9" localSheetId="0" hidden="1">1</definedName>
    <definedName name="solver_rhs1" localSheetId="2" hidden="1">1000000</definedName>
    <definedName name="solver_rhs1" localSheetId="1" hidden="1">1000000</definedName>
    <definedName name="solver_rhs1" localSheetId="3" hidden="1">1000000</definedName>
    <definedName name="solver_rhs1" localSheetId="0" hidden="1">-100</definedName>
    <definedName name="solver_rhs10" localSheetId="2" hidden="1">0</definedName>
    <definedName name="solver_rhs10" localSheetId="0" hidden="1">0</definedName>
    <definedName name="solver_rhs11" localSheetId="2" hidden="1">20000</definedName>
    <definedName name="solver_rhs12" localSheetId="2" hidden="1">20000</definedName>
    <definedName name="solver_rhs13" localSheetId="2" hidden="1">20000</definedName>
    <definedName name="solver_rhs14" localSheetId="2" hidden="1">20000</definedName>
    <definedName name="solver_rhs15" localSheetId="2" hidden="1">20000</definedName>
    <definedName name="solver_rhs16" localSheetId="2" hidden="1">20000</definedName>
    <definedName name="solver_rhs17" localSheetId="2" hidden="1">20000</definedName>
    <definedName name="solver_rhs18" localSheetId="2" hidden="1">20000</definedName>
    <definedName name="solver_rhs19" localSheetId="2" hidden="1">20000</definedName>
    <definedName name="solver_rhs2" localSheetId="2" hidden="1">40000</definedName>
    <definedName name="solver_rhs2" localSheetId="1" hidden="1">1000</definedName>
    <definedName name="solver_rhs2" localSheetId="3" hidden="1">1000</definedName>
    <definedName name="solver_rhs2" localSheetId="0" hidden="1">100</definedName>
    <definedName name="solver_rhs20" localSheetId="2" hidden="1">0</definedName>
    <definedName name="solver_rhs3" localSheetId="2" hidden="1">2</definedName>
    <definedName name="solver_rhs3" localSheetId="1" hidden="1">1</definedName>
    <definedName name="solver_rhs3" localSheetId="3" hidden="1">1</definedName>
    <definedName name="solver_rhs3" localSheetId="0" hidden="1">30</definedName>
    <definedName name="solver_rhs4" localSheetId="2" hidden="1">0</definedName>
    <definedName name="solver_rhs4" localSheetId="1" hidden="1">0</definedName>
    <definedName name="solver_rhs4" localSheetId="3" hidden="1">0</definedName>
    <definedName name="solver_rhs4" localSheetId="0" hidden="1">0</definedName>
    <definedName name="solver_rhs5" localSheetId="2" hidden="1">0</definedName>
    <definedName name="solver_rhs5" localSheetId="1" hidden="1">1000</definedName>
    <definedName name="solver_rhs5" localSheetId="3" hidden="1">1000</definedName>
    <definedName name="solver_rhs5" localSheetId="0" hidden="1">40</definedName>
    <definedName name="solver_rhs6" localSheetId="2" hidden="1">-200</definedName>
    <definedName name="solver_rhs6" localSheetId="1" hidden="1">1</definedName>
    <definedName name="solver_rhs6" localSheetId="3" hidden="1">1</definedName>
    <definedName name="solver_rhs6" localSheetId="0" hidden="1">0</definedName>
    <definedName name="solver_rhs7" localSheetId="2" hidden="1">10000</definedName>
    <definedName name="solver_rhs7" localSheetId="1" hidden="1">1000</definedName>
    <definedName name="solver_rhs7" localSheetId="0" hidden="1">2</definedName>
    <definedName name="solver_rhs8" localSheetId="2" hidden="1">0</definedName>
    <definedName name="solver_rhs8" localSheetId="1" hidden="1">1</definedName>
    <definedName name="solver_rhs8" localSheetId="0" hidden="1">0</definedName>
    <definedName name="solver_rhs9" localSheetId="2" hidden="1">20000</definedName>
    <definedName name="solver_rhs9" localSheetId="0" hidden="1">1</definedName>
    <definedName name="solver_rlx" localSheetId="2" hidden="1">2</definedName>
    <definedName name="solver_rlx" localSheetId="1" hidden="1">2</definedName>
    <definedName name="solver_rlx" localSheetId="3" hidden="1">2</definedName>
    <definedName name="solver_rlx" localSheetId="0" hidden="1">2</definedName>
    <definedName name="solver_rsd" localSheetId="2" hidden="1">0</definedName>
    <definedName name="solver_rsd" localSheetId="1" hidden="1">0</definedName>
    <definedName name="solver_rsd" localSheetId="3" hidden="1">0</definedName>
    <definedName name="solver_rsd" localSheetId="0" hidden="1">0</definedName>
    <definedName name="solver_scl" localSheetId="2" hidden="1">1</definedName>
    <definedName name="solver_scl" localSheetId="1" hidden="1">1</definedName>
    <definedName name="solver_scl" localSheetId="3" hidden="1">2</definedName>
    <definedName name="solver_scl" localSheetId="0" hidden="1">1</definedName>
    <definedName name="solver_sho" localSheetId="2" hidden="1">2</definedName>
    <definedName name="solver_sho" localSheetId="1" hidden="1">2</definedName>
    <definedName name="solver_sho" localSheetId="3" hidden="1">2</definedName>
    <definedName name="solver_sho" localSheetId="0" hidden="1">2</definedName>
    <definedName name="solver_ssz" localSheetId="2" hidden="1">100</definedName>
    <definedName name="solver_ssz" localSheetId="1" hidden="1">100</definedName>
    <definedName name="solver_ssz" localSheetId="3" hidden="1">100</definedName>
    <definedName name="solver_ssz" localSheetId="0" hidden="1">1000</definedName>
    <definedName name="solver_tim" localSheetId="2" hidden="1">2147483647</definedName>
    <definedName name="solver_tim" localSheetId="1" hidden="1">2147483647</definedName>
    <definedName name="solver_tim" localSheetId="3" hidden="1">2147483647</definedName>
    <definedName name="solver_tim" localSheetId="0" hidden="1">2147483647</definedName>
    <definedName name="solver_tol" localSheetId="2" hidden="1">0.01</definedName>
    <definedName name="solver_tol" localSheetId="1" hidden="1">0.01</definedName>
    <definedName name="solver_tol" localSheetId="3" hidden="1">0.01</definedName>
    <definedName name="solver_tol" localSheetId="0" hidden="1">0.01</definedName>
    <definedName name="solver_typ" localSheetId="2" hidden="1">2</definedName>
    <definedName name="solver_typ" localSheetId="1" hidden="1">2</definedName>
    <definedName name="solver_typ" localSheetId="3" hidden="1">2</definedName>
    <definedName name="solver_typ" localSheetId="0" hidden="1">2</definedName>
    <definedName name="solver_val" localSheetId="2" hidden="1">0</definedName>
    <definedName name="solver_val" localSheetId="1" hidden="1">0</definedName>
    <definedName name="solver_val" localSheetId="3" hidden="1">0</definedName>
    <definedName name="solver_val" localSheetId="0" hidden="1">0</definedName>
    <definedName name="solver_ver" localSheetId="2" hidden="1">3</definedName>
    <definedName name="solver_ver" localSheetId="1" hidden="1">3</definedName>
    <definedName name="solver_ver" localSheetId="3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4" l="1"/>
  <c r="K15" i="4" s="1"/>
  <c r="H16" i="4"/>
  <c r="K16" i="4" s="1"/>
  <c r="H17" i="4"/>
  <c r="K17" i="4" s="1"/>
  <c r="H18" i="4"/>
  <c r="H19" i="4"/>
  <c r="K19" i="4" s="1"/>
  <c r="H20" i="4"/>
  <c r="K20" i="4" s="1"/>
  <c r="H21" i="4"/>
  <c r="H22" i="4"/>
  <c r="K22" i="4" s="1"/>
  <c r="H23" i="4"/>
  <c r="K23" i="4" s="1"/>
  <c r="H24" i="4"/>
  <c r="H25" i="4"/>
  <c r="K25" i="4" s="1"/>
  <c r="H26" i="4"/>
  <c r="H27" i="4"/>
  <c r="H28" i="4"/>
  <c r="K28" i="4" s="1"/>
  <c r="H29" i="4"/>
  <c r="H30" i="4"/>
  <c r="K30" i="4" s="1"/>
  <c r="H31" i="4"/>
  <c r="K31" i="4" s="1"/>
  <c r="H32" i="4"/>
  <c r="H33" i="4"/>
  <c r="K33" i="4" s="1"/>
  <c r="H34" i="4"/>
  <c r="H35" i="4"/>
  <c r="H36" i="4"/>
  <c r="K36" i="4" s="1"/>
  <c r="H37" i="4"/>
  <c r="K37" i="4" s="1"/>
  <c r="H38" i="4"/>
  <c r="H39" i="4"/>
  <c r="K39" i="4" s="1"/>
  <c r="H40" i="4"/>
  <c r="K40" i="4" s="1"/>
  <c r="H41" i="4"/>
  <c r="K41" i="4" s="1"/>
  <c r="H42" i="4"/>
  <c r="K42" i="4" s="1"/>
  <c r="H43" i="4"/>
  <c r="K43" i="4" s="1"/>
  <c r="H44" i="4"/>
  <c r="K44" i="4" s="1"/>
  <c r="H45" i="4"/>
  <c r="K45" i="4" s="1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14" i="4"/>
  <c r="K14" i="4" s="1"/>
  <c r="K29" i="4" l="1"/>
  <c r="K35" i="4"/>
  <c r="K38" i="4"/>
  <c r="K34" i="4"/>
  <c r="K26" i="4"/>
  <c r="K32" i="4"/>
  <c r="K24" i="4"/>
  <c r="K27" i="4"/>
  <c r="K21" i="4"/>
  <c r="K18" i="4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K42" i="3" s="1"/>
  <c r="H41" i="3"/>
  <c r="K41" i="3" s="1"/>
  <c r="H40" i="3"/>
  <c r="K40" i="3" s="1"/>
  <c r="H39" i="3"/>
  <c r="K39" i="3" s="1"/>
  <c r="H38" i="3"/>
  <c r="P34" i="3" s="1"/>
  <c r="H37" i="3"/>
  <c r="K37" i="3" s="1"/>
  <c r="H36" i="3"/>
  <c r="N34" i="3" s="1"/>
  <c r="H35" i="3"/>
  <c r="P31" i="3" s="1"/>
  <c r="H34" i="3"/>
  <c r="K34" i="3" s="1"/>
  <c r="H33" i="3"/>
  <c r="N31" i="3" s="1"/>
  <c r="H32" i="3"/>
  <c r="P28" i="3" s="1"/>
  <c r="H31" i="3"/>
  <c r="K31" i="3" s="1"/>
  <c r="H30" i="3"/>
  <c r="N28" i="3" s="1"/>
  <c r="H29" i="3"/>
  <c r="P25" i="3" s="1"/>
  <c r="H28" i="3"/>
  <c r="K28" i="3" s="1"/>
  <c r="H27" i="3"/>
  <c r="N25" i="3" s="1"/>
  <c r="H26" i="3"/>
  <c r="P22" i="3" s="1"/>
  <c r="H25" i="3"/>
  <c r="K25" i="3" s="1"/>
  <c r="H24" i="3"/>
  <c r="N22" i="3" s="1"/>
  <c r="H23" i="3"/>
  <c r="P19" i="3" s="1"/>
  <c r="H22" i="3"/>
  <c r="K22" i="3" s="1"/>
  <c r="H21" i="3"/>
  <c r="N19" i="3" s="1"/>
  <c r="H20" i="3"/>
  <c r="P16" i="3" s="1"/>
  <c r="H19" i="3"/>
  <c r="K19" i="3" s="1"/>
  <c r="H18" i="3"/>
  <c r="N16" i="3" s="1"/>
  <c r="H17" i="3"/>
  <c r="K17" i="3" s="1"/>
  <c r="H16" i="3"/>
  <c r="K16" i="3" s="1"/>
  <c r="H15" i="3"/>
  <c r="K15" i="3" s="1"/>
  <c r="H14" i="3"/>
  <c r="K14" i="3" s="1"/>
  <c r="D6" i="4" l="1"/>
  <c r="N20" i="3"/>
  <c r="N23" i="3"/>
  <c r="P29" i="3"/>
  <c r="P23" i="3"/>
  <c r="P17" i="3"/>
  <c r="N35" i="3"/>
  <c r="N26" i="3"/>
  <c r="N17" i="3"/>
  <c r="N32" i="3"/>
  <c r="P26" i="3"/>
  <c r="P20" i="3"/>
  <c r="N14" i="3"/>
  <c r="N36" i="3"/>
  <c r="P14" i="3"/>
  <c r="N29" i="3"/>
  <c r="K20" i="3"/>
  <c r="K18" i="3"/>
  <c r="K21" i="3"/>
  <c r="K24" i="3"/>
  <c r="K27" i="3"/>
  <c r="K30" i="3"/>
  <c r="K33" i="3"/>
  <c r="N15" i="3"/>
  <c r="N18" i="3"/>
  <c r="N21" i="3"/>
  <c r="N24" i="3"/>
  <c r="N27" i="3"/>
  <c r="N30" i="3"/>
  <c r="N33" i="3"/>
  <c r="P15" i="3"/>
  <c r="P18" i="3"/>
  <c r="P21" i="3"/>
  <c r="P24" i="3"/>
  <c r="P27" i="3"/>
  <c r="P30" i="3"/>
  <c r="P33" i="3"/>
  <c r="K23" i="3"/>
  <c r="K35" i="3"/>
  <c r="P32" i="3"/>
  <c r="K36" i="3"/>
  <c r="K38" i="3"/>
  <c r="K26" i="3"/>
  <c r="K29" i="3"/>
  <c r="K32" i="3"/>
  <c r="H15" i="2"/>
  <c r="K15" i="2" s="1"/>
  <c r="H16" i="2"/>
  <c r="K16" i="2" s="1"/>
  <c r="H17" i="2"/>
  <c r="K17" i="2" s="1"/>
  <c r="H18" i="2"/>
  <c r="N16" i="2" s="1"/>
  <c r="H19" i="2"/>
  <c r="K19" i="2" s="1"/>
  <c r="H20" i="2"/>
  <c r="N18" i="2" s="1"/>
  <c r="H21" i="2"/>
  <c r="N19" i="2" s="1"/>
  <c r="H22" i="2"/>
  <c r="K22" i="2" s="1"/>
  <c r="H23" i="2"/>
  <c r="K23" i="2" s="1"/>
  <c r="H24" i="2"/>
  <c r="N22" i="2" s="1"/>
  <c r="H25" i="2"/>
  <c r="K25" i="2" s="1"/>
  <c r="H26" i="2"/>
  <c r="P22" i="2" s="1"/>
  <c r="H27" i="2"/>
  <c r="N25" i="2" s="1"/>
  <c r="H28" i="2"/>
  <c r="K28" i="2" s="1"/>
  <c r="H29" i="2"/>
  <c r="N27" i="2" s="1"/>
  <c r="H30" i="2"/>
  <c r="N28" i="2" s="1"/>
  <c r="H31" i="2"/>
  <c r="K31" i="2" s="1"/>
  <c r="H32" i="2"/>
  <c r="K32" i="2" s="1"/>
  <c r="H33" i="2"/>
  <c r="N31" i="2" s="1"/>
  <c r="H34" i="2"/>
  <c r="P30" i="2" s="1"/>
  <c r="H35" i="2"/>
  <c r="N33" i="2" s="1"/>
  <c r="H36" i="2"/>
  <c r="P32" i="2" s="1"/>
  <c r="H37" i="2"/>
  <c r="N35" i="2" s="1"/>
  <c r="H38" i="2"/>
  <c r="H39" i="2"/>
  <c r="K39" i="2" s="1"/>
  <c r="H40" i="2"/>
  <c r="K40" i="2" s="1"/>
  <c r="H41" i="2"/>
  <c r="K41" i="2" s="1"/>
  <c r="H42" i="2"/>
  <c r="K42" i="2" s="1"/>
  <c r="H43" i="2"/>
  <c r="K43" i="2" s="1"/>
  <c r="H44" i="2"/>
  <c r="K44" i="2" s="1"/>
  <c r="H45" i="2"/>
  <c r="K45" i="2" s="1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14" i="2"/>
  <c r="K14" i="2" s="1"/>
  <c r="D6" i="3" l="1"/>
  <c r="P34" i="2"/>
  <c r="K38" i="2"/>
  <c r="N32" i="2"/>
  <c r="N17" i="2"/>
  <c r="N36" i="2"/>
  <c r="P16" i="2"/>
  <c r="N29" i="2"/>
  <c r="N26" i="2"/>
  <c r="K20" i="2"/>
  <c r="N20" i="2"/>
  <c r="P14" i="2"/>
  <c r="P20" i="2"/>
  <c r="N15" i="2"/>
  <c r="N21" i="2"/>
  <c r="P28" i="2"/>
  <c r="P23" i="2"/>
  <c r="P29" i="2"/>
  <c r="N24" i="2"/>
  <c r="N30" i="2"/>
  <c r="K29" i="2"/>
  <c r="P19" i="2"/>
  <c r="P25" i="2"/>
  <c r="K26" i="2"/>
  <c r="P17" i="2"/>
  <c r="K34" i="2"/>
  <c r="P26" i="2"/>
  <c r="P31" i="2"/>
  <c r="K35" i="2"/>
  <c r="N14" i="2"/>
  <c r="N23" i="2"/>
  <c r="K36" i="2"/>
  <c r="K37" i="2"/>
  <c r="K21" i="2"/>
  <c r="K30" i="2"/>
  <c r="P15" i="2"/>
  <c r="P18" i="2"/>
  <c r="P21" i="2"/>
  <c r="P24" i="2"/>
  <c r="P27" i="2"/>
  <c r="P33" i="2"/>
  <c r="K18" i="2"/>
  <c r="K27" i="2"/>
  <c r="K33" i="2"/>
  <c r="N34" i="2"/>
  <c r="K24" i="2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K33" i="1" s="1"/>
  <c r="H34" i="1"/>
  <c r="K34" i="1" s="1"/>
  <c r="H35" i="1"/>
  <c r="K35" i="1" s="1"/>
  <c r="H36" i="1"/>
  <c r="K36" i="1" s="1"/>
  <c r="H37" i="1"/>
  <c r="K37" i="1" s="1"/>
  <c r="H38" i="1"/>
  <c r="K38" i="1" s="1"/>
  <c r="H39" i="1"/>
  <c r="K39" i="1" s="1"/>
  <c r="H40" i="1"/>
  <c r="K40" i="1" s="1"/>
  <c r="H41" i="1"/>
  <c r="K41" i="1" s="1"/>
  <c r="H42" i="1"/>
  <c r="K42" i="1" s="1"/>
  <c r="H43" i="1"/>
  <c r="K43" i="1" s="1"/>
  <c r="H44" i="1"/>
  <c r="K44" i="1" s="1"/>
  <c r="H45" i="1"/>
  <c r="K45" i="1" s="1"/>
  <c r="H46" i="1"/>
  <c r="K46" i="1" s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15" i="1"/>
  <c r="D6" i="2" l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15" i="1"/>
  <c r="D7" i="1" l="1"/>
  <c r="N35" i="1"/>
  <c r="P33" i="1"/>
  <c r="N34" i="1"/>
  <c r="P32" i="1"/>
  <c r="N33" i="1"/>
  <c r="P31" i="1"/>
  <c r="N36" i="1"/>
  <c r="P34" i="1"/>
  <c r="N32" i="1"/>
  <c r="P30" i="1"/>
  <c r="N16" i="1" l="1"/>
  <c r="N24" i="1"/>
  <c r="P22" i="1"/>
  <c r="N25" i="1"/>
  <c r="P23" i="1"/>
  <c r="N23" i="1"/>
  <c r="P21" i="1"/>
  <c r="N22" i="1"/>
  <c r="P20" i="1"/>
  <c r="N26" i="1"/>
  <c r="P24" i="1"/>
  <c r="N21" i="1"/>
  <c r="P19" i="1"/>
  <c r="N37" i="1"/>
  <c r="P35" i="1"/>
  <c r="N20" i="1"/>
  <c r="P18" i="1"/>
  <c r="N31" i="1"/>
  <c r="P29" i="1"/>
  <c r="P25" i="1"/>
  <c r="N27" i="1"/>
  <c r="N19" i="1"/>
  <c r="P17" i="1"/>
  <c r="P28" i="1"/>
  <c r="N30" i="1"/>
  <c r="P16" i="1"/>
  <c r="N18" i="1"/>
  <c r="N29" i="1"/>
  <c r="P27" i="1"/>
  <c r="P15" i="1"/>
  <c r="N17" i="1"/>
  <c r="P26" i="1"/>
  <c r="N28" i="1"/>
  <c r="N15" i="1"/>
</calcChain>
</file>

<file path=xl/sharedStrings.xml><?xml version="1.0" encoding="utf-8"?>
<sst xmlns="http://schemas.openxmlformats.org/spreadsheetml/2006/main" count="62" uniqueCount="27">
  <si>
    <t>Bestätigte Fälle</t>
  </si>
  <si>
    <t>Kalendertag</t>
  </si>
  <si>
    <t>Tag ab n=50</t>
  </si>
  <si>
    <t>Vorhergesagte Fälle</t>
  </si>
  <si>
    <t>Summe Quadratischer Fehler</t>
  </si>
  <si>
    <t>Siehe: https://arxiv.org/ftp/arxiv/papers/1512/1512.01389.pdf</t>
  </si>
  <si>
    <t>r</t>
  </si>
  <si>
    <t>m</t>
  </si>
  <si>
    <t>a</t>
  </si>
  <si>
    <t>Fallzahl = r(((r/m)*t + A)^m ) ^p</t>
  </si>
  <si>
    <t>p</t>
  </si>
  <si>
    <t>Modellierung einer Vorhersage des Covid19 Verlaufs in Deutschland durch GRG Nonlinear mit Multistart Global Minimum Suche</t>
  </si>
  <si>
    <t>Wirkliche Fälle mit Lag = 3 Tage zwischen Infektiösität und Bestätigung</t>
  </si>
  <si>
    <t>Wirkliche Fälle mit Lag = 5 Tage zwischen Infektiösität und Bestätigung</t>
  </si>
  <si>
    <t>Datensatz:https://interaktiv.morgenpost.de/corona-virus-karte-infektionen-deutschland-weltweit/</t>
  </si>
  <si>
    <t>^2 Error</t>
  </si>
  <si>
    <t>Fallzahl = a/(1 + exp(-b·(x - c)))</t>
  </si>
  <si>
    <t>Siehe: https://obsigna.com/articles/1584931539.html</t>
  </si>
  <si>
    <t>b</t>
  </si>
  <si>
    <t>c</t>
  </si>
  <si>
    <t>Modellierung einer Vorhersage des Covid19 Verlaufs in den USA durch GRG Nonlinear mit Multistart Global Minimum Suche</t>
  </si>
  <si>
    <t>Fallzahl = a·0.5/(0.5 + (a - 0.5)·exp(-b·a·(x - c))) - (d·x + e)</t>
  </si>
  <si>
    <t>d</t>
  </si>
  <si>
    <t>e</t>
  </si>
  <si>
    <t>Bestätigte Fälle Morgenpost</t>
  </si>
  <si>
    <t>Vorhergesagte Fälle Morgenpost</t>
  </si>
  <si>
    <t>https://www.worldometers.info/coronavirus/country/germany/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</si>
</sst>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2" fontId="0" fillId="0" borderId="0" xfId="0" applyNumberFormat="1"/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0" fontId="3" fillId="0" borderId="0" xfId="0" applyFont="1" applyAlignment="1">
      <alignment vertical="center"/>
    </xf>
    <xf numFmtId="3" fontId="3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Model vs Actual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'Polynomial-Exponential Germany'!$F$13</c:f>
              <c:strCache>
                <c:ptCount val="1"/>
                <c:pt idx="0">
                  <c:v>Bestätigte Fälle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'Polynomial-Exponential Germany'!$C$14:$C$43</c:f>
              <c:numCache>
                <c:formatCode>General</c:formatCode>
                <c:ptCount val="30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</c:numCache>
            </c:numRef>
          </c:xVal>
          <c:yVal>
            <c:numRef>
              <c:f>'Polynomial-Exponential Germany'!$F$14:$F$43</c:f>
              <c:numCache>
                <c:formatCode>General</c:formatCode>
                <c:ptCount val="30"/>
                <c:pt idx="1">
                  <c:v>53</c:v>
                </c:pt>
                <c:pt idx="2">
                  <c:v>66</c:v>
                </c:pt>
                <c:pt idx="3">
                  <c:v>117</c:v>
                </c:pt>
                <c:pt idx="4">
                  <c:v>150</c:v>
                </c:pt>
                <c:pt idx="5">
                  <c:v>188</c:v>
                </c:pt>
                <c:pt idx="6">
                  <c:v>240</c:v>
                </c:pt>
                <c:pt idx="7">
                  <c:v>349</c:v>
                </c:pt>
                <c:pt idx="8">
                  <c:v>534</c:v>
                </c:pt>
                <c:pt idx="9">
                  <c:v>684</c:v>
                </c:pt>
                <c:pt idx="10">
                  <c:v>847</c:v>
                </c:pt>
                <c:pt idx="11">
                  <c:v>1112</c:v>
                </c:pt>
                <c:pt idx="12">
                  <c:v>1565</c:v>
                </c:pt>
                <c:pt idx="13">
                  <c:v>1966</c:v>
                </c:pt>
                <c:pt idx="14">
                  <c:v>2745</c:v>
                </c:pt>
                <c:pt idx="15">
                  <c:v>3675</c:v>
                </c:pt>
                <c:pt idx="16">
                  <c:v>4585</c:v>
                </c:pt>
                <c:pt idx="17">
                  <c:v>5813</c:v>
                </c:pt>
                <c:pt idx="18">
                  <c:v>7272</c:v>
                </c:pt>
                <c:pt idx="19">
                  <c:v>9360</c:v>
                </c:pt>
                <c:pt idx="20">
                  <c:v>12329</c:v>
                </c:pt>
                <c:pt idx="21">
                  <c:v>15322</c:v>
                </c:pt>
                <c:pt idx="22">
                  <c:v>19850</c:v>
                </c:pt>
                <c:pt idx="23">
                  <c:v>22366</c:v>
                </c:pt>
                <c:pt idx="24">
                  <c:v>24875</c:v>
                </c:pt>
                <c:pt idx="25">
                  <c:v>29056</c:v>
                </c:pt>
                <c:pt idx="26">
                  <c:v>32911</c:v>
                </c:pt>
                <c:pt idx="27">
                  <c:v>37323</c:v>
                </c:pt>
                <c:pt idx="28">
                  <c:v>43211</c:v>
                </c:pt>
                <c:pt idx="29">
                  <c:v>49039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48-4C2D-8FAF-EBF40DEEDBD9}"/>
            </c:ext>
          </c:extLst>
        </c:ser>
        <c:ser>
          <c:idx val="4"/>
          <c:order val="1"/>
          <c:tx>
            <c:strRef>
              <c:f>'Polynomial-Exponential Germany'!$H$13</c:f>
              <c:strCache>
                <c:ptCount val="1"/>
                <c:pt idx="0">
                  <c:v>Vorhergesagte Fälle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'Polynomial-Exponential Germany'!$C$14:$C$43</c:f>
              <c:numCache>
                <c:formatCode>General</c:formatCode>
                <c:ptCount val="30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</c:numCache>
            </c:numRef>
          </c:xVal>
          <c:yVal>
            <c:numRef>
              <c:f>'Polynomial-Exponential Germany'!$H$14:$H$43</c:f>
              <c:numCache>
                <c:formatCode>0.00</c:formatCode>
                <c:ptCount val="30"/>
                <c:pt idx="1">
                  <c:v>0</c:v>
                </c:pt>
                <c:pt idx="2">
                  <c:v>0.63254019554488028</c:v>
                </c:pt>
                <c:pt idx="3">
                  <c:v>6.5418330563564648</c:v>
                </c:pt>
                <c:pt idx="4">
                  <c:v>25.657186849767275</c:v>
                </c:pt>
                <c:pt idx="5">
                  <c:v>67.656696030792745</c:v>
                </c:pt>
                <c:pt idx="6">
                  <c:v>143.52999757826868</c:v>
                </c:pt>
                <c:pt idx="7">
                  <c:v>265.35077809930721</c:v>
                </c:pt>
                <c:pt idx="8">
                  <c:v>446.13082918050901</c:v>
                </c:pt>
                <c:pt idx="9">
                  <c:v>699.71649816947911</c:v>
                </c:pt>
                <c:pt idx="10">
                  <c:v>1040.7105219247103</c:v>
                </c:pt>
                <c:pt idx="11">
                  <c:v>1484.4104601565373</c:v>
                </c:pt>
                <c:pt idx="12">
                  <c:v>2046.7586709502689</c:v>
                </c:pt>
                <c:pt idx="13">
                  <c:v>2744.3006846460416</c:v>
                </c:pt>
                <c:pt idx="14">
                  <c:v>3594.1499067433342</c:v>
                </c:pt>
                <c:pt idx="15">
                  <c:v>4613.957225720209</c:v>
                </c:pt>
                <c:pt idx="16">
                  <c:v>5821.8845100271456</c:v>
                </c:pt>
                <c:pt idx="17">
                  <c:v>7236.5812481845787</c:v>
                </c:pt>
                <c:pt idx="18">
                  <c:v>8877.1637703420001</c:v>
                </c:pt>
                <c:pt idx="19">
                  <c:v>10763.196619560917</c:v>
                </c:pt>
                <c:pt idx="20">
                  <c:v>12914.675734912016</c:v>
                </c:pt>
                <c:pt idx="21">
                  <c:v>15352.013177737001</c:v>
                </c:pt>
                <c:pt idx="22">
                  <c:v>18096.023184527836</c:v>
                </c:pt>
                <c:pt idx="23">
                  <c:v>21167.909369732184</c:v>
                </c:pt>
                <c:pt idx="24">
                  <c:v>24589.252932737068</c:v>
                </c:pt>
                <c:pt idx="25">
                  <c:v>28382.001747627095</c:v>
                </c:pt>
                <c:pt idx="26">
                  <c:v>32568.460233696125</c:v>
                </c:pt>
                <c:pt idx="27">
                  <c:v>37171.279920290508</c:v>
                </c:pt>
                <c:pt idx="28">
                  <c:v>42213.450632239721</c:v>
                </c:pt>
                <c:pt idx="29">
                  <c:v>47718.29223252838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848-4C2D-8FAF-EBF40DEED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250952"/>
        <c:axId val="535251936"/>
      </c:scatterChart>
      <c:valAx>
        <c:axId val="53525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Tag ab</a:t>
                </a:r>
                <a:r>
                  <a:rPr lang="de-DE" baseline="0"/>
                  <a:t> n  = 48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251936"/>
        <c:crosses val="autoZero"/>
        <c:crossBetween val="midCat"/>
      </c:valAx>
      <c:valAx>
        <c:axId val="5352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Fallzahlen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25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Veranschaulichung</a:t>
            </a:r>
            <a:r>
              <a:rPr lang="de-DE" baseline="0"/>
              <a:t> des Lags zwischen Infektion und Bestätigung der Fälle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'Polynomial-Exponential Germany'!$F$13</c:f>
              <c:strCache>
                <c:ptCount val="1"/>
                <c:pt idx="0">
                  <c:v>Bestätigte Fälle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'Polynomial-Exponential Germany'!$A$14:$B$39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'Polynomial-Exponential Germany'!$F$14:$F$39</c:f>
              <c:numCache>
                <c:formatCode>General</c:formatCode>
                <c:ptCount val="26"/>
                <c:pt idx="1">
                  <c:v>53</c:v>
                </c:pt>
                <c:pt idx="2">
                  <c:v>66</c:v>
                </c:pt>
                <c:pt idx="3">
                  <c:v>117</c:v>
                </c:pt>
                <c:pt idx="4">
                  <c:v>150</c:v>
                </c:pt>
                <c:pt idx="5">
                  <c:v>188</c:v>
                </c:pt>
                <c:pt idx="6">
                  <c:v>240</c:v>
                </c:pt>
                <c:pt idx="7">
                  <c:v>349</c:v>
                </c:pt>
                <c:pt idx="8">
                  <c:v>534</c:v>
                </c:pt>
                <c:pt idx="9">
                  <c:v>684</c:v>
                </c:pt>
                <c:pt idx="10">
                  <c:v>847</c:v>
                </c:pt>
                <c:pt idx="11">
                  <c:v>1112</c:v>
                </c:pt>
                <c:pt idx="12">
                  <c:v>1565</c:v>
                </c:pt>
                <c:pt idx="13">
                  <c:v>1966</c:v>
                </c:pt>
                <c:pt idx="14">
                  <c:v>2745</c:v>
                </c:pt>
                <c:pt idx="15">
                  <c:v>3675</c:v>
                </c:pt>
                <c:pt idx="16">
                  <c:v>4585</c:v>
                </c:pt>
                <c:pt idx="17">
                  <c:v>5813</c:v>
                </c:pt>
                <c:pt idx="18">
                  <c:v>7272</c:v>
                </c:pt>
                <c:pt idx="19">
                  <c:v>9360</c:v>
                </c:pt>
                <c:pt idx="20">
                  <c:v>12329</c:v>
                </c:pt>
                <c:pt idx="21">
                  <c:v>15322</c:v>
                </c:pt>
                <c:pt idx="22">
                  <c:v>19850</c:v>
                </c:pt>
                <c:pt idx="23">
                  <c:v>22366</c:v>
                </c:pt>
                <c:pt idx="24">
                  <c:v>24875</c:v>
                </c:pt>
                <c:pt idx="25">
                  <c:v>29056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83-4D4C-8CF1-81651205BB7D}"/>
            </c:ext>
          </c:extLst>
        </c:ser>
        <c:ser>
          <c:idx val="5"/>
          <c:order val="1"/>
          <c:tx>
            <c:strRef>
              <c:f>'Polynomial-Exponential Germany'!$H$13</c:f>
              <c:strCache>
                <c:ptCount val="1"/>
                <c:pt idx="0">
                  <c:v>Vorhergesagte Fälle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'Polynomial-Exponential Germany'!$A$14:$B$39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'Polynomial-Exponential Germany'!$H$14:$H$39</c:f>
              <c:numCache>
                <c:formatCode>0.00</c:formatCode>
                <c:ptCount val="26"/>
                <c:pt idx="1">
                  <c:v>0</c:v>
                </c:pt>
                <c:pt idx="2">
                  <c:v>0.63254019554488028</c:v>
                </c:pt>
                <c:pt idx="3">
                  <c:v>6.5418330563564648</c:v>
                </c:pt>
                <c:pt idx="4">
                  <c:v>25.657186849767275</c:v>
                </c:pt>
                <c:pt idx="5">
                  <c:v>67.656696030792745</c:v>
                </c:pt>
                <c:pt idx="6">
                  <c:v>143.52999757826868</c:v>
                </c:pt>
                <c:pt idx="7">
                  <c:v>265.35077809930721</c:v>
                </c:pt>
                <c:pt idx="8">
                  <c:v>446.13082918050901</c:v>
                </c:pt>
                <c:pt idx="9">
                  <c:v>699.71649816947911</c:v>
                </c:pt>
                <c:pt idx="10">
                  <c:v>1040.7105219247103</c:v>
                </c:pt>
                <c:pt idx="11">
                  <c:v>1484.4104601565373</c:v>
                </c:pt>
                <c:pt idx="12">
                  <c:v>2046.7586709502689</c:v>
                </c:pt>
                <c:pt idx="13">
                  <c:v>2744.3006846460416</c:v>
                </c:pt>
                <c:pt idx="14">
                  <c:v>3594.1499067433342</c:v>
                </c:pt>
                <c:pt idx="15">
                  <c:v>4613.957225720209</c:v>
                </c:pt>
                <c:pt idx="16">
                  <c:v>5821.8845100271456</c:v>
                </c:pt>
                <c:pt idx="17">
                  <c:v>7236.5812481845787</c:v>
                </c:pt>
                <c:pt idx="18">
                  <c:v>8877.1637703420001</c:v>
                </c:pt>
                <c:pt idx="19">
                  <c:v>10763.196619560917</c:v>
                </c:pt>
                <c:pt idx="20">
                  <c:v>12914.675734912016</c:v>
                </c:pt>
                <c:pt idx="21">
                  <c:v>15352.013177737001</c:v>
                </c:pt>
                <c:pt idx="22">
                  <c:v>18096.023184527836</c:v>
                </c:pt>
                <c:pt idx="23">
                  <c:v>21167.909369732184</c:v>
                </c:pt>
                <c:pt idx="24">
                  <c:v>24589.252932737068</c:v>
                </c:pt>
                <c:pt idx="25">
                  <c:v>28382.001747627095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83-4D4C-8CF1-81651205BB7D}"/>
            </c:ext>
          </c:extLst>
        </c:ser>
        <c:ser>
          <c:idx val="11"/>
          <c:order val="2"/>
          <c:tx>
            <c:strRef>
              <c:f>'Polynomial-Exponential Germany'!$N$13</c:f>
              <c:strCache>
                <c:ptCount val="1"/>
                <c:pt idx="0">
                  <c:v>Wirkliche Fälle mit Lag = 3 Tage zwischen Infektiösität und Bestätigung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'Polynomial-Exponential Germany'!$A$14:$B$39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'Polynomial-Exponential Germany'!$N$14:$N$39</c:f>
              <c:numCache>
                <c:formatCode>0.00</c:formatCode>
                <c:ptCount val="26"/>
                <c:pt idx="1">
                  <c:v>6.5418330563564648</c:v>
                </c:pt>
                <c:pt idx="2">
                  <c:v>25.657186849767275</c:v>
                </c:pt>
                <c:pt idx="3">
                  <c:v>67.656696030792745</c:v>
                </c:pt>
                <c:pt idx="4">
                  <c:v>143.52999757826868</c:v>
                </c:pt>
                <c:pt idx="5">
                  <c:v>265.35077809930721</c:v>
                </c:pt>
                <c:pt idx="6">
                  <c:v>446.13082918050901</c:v>
                </c:pt>
                <c:pt idx="7">
                  <c:v>699.71649816947911</c:v>
                </c:pt>
                <c:pt idx="8">
                  <c:v>1040.7105219247103</c:v>
                </c:pt>
                <c:pt idx="9">
                  <c:v>1484.4104601565373</c:v>
                </c:pt>
                <c:pt idx="10">
                  <c:v>2046.7586709502689</c:v>
                </c:pt>
                <c:pt idx="11">
                  <c:v>2744.3006846460416</c:v>
                </c:pt>
                <c:pt idx="12">
                  <c:v>3594.1499067433342</c:v>
                </c:pt>
                <c:pt idx="13">
                  <c:v>4613.957225720209</c:v>
                </c:pt>
                <c:pt idx="14">
                  <c:v>5821.8845100271456</c:v>
                </c:pt>
                <c:pt idx="15">
                  <c:v>7236.5812481845787</c:v>
                </c:pt>
                <c:pt idx="16">
                  <c:v>8877.1637703420001</c:v>
                </c:pt>
                <c:pt idx="17">
                  <c:v>10763.196619560917</c:v>
                </c:pt>
                <c:pt idx="18">
                  <c:v>12914.675734912016</c:v>
                </c:pt>
                <c:pt idx="19">
                  <c:v>15352.013177737001</c:v>
                </c:pt>
                <c:pt idx="20">
                  <c:v>18096.023184527836</c:v>
                </c:pt>
                <c:pt idx="21">
                  <c:v>21167.909369732184</c:v>
                </c:pt>
                <c:pt idx="22">
                  <c:v>24589.252932737068</c:v>
                </c:pt>
                <c:pt idx="23">
                  <c:v>28382.001747627095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A83-4D4C-8CF1-81651205BB7D}"/>
            </c:ext>
          </c:extLst>
        </c:ser>
        <c:ser>
          <c:idx val="0"/>
          <c:order val="3"/>
          <c:tx>
            <c:strRef>
              <c:f>'Polynomial-Exponential Germany'!$P$13</c:f>
              <c:strCache>
                <c:ptCount val="1"/>
                <c:pt idx="0">
                  <c:v>Wirkliche Fälle mit Lag = 5 Tage zwischen Infektiösität und Bestätigung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'Polynomial-Exponential Germany'!$C$15:$C$33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'Polynomial-Exponential Germany'!$P$15:$P$33</c:f>
              <c:numCache>
                <c:formatCode>0.00</c:formatCode>
                <c:ptCount val="19"/>
                <c:pt idx="0">
                  <c:v>67.656696030792745</c:v>
                </c:pt>
                <c:pt idx="1">
                  <c:v>143.52999757826868</c:v>
                </c:pt>
                <c:pt idx="2">
                  <c:v>265.35077809930721</c:v>
                </c:pt>
                <c:pt idx="3">
                  <c:v>446.13082918050901</c:v>
                </c:pt>
                <c:pt idx="4">
                  <c:v>699.71649816947911</c:v>
                </c:pt>
                <c:pt idx="5">
                  <c:v>1040.7105219247103</c:v>
                </c:pt>
                <c:pt idx="6">
                  <c:v>1484.4104601565373</c:v>
                </c:pt>
                <c:pt idx="7">
                  <c:v>2046.7586709502689</c:v>
                </c:pt>
                <c:pt idx="8">
                  <c:v>2744.3006846460416</c:v>
                </c:pt>
                <c:pt idx="9">
                  <c:v>3594.1499067433342</c:v>
                </c:pt>
                <c:pt idx="10">
                  <c:v>4613.957225720209</c:v>
                </c:pt>
                <c:pt idx="11">
                  <c:v>5821.8845100271456</c:v>
                </c:pt>
                <c:pt idx="12">
                  <c:v>7236.5812481845787</c:v>
                </c:pt>
                <c:pt idx="13">
                  <c:v>8877.1637703420001</c:v>
                </c:pt>
                <c:pt idx="14">
                  <c:v>10763.196619560917</c:v>
                </c:pt>
                <c:pt idx="15">
                  <c:v>12914.675734912016</c:v>
                </c:pt>
                <c:pt idx="16">
                  <c:v>15352.013177737001</c:v>
                </c:pt>
                <c:pt idx="17">
                  <c:v>18096.023184527836</c:v>
                </c:pt>
                <c:pt idx="18">
                  <c:v>21167.909369732184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3C-44F8-BA14-4DD24DD7F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31616"/>
        <c:axId val="748936536"/>
      </c:scatterChart>
      <c:valAx>
        <c:axId val="74893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Tag ab n = 48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36536"/>
        <c:crosses val="autoZero"/>
        <c:crossBetween val="midCat"/>
      </c:valAx>
      <c:valAx>
        <c:axId val="74893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Fallzahl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3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Veranschaulichung</a:t>
            </a:r>
            <a:r>
              <a:rPr lang="de-DE" baseline="0"/>
              <a:t> des Lags zwischen Infektion und Bestätigung der Fälle</a:t>
            </a:r>
          </a:p>
          <a:p>
            <a:pPr>
              <a:defRPr/>
            </a:pPr>
            <a:r>
              <a:rPr lang="de-DE" baseline="0"/>
              <a:t>mit Standard Error</a:t>
            </a:r>
          </a:p>
          <a:p>
            <a:pPr>
              <a:defRPr/>
            </a:pPr>
            <a:endParaRPr lang="de-D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'Polynomial-Exponential Germany'!$F$13</c:f>
              <c:strCache>
                <c:ptCount val="1"/>
                <c:pt idx="0">
                  <c:v>Bestätigte Fälle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'Polynomial-Exponential Germany'!$A$14:$B$39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'Polynomial-Exponential Germany'!$F$14:$F$39</c:f>
              <c:numCache>
                <c:formatCode>General</c:formatCode>
                <c:ptCount val="26"/>
                <c:pt idx="1">
                  <c:v>53</c:v>
                </c:pt>
                <c:pt idx="2">
                  <c:v>66</c:v>
                </c:pt>
                <c:pt idx="3">
                  <c:v>117</c:v>
                </c:pt>
                <c:pt idx="4">
                  <c:v>150</c:v>
                </c:pt>
                <c:pt idx="5">
                  <c:v>188</c:v>
                </c:pt>
                <c:pt idx="6">
                  <c:v>240</c:v>
                </c:pt>
                <c:pt idx="7">
                  <c:v>349</c:v>
                </c:pt>
                <c:pt idx="8">
                  <c:v>534</c:v>
                </c:pt>
                <c:pt idx="9">
                  <c:v>684</c:v>
                </c:pt>
                <c:pt idx="10">
                  <c:v>847</c:v>
                </c:pt>
                <c:pt idx="11">
                  <c:v>1112</c:v>
                </c:pt>
                <c:pt idx="12">
                  <c:v>1565</c:v>
                </c:pt>
                <c:pt idx="13">
                  <c:v>1966</c:v>
                </c:pt>
                <c:pt idx="14">
                  <c:v>2745</c:v>
                </c:pt>
                <c:pt idx="15">
                  <c:v>3675</c:v>
                </c:pt>
                <c:pt idx="16">
                  <c:v>4585</c:v>
                </c:pt>
                <c:pt idx="17">
                  <c:v>5813</c:v>
                </c:pt>
                <c:pt idx="18">
                  <c:v>7272</c:v>
                </c:pt>
                <c:pt idx="19">
                  <c:v>9360</c:v>
                </c:pt>
                <c:pt idx="20">
                  <c:v>12329</c:v>
                </c:pt>
                <c:pt idx="21">
                  <c:v>15322</c:v>
                </c:pt>
                <c:pt idx="22">
                  <c:v>19850</c:v>
                </c:pt>
                <c:pt idx="23">
                  <c:v>22366</c:v>
                </c:pt>
                <c:pt idx="24">
                  <c:v>24875</c:v>
                </c:pt>
                <c:pt idx="25">
                  <c:v>29056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9C-4B15-A6FB-A0A35F70BB07}"/>
            </c:ext>
          </c:extLst>
        </c:ser>
        <c:ser>
          <c:idx val="5"/>
          <c:order val="1"/>
          <c:tx>
            <c:strRef>
              <c:f>'Polynomial-Exponential Germany'!$H$13</c:f>
              <c:strCache>
                <c:ptCount val="1"/>
                <c:pt idx="0">
                  <c:v>Vorhergesagte Fälle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'Polynomial-Exponential Germany'!$A$14:$B$39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'Polynomial-Exponential Germany'!$H$14:$H$39</c:f>
              <c:numCache>
                <c:formatCode>0.00</c:formatCode>
                <c:ptCount val="26"/>
                <c:pt idx="1">
                  <c:v>0</c:v>
                </c:pt>
                <c:pt idx="2">
                  <c:v>0.63254019554488028</c:v>
                </c:pt>
                <c:pt idx="3">
                  <c:v>6.5418330563564648</c:v>
                </c:pt>
                <c:pt idx="4">
                  <c:v>25.657186849767275</c:v>
                </c:pt>
                <c:pt idx="5">
                  <c:v>67.656696030792745</c:v>
                </c:pt>
                <c:pt idx="6">
                  <c:v>143.52999757826868</c:v>
                </c:pt>
                <c:pt idx="7">
                  <c:v>265.35077809930721</c:v>
                </c:pt>
                <c:pt idx="8">
                  <c:v>446.13082918050901</c:v>
                </c:pt>
                <c:pt idx="9">
                  <c:v>699.71649816947911</c:v>
                </c:pt>
                <c:pt idx="10">
                  <c:v>1040.7105219247103</c:v>
                </c:pt>
                <c:pt idx="11">
                  <c:v>1484.4104601565373</c:v>
                </c:pt>
                <c:pt idx="12">
                  <c:v>2046.7586709502689</c:v>
                </c:pt>
                <c:pt idx="13">
                  <c:v>2744.3006846460416</c:v>
                </c:pt>
                <c:pt idx="14">
                  <c:v>3594.1499067433342</c:v>
                </c:pt>
                <c:pt idx="15">
                  <c:v>4613.957225720209</c:v>
                </c:pt>
                <c:pt idx="16">
                  <c:v>5821.8845100271456</c:v>
                </c:pt>
                <c:pt idx="17">
                  <c:v>7236.5812481845787</c:v>
                </c:pt>
                <c:pt idx="18">
                  <c:v>8877.1637703420001</c:v>
                </c:pt>
                <c:pt idx="19">
                  <c:v>10763.196619560917</c:v>
                </c:pt>
                <c:pt idx="20">
                  <c:v>12914.675734912016</c:v>
                </c:pt>
                <c:pt idx="21">
                  <c:v>15352.013177737001</c:v>
                </c:pt>
                <c:pt idx="22">
                  <c:v>18096.023184527836</c:v>
                </c:pt>
                <c:pt idx="23">
                  <c:v>21167.909369732184</c:v>
                </c:pt>
                <c:pt idx="24">
                  <c:v>24589.252932737068</c:v>
                </c:pt>
                <c:pt idx="25">
                  <c:v>28382.001747627095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9C-4B15-A6FB-A0A35F70BB07}"/>
            </c:ext>
          </c:extLst>
        </c:ser>
        <c:ser>
          <c:idx val="11"/>
          <c:order val="2"/>
          <c:tx>
            <c:strRef>
              <c:f>'Polynomial-Exponential Germany'!$N$13</c:f>
              <c:strCache>
                <c:ptCount val="1"/>
                <c:pt idx="0">
                  <c:v>Wirkliche Fälle mit Lag = 3 Tage zwischen Infektiösität und Bestätigung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'Polynomial-Exponential Germany'!$A$14:$B$39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'Polynomial-Exponential Germany'!$N$14:$N$39</c:f>
              <c:numCache>
                <c:formatCode>0.00</c:formatCode>
                <c:ptCount val="26"/>
                <c:pt idx="1">
                  <c:v>6.5418330563564648</c:v>
                </c:pt>
                <c:pt idx="2">
                  <c:v>25.657186849767275</c:v>
                </c:pt>
                <c:pt idx="3">
                  <c:v>67.656696030792745</c:v>
                </c:pt>
                <c:pt idx="4">
                  <c:v>143.52999757826868</c:v>
                </c:pt>
                <c:pt idx="5">
                  <c:v>265.35077809930721</c:v>
                </c:pt>
                <c:pt idx="6">
                  <c:v>446.13082918050901</c:v>
                </c:pt>
                <c:pt idx="7">
                  <c:v>699.71649816947911</c:v>
                </c:pt>
                <c:pt idx="8">
                  <c:v>1040.7105219247103</c:v>
                </c:pt>
                <c:pt idx="9">
                  <c:v>1484.4104601565373</c:v>
                </c:pt>
                <c:pt idx="10">
                  <c:v>2046.7586709502689</c:v>
                </c:pt>
                <c:pt idx="11">
                  <c:v>2744.3006846460416</c:v>
                </c:pt>
                <c:pt idx="12">
                  <c:v>3594.1499067433342</c:v>
                </c:pt>
                <c:pt idx="13">
                  <c:v>4613.957225720209</c:v>
                </c:pt>
                <c:pt idx="14">
                  <c:v>5821.8845100271456</c:v>
                </c:pt>
                <c:pt idx="15">
                  <c:v>7236.5812481845787</c:v>
                </c:pt>
                <c:pt idx="16">
                  <c:v>8877.1637703420001</c:v>
                </c:pt>
                <c:pt idx="17">
                  <c:v>10763.196619560917</c:v>
                </c:pt>
                <c:pt idx="18">
                  <c:v>12914.675734912016</c:v>
                </c:pt>
                <c:pt idx="19">
                  <c:v>15352.013177737001</c:v>
                </c:pt>
                <c:pt idx="20">
                  <c:v>18096.023184527836</c:v>
                </c:pt>
                <c:pt idx="21">
                  <c:v>21167.909369732184</c:v>
                </c:pt>
                <c:pt idx="22">
                  <c:v>24589.252932737068</c:v>
                </c:pt>
                <c:pt idx="23">
                  <c:v>28382.001747627095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9C-4B15-A6FB-A0A35F70B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31616"/>
        <c:axId val="748936536"/>
      </c:scatterChart>
      <c:valAx>
        <c:axId val="74893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Tag ab n = 48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36536"/>
        <c:crosses val="autoZero"/>
        <c:crossBetween val="midCat"/>
      </c:valAx>
      <c:valAx>
        <c:axId val="74893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Fallzahl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3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Fallzahl</a:t>
            </a:r>
            <a:r>
              <a:rPr lang="de-DE" baseline="0"/>
              <a:t> mit Lag = 3 Tage vs Kalendertag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'Polynomial-Exponential Germany'!$M$15:$M$33</c:f>
              <c:numCache>
                <c:formatCode>m/d/yyyy</c:formatCode>
                <c:ptCount val="19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</c:numCache>
            </c:numRef>
          </c:xVal>
          <c:yVal>
            <c:numRef>
              <c:f>'Polynomial-Exponential Germany'!$N$15:$N$33</c:f>
              <c:numCache>
                <c:formatCode>0.00</c:formatCode>
                <c:ptCount val="19"/>
                <c:pt idx="0">
                  <c:v>6.5418330563564648</c:v>
                </c:pt>
                <c:pt idx="1">
                  <c:v>25.657186849767275</c:v>
                </c:pt>
                <c:pt idx="2">
                  <c:v>67.656696030792745</c:v>
                </c:pt>
                <c:pt idx="3">
                  <c:v>143.52999757826868</c:v>
                </c:pt>
                <c:pt idx="4">
                  <c:v>265.35077809930721</c:v>
                </c:pt>
                <c:pt idx="5">
                  <c:v>446.13082918050901</c:v>
                </c:pt>
                <c:pt idx="6">
                  <c:v>699.71649816947911</c:v>
                </c:pt>
                <c:pt idx="7">
                  <c:v>1040.7105219247103</c:v>
                </c:pt>
                <c:pt idx="8">
                  <c:v>1484.4104601565373</c:v>
                </c:pt>
                <c:pt idx="9">
                  <c:v>2046.7586709502689</c:v>
                </c:pt>
                <c:pt idx="10">
                  <c:v>2744.3006846460416</c:v>
                </c:pt>
                <c:pt idx="11">
                  <c:v>3594.1499067433342</c:v>
                </c:pt>
                <c:pt idx="12">
                  <c:v>4613.957225720209</c:v>
                </c:pt>
                <c:pt idx="13">
                  <c:v>5821.8845100271456</c:v>
                </c:pt>
                <c:pt idx="14">
                  <c:v>7236.5812481845787</c:v>
                </c:pt>
                <c:pt idx="15">
                  <c:v>8877.1637703420001</c:v>
                </c:pt>
                <c:pt idx="16">
                  <c:v>10763.196619560917</c:v>
                </c:pt>
                <c:pt idx="17">
                  <c:v>12914.675734912016</c:v>
                </c:pt>
                <c:pt idx="18">
                  <c:v>15352.013177737001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68-495E-92AB-0A4EBCD23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089080"/>
        <c:axId val="983087768"/>
      </c:scatterChart>
      <c:valAx>
        <c:axId val="98308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Kalendertag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3087768"/>
        <c:crosses val="autoZero"/>
        <c:crossBetween val="midCat"/>
      </c:valAx>
      <c:valAx>
        <c:axId val="98308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Fallzahl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308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Logistische Anpassung: Deutschland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'Logistic Model Germany'!$F$12</c:f>
              <c:strCache>
                <c:ptCount val="1"/>
                <c:pt idx="0">
                  <c:v>Bestätigte Fälle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2225">
                <a:solidFill>
                  <a:schemeClr val="accent2"/>
                </a:solidFill>
              </a:ln>
              <a:effectLst/>
            </c:spPr>
          </c:marker>
          <c:cat>
            <c:numRef>
              <c:f>'Logistic Model Germany'!$C$13:$C$76</c:f>
              <c:numCache>
                <c:formatCode>General</c:formatCode>
                <c:ptCount val="64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</c:numCache>
            </c:numRef>
          </c:cat>
          <c:val>
            <c:numRef>
              <c:f>'Logistic Model Germany'!$F$13:$F$76</c:f>
              <c:numCache>
                <c:formatCode>General</c:formatCode>
                <c:ptCount val="64"/>
                <c:pt idx="1">
                  <c:v>53</c:v>
                </c:pt>
                <c:pt idx="2">
                  <c:v>66</c:v>
                </c:pt>
                <c:pt idx="3">
                  <c:v>117</c:v>
                </c:pt>
                <c:pt idx="4">
                  <c:v>150</c:v>
                </c:pt>
                <c:pt idx="5">
                  <c:v>188</c:v>
                </c:pt>
                <c:pt idx="6">
                  <c:v>240</c:v>
                </c:pt>
                <c:pt idx="7">
                  <c:v>349</c:v>
                </c:pt>
                <c:pt idx="8">
                  <c:v>534</c:v>
                </c:pt>
                <c:pt idx="9">
                  <c:v>684</c:v>
                </c:pt>
                <c:pt idx="10">
                  <c:v>847</c:v>
                </c:pt>
                <c:pt idx="11">
                  <c:v>1112</c:v>
                </c:pt>
                <c:pt idx="12">
                  <c:v>1565</c:v>
                </c:pt>
                <c:pt idx="13">
                  <c:v>1966</c:v>
                </c:pt>
                <c:pt idx="14">
                  <c:v>2745</c:v>
                </c:pt>
                <c:pt idx="15">
                  <c:v>3675</c:v>
                </c:pt>
                <c:pt idx="16">
                  <c:v>4585</c:v>
                </c:pt>
                <c:pt idx="17">
                  <c:v>5813</c:v>
                </c:pt>
                <c:pt idx="18">
                  <c:v>7272</c:v>
                </c:pt>
                <c:pt idx="19">
                  <c:v>9360</c:v>
                </c:pt>
                <c:pt idx="20">
                  <c:v>12329</c:v>
                </c:pt>
                <c:pt idx="21">
                  <c:v>15322</c:v>
                </c:pt>
                <c:pt idx="22">
                  <c:v>19850</c:v>
                </c:pt>
                <c:pt idx="23">
                  <c:v>22366</c:v>
                </c:pt>
                <c:pt idx="24">
                  <c:v>24875</c:v>
                </c:pt>
                <c:pt idx="25">
                  <c:v>29056</c:v>
                </c:pt>
                <c:pt idx="26">
                  <c:v>32911</c:v>
                </c:pt>
                <c:pt idx="27">
                  <c:v>37323</c:v>
                </c:pt>
                <c:pt idx="28">
                  <c:v>43211</c:v>
                </c:pt>
                <c:pt idx="29">
                  <c:v>49039</c:v>
                </c:pt>
                <c:pt idx="30">
                  <c:v>54268</c:v>
                </c:pt>
                <c:pt idx="31">
                  <c:v>58655</c:v>
                </c:pt>
                <c:pt idx="32">
                  <c:v>66125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966-4BD8-BCD4-71B3E0FFA54B}"/>
            </c:ext>
          </c:extLst>
        </c:ser>
        <c:ser>
          <c:idx val="4"/>
          <c:order val="1"/>
          <c:tx>
            <c:strRef>
              <c:f>'Logistic Model Germany'!$H$12</c:f>
              <c:strCache>
                <c:ptCount val="1"/>
                <c:pt idx="0">
                  <c:v>Vorhergesagte Fälle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'Logistic Model Germany'!$C$13:$C$76</c:f>
              <c:numCache>
                <c:formatCode>General</c:formatCode>
                <c:ptCount val="64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</c:numCache>
            </c:numRef>
          </c:cat>
          <c:val>
            <c:numRef>
              <c:f>'Logistic Model Germany'!$H$13:$H$76</c:f>
              <c:numCache>
                <c:formatCode>0.00</c:formatCode>
                <c:ptCount val="64"/>
                <c:pt idx="1">
                  <c:v>200.53252283413903</c:v>
                </c:pt>
                <c:pt idx="2">
                  <c:v>250.19935003542182</c:v>
                </c:pt>
                <c:pt idx="3">
                  <c:v>312.12758313407642</c:v>
                </c:pt>
                <c:pt idx="4">
                  <c:v>389.32211231558864</c:v>
                </c:pt>
                <c:pt idx="5">
                  <c:v>485.51196236829543</c:v>
                </c:pt>
                <c:pt idx="6">
                  <c:v>605.3179999993763</c:v>
                </c:pt>
                <c:pt idx="7">
                  <c:v>754.4557054417769</c:v>
                </c:pt>
                <c:pt idx="8">
                  <c:v>939.97820772786349</c:v>
                </c:pt>
                <c:pt idx="9">
                  <c:v>1170.5642678008846</c:v>
                </c:pt>
                <c:pt idx="10">
                  <c:v>1456.8543788698157</c:v>
                </c:pt>
                <c:pt idx="11">
                  <c:v>1811.8350241541027</c:v>
                </c:pt>
                <c:pt idx="12">
                  <c:v>2251.2655166947238</c:v>
                </c:pt>
                <c:pt idx="13">
                  <c:v>2794.1325723951095</c:v>
                </c:pt>
                <c:pt idx="14">
                  <c:v>3463.1033746509588</c:v>
                </c:pt>
                <c:pt idx="15">
                  <c:v>4284.9267662966904</c:v>
                </c:pt>
                <c:pt idx="16">
                  <c:v>5290.7029888286243</c:v>
                </c:pt>
                <c:pt idx="17">
                  <c:v>6515.9048018974581</c:v>
                </c:pt>
                <c:pt idx="18">
                  <c:v>7999.9891585473879</c:v>
                </c:pt>
                <c:pt idx="19">
                  <c:v>9785.3960373813316</c:v>
                </c:pt>
                <c:pt idx="20">
                  <c:v>11915.704361981105</c:v>
                </c:pt>
                <c:pt idx="21">
                  <c:v>14432.728910950354</c:v>
                </c:pt>
                <c:pt idx="22">
                  <c:v>17372.430559702418</c:v>
                </c:pt>
                <c:pt idx="23">
                  <c:v>20759.709977751649</c:v>
                </c:pt>
                <c:pt idx="24">
                  <c:v>24602.47865685312</c:v>
                </c:pt>
                <c:pt idx="25">
                  <c:v>28885.819023089902</c:v>
                </c:pt>
                <c:pt idx="26">
                  <c:v>33567.447928940855</c:v>
                </c:pt>
                <c:pt idx="27">
                  <c:v>38575.897148037853</c:v>
                </c:pt>
                <c:pt idx="28">
                  <c:v>43812.613501958469</c:v>
                </c:pt>
                <c:pt idx="29">
                  <c:v>49158.456418163609</c:v>
                </c:pt>
                <c:pt idx="30">
                  <c:v>54483.959412733035</c:v>
                </c:pt>
                <c:pt idx="31">
                  <c:v>59661.604327176348</c:v>
                </c:pt>
                <c:pt idx="32">
                  <c:v>64577.709666288531</c:v>
                </c:pt>
                <c:pt idx="33">
                  <c:v>69141.660953940562</c:v>
                </c:pt>
                <c:pt idx="34">
                  <c:v>73291.050906745979</c:v>
                </c:pt>
                <c:pt idx="35">
                  <c:v>76992.464396920011</c:v>
                </c:pt>
                <c:pt idx="36">
                  <c:v>80238.664489150033</c:v>
                </c:pt>
                <c:pt idx="37">
                  <c:v>83043.501686518168</c:v>
                </c:pt>
                <c:pt idx="38">
                  <c:v>85435.932971174872</c:v>
                </c:pt>
                <c:pt idx="39">
                  <c:v>87454.251398873035</c:v>
                </c:pt>
                <c:pt idx="40">
                  <c:v>89141.202710165671</c:v>
                </c:pt>
                <c:pt idx="41">
                  <c:v>90540.269161219054</c:v>
                </c:pt>
                <c:pt idx="42">
                  <c:v>91693.115761918409</c:v>
                </c:pt>
                <c:pt idx="43">
                  <c:v>92638.033516498923</c:v>
                </c:pt>
                <c:pt idx="44">
                  <c:v>93409.152957466009</c:v>
                </c:pt>
                <c:pt idx="45">
                  <c:v>94036.20321495102</c:v>
                </c:pt>
                <c:pt idx="46">
                  <c:v>94544.625646036206</c:v>
                </c:pt>
                <c:pt idx="47">
                  <c:v>94955.895132614576</c:v>
                </c:pt>
                <c:pt idx="48">
                  <c:v>95287.944410730648</c:v>
                </c:pt>
                <c:pt idx="49">
                  <c:v>95555.621863672946</c:v>
                </c:pt>
                <c:pt idx="50">
                  <c:v>95771.139804408624</c:v>
                </c:pt>
                <c:pt idx="51">
                  <c:v>95944.489131451803</c:v>
                </c:pt>
                <c:pt idx="52">
                  <c:v>96083.808871123241</c:v>
                </c:pt>
                <c:pt idx="53">
                  <c:v>96195.707109804862</c:v>
                </c:pt>
                <c:pt idx="54">
                  <c:v>96285.534550354991</c:v>
                </c:pt>
                <c:pt idx="55">
                  <c:v>96357.614473266294</c:v>
                </c:pt>
                <c:pt idx="56">
                  <c:v>96415.434031352124</c:v>
                </c:pt>
                <c:pt idx="57">
                  <c:v>96461.802103474562</c:v>
                </c:pt>
                <c:pt idx="58">
                  <c:v>96498.978743441592</c:v>
                </c:pt>
                <c:pt idx="59">
                  <c:v>96528.780819937077</c:v>
                </c:pt>
                <c:pt idx="60">
                  <c:v>96552.667897852603</c:v>
                </c:pt>
                <c:pt idx="61">
                  <c:v>96571.81184666809</c:v>
                </c:pt>
                <c:pt idx="62">
                  <c:v>96587.153125069453</c:v>
                </c:pt>
                <c:pt idx="63">
                  <c:v>96599.446206206179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D966-4BD8-BCD4-71B3E0FFA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713776"/>
        <c:axId val="687716400"/>
      </c:lineChart>
      <c:catAx>
        <c:axId val="68771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 n &gt;= 53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16400"/>
        <c:crosses val="autoZero"/>
        <c:auto val="1"/>
        <c:lblAlgn val="ctr"/>
        <c:lblOffset val="100"/>
        <c:noMultiLvlLbl val="1"/>
      </c:catAx>
      <c:valAx>
        <c:axId val="6877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1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'Logistic Germany With Linear'!$F$12</c:f>
              <c:strCache>
                <c:ptCount val="1"/>
                <c:pt idx="0">
                  <c:v>Bestätigte Fälle Morgenpost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'Logistic Germany With Linear'!$C$13:$C$76</c:f>
              <c:numCache>
                <c:formatCode>General</c:formatCode>
                <c:ptCount val="64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</c:numCache>
            </c:numRef>
          </c:xVal>
          <c:yVal>
            <c:numRef>
              <c:f>'Logistic Germany With Linear'!$F$13:$F$76</c:f>
              <c:numCache>
                <c:formatCode>General</c:formatCode>
                <c:ptCount val="64"/>
                <c:pt idx="1">
                  <c:v>53</c:v>
                </c:pt>
                <c:pt idx="2">
                  <c:v>66</c:v>
                </c:pt>
                <c:pt idx="3">
                  <c:v>117</c:v>
                </c:pt>
                <c:pt idx="4">
                  <c:v>150</c:v>
                </c:pt>
                <c:pt idx="5">
                  <c:v>188</c:v>
                </c:pt>
                <c:pt idx="6">
                  <c:v>240</c:v>
                </c:pt>
                <c:pt idx="7">
                  <c:v>349</c:v>
                </c:pt>
                <c:pt idx="8">
                  <c:v>534</c:v>
                </c:pt>
                <c:pt idx="9">
                  <c:v>684</c:v>
                </c:pt>
                <c:pt idx="10">
                  <c:v>847</c:v>
                </c:pt>
                <c:pt idx="11">
                  <c:v>1112</c:v>
                </c:pt>
                <c:pt idx="12">
                  <c:v>1565</c:v>
                </c:pt>
                <c:pt idx="13">
                  <c:v>1966</c:v>
                </c:pt>
                <c:pt idx="14">
                  <c:v>2745</c:v>
                </c:pt>
                <c:pt idx="15">
                  <c:v>3675</c:v>
                </c:pt>
                <c:pt idx="16">
                  <c:v>4585</c:v>
                </c:pt>
                <c:pt idx="17">
                  <c:v>5813</c:v>
                </c:pt>
                <c:pt idx="18">
                  <c:v>7272</c:v>
                </c:pt>
                <c:pt idx="19">
                  <c:v>9360</c:v>
                </c:pt>
                <c:pt idx="20">
                  <c:v>12329</c:v>
                </c:pt>
                <c:pt idx="21">
                  <c:v>15322</c:v>
                </c:pt>
                <c:pt idx="22">
                  <c:v>19850</c:v>
                </c:pt>
                <c:pt idx="23">
                  <c:v>22366</c:v>
                </c:pt>
                <c:pt idx="24">
                  <c:v>24875</c:v>
                </c:pt>
                <c:pt idx="25">
                  <c:v>29056</c:v>
                </c:pt>
                <c:pt idx="26">
                  <c:v>32911</c:v>
                </c:pt>
                <c:pt idx="27">
                  <c:v>37323</c:v>
                </c:pt>
                <c:pt idx="28">
                  <c:v>43211</c:v>
                </c:pt>
                <c:pt idx="29">
                  <c:v>49039</c:v>
                </c:pt>
                <c:pt idx="30">
                  <c:v>54268</c:v>
                </c:pt>
                <c:pt idx="31">
                  <c:v>58655</c:v>
                </c:pt>
                <c:pt idx="32">
                  <c:v>66125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58-4C5A-8DD1-132D04DD25F7}"/>
            </c:ext>
          </c:extLst>
        </c:ser>
        <c:ser>
          <c:idx val="4"/>
          <c:order val="1"/>
          <c:tx>
            <c:strRef>
              <c:f>'Logistic Germany With Linear'!$H$12</c:f>
              <c:strCache>
                <c:ptCount val="1"/>
                <c:pt idx="0">
                  <c:v>Vorhergesagte Fälle Morgenpost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'Logistic Germany With Linear'!$C$13:$C$76</c:f>
              <c:numCache>
                <c:formatCode>General</c:formatCode>
                <c:ptCount val="64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</c:numCache>
            </c:numRef>
          </c:xVal>
          <c:yVal>
            <c:numRef>
              <c:f>'Logistic Germany With Linear'!$H$13:$H$76</c:f>
              <c:numCache>
                <c:formatCode>0.00</c:formatCode>
                <c:ptCount val="64"/>
                <c:pt idx="1">
                  <c:v>-503.72342617725968</c:v>
                </c:pt>
                <c:pt idx="2">
                  <c:v>-436.84367480304854</c:v>
                </c:pt>
                <c:pt idx="3">
                  <c:v>-354.77063630816428</c:v>
                </c:pt>
                <c:pt idx="4">
                  <c:v>-254.08544564520889</c:v>
                </c:pt>
                <c:pt idx="5">
                  <c:v>-130.6164300633626</c:v>
                </c:pt>
                <c:pt idx="6">
                  <c:v>20.718300828262841</c:v>
                </c:pt>
                <c:pt idx="7">
                  <c:v>206.09693907948997</c:v>
                </c:pt>
                <c:pt idx="8">
                  <c:v>433.01175688470721</c:v>
                </c:pt>
                <c:pt idx="9">
                  <c:v>710.5206574871163</c:v>
                </c:pt>
                <c:pt idx="10">
                  <c:v>1049.5327251313302</c:v>
                </c:pt>
                <c:pt idx="11">
                  <c:v>1463.12478847436</c:v>
                </c:pt>
                <c:pt idx="12">
                  <c:v>1966.8808401371957</c:v>
                </c:pt>
                <c:pt idx="13">
                  <c:v>2579.2382781486449</c:v>
                </c:pt>
                <c:pt idx="14">
                  <c:v>3321.8135075142318</c:v>
                </c:pt>
                <c:pt idx="15">
                  <c:v>4219.6636578648595</c:v>
                </c:pt>
                <c:pt idx="16">
                  <c:v>5301.4205752257967</c:v>
                </c:pt>
                <c:pt idx="17">
                  <c:v>6599.2082631980702</c:v>
                </c:pt>
                <c:pt idx="18">
                  <c:v>8148.2277749489822</c:v>
                </c:pt>
                <c:pt idx="19">
                  <c:v>9985.8693424452013</c:v>
                </c:pt>
                <c:pt idx="20">
                  <c:v>12150.199684670179</c:v>
                </c:pt>
                <c:pt idx="21">
                  <c:v>14677.687430799133</c:v>
                </c:pt>
                <c:pt idx="22">
                  <c:v>17600.090022854431</c:v>
                </c:pt>
                <c:pt idx="23">
                  <c:v>20940.54962770682</c:v>
                </c:pt>
                <c:pt idx="24">
                  <c:v>24709.141997100593</c:v>
                </c:pt>
                <c:pt idx="25">
                  <c:v>28898.375346419016</c:v>
                </c:pt>
                <c:pt idx="26">
                  <c:v>33479.392564579131</c:v>
                </c:pt>
                <c:pt idx="27">
                  <c:v>38399.794722475723</c:v>
                </c:pt>
                <c:pt idx="28">
                  <c:v>43583.962810214922</c:v>
                </c:pt>
                <c:pt idx="29">
                  <c:v>48936.42609749105</c:v>
                </c:pt>
                <c:pt idx="30">
                  <c:v>54348.224823679258</c:v>
                </c:pt>
                <c:pt idx="31">
                  <c:v>59705.490908974993</c:v>
                </c:pt>
                <c:pt idx="32">
                  <c:v>64898.870253528643</c:v>
                </c:pt>
                <c:pt idx="33">
                  <c:v>69832.170397193986</c:v>
                </c:pt>
                <c:pt idx="34">
                  <c:v>74428.83826190207</c:v>
                </c:pt>
                <c:pt idx="35">
                  <c:v>78635.461757757439</c:v>
                </c:pt>
                <c:pt idx="36">
                  <c:v>82422.213195899443</c:v>
                </c:pt>
                <c:pt idx="37">
                  <c:v>85780.76234175537</c:v>
                </c:pt>
                <c:pt idx="38">
                  <c:v>88720.528244633795</c:v>
                </c:pt>
                <c:pt idx="39">
                  <c:v>91264.191032671777</c:v>
                </c:pt>
                <c:pt idx="40">
                  <c:v>93443.226634235471</c:v>
                </c:pt>
                <c:pt idx="41">
                  <c:v>95293.97285413905</c:v>
                </c:pt>
                <c:pt idx="42">
                  <c:v>96854.48057294391</c:v>
                </c:pt>
                <c:pt idx="43">
                  <c:v>98162.204476965533</c:v>
                </c:pt>
                <c:pt idx="44">
                  <c:v>99252.460550014905</c:v>
                </c:pt>
                <c:pt idx="45">
                  <c:v>100157.5147657838</c:v>
                </c:pt>
                <c:pt idx="46">
                  <c:v>100906.15089335528</c:v>
                </c:pt>
                <c:pt idx="47">
                  <c:v>101523.5763631975</c:v>
                </c:pt>
                <c:pt idx="48">
                  <c:v>102031.54905628221</c:v>
                </c:pt>
                <c:pt idx="49">
                  <c:v>102448.63505764231</c:v>
                </c:pt>
                <c:pt idx="50">
                  <c:v>102790.53255248354</c:v>
                </c:pt>
                <c:pt idx="51">
                  <c:v>103070.41784484054</c:v>
                </c:pt>
                <c:pt idx="52">
                  <c:v>103299.28546021736</c:v>
                </c:pt>
                <c:pt idx="53">
                  <c:v>103486.26589088654</c:v>
                </c:pt>
                <c:pt idx="54">
                  <c:v>103638.91255270586</c:v>
                </c:pt>
                <c:pt idx="55">
                  <c:v>103763.45479281938</c:v>
                </c:pt>
                <c:pt idx="56">
                  <c:v>103865.01706980703</c:v>
                </c:pt>
                <c:pt idx="57">
                  <c:v>103947.80632680406</c:v>
                </c:pt>
                <c:pt idx="58">
                  <c:v>104015.27055171525</c:v>
                </c:pt>
                <c:pt idx="59">
                  <c:v>104070.23189804419</c:v>
                </c:pt>
                <c:pt idx="60">
                  <c:v>104114.9977559102</c:v>
                </c:pt>
                <c:pt idx="61">
                  <c:v>104151.45297134708</c:v>
                </c:pt>
                <c:pt idx="62">
                  <c:v>104181.1361147725</c:v>
                </c:pt>
                <c:pt idx="63">
                  <c:v>104205.30236077437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58-4C5A-8DD1-132D04DD2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34600"/>
        <c:axId val="444336240"/>
      </c:scatterChart>
      <c:valAx>
        <c:axId val="444334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Days since n &gt;= 53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4336240"/>
        <c:crosses val="autoZero"/>
        <c:crossBetween val="midCat"/>
      </c:valAx>
      <c:valAx>
        <c:axId val="4443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Case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4334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Logistische Anpassung: USA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'Logistic Model USA'!$F$12</c:f>
              <c:strCache>
                <c:ptCount val="1"/>
                <c:pt idx="0">
                  <c:v>Bestätigte Fälle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2225">
                <a:solidFill>
                  <a:schemeClr val="accent2"/>
                </a:solidFill>
              </a:ln>
              <a:effectLst/>
            </c:spPr>
          </c:marker>
          <c:val>
            <c:numRef>
              <c:f>'Logistic Model USA'!$F$13:$F$76</c:f>
              <c:numCache>
                <c:formatCode>General</c:formatCode>
                <c:ptCount val="64"/>
                <c:pt idx="1">
                  <c:v>100</c:v>
                </c:pt>
                <c:pt idx="2">
                  <c:v>124</c:v>
                </c:pt>
                <c:pt idx="3">
                  <c:v>158</c:v>
                </c:pt>
                <c:pt idx="4">
                  <c:v>221</c:v>
                </c:pt>
                <c:pt idx="5">
                  <c:v>319</c:v>
                </c:pt>
                <c:pt idx="6">
                  <c:v>435</c:v>
                </c:pt>
                <c:pt idx="7">
                  <c:v>541</c:v>
                </c:pt>
                <c:pt idx="8">
                  <c:v>704</c:v>
                </c:pt>
                <c:pt idx="9">
                  <c:v>994</c:v>
                </c:pt>
                <c:pt idx="10">
                  <c:v>1301</c:v>
                </c:pt>
                <c:pt idx="11">
                  <c:v>1697</c:v>
                </c:pt>
                <c:pt idx="12">
                  <c:v>2247</c:v>
                </c:pt>
                <c:pt idx="13">
                  <c:v>2943</c:v>
                </c:pt>
                <c:pt idx="14">
                  <c:v>3680</c:v>
                </c:pt>
                <c:pt idx="15">
                  <c:v>4663</c:v>
                </c:pt>
                <c:pt idx="16">
                  <c:v>6411</c:v>
                </c:pt>
                <c:pt idx="17">
                  <c:v>9259</c:v>
                </c:pt>
                <c:pt idx="18">
                  <c:v>13789</c:v>
                </c:pt>
                <c:pt idx="19">
                  <c:v>19383</c:v>
                </c:pt>
                <c:pt idx="20">
                  <c:v>24207</c:v>
                </c:pt>
                <c:pt idx="21">
                  <c:v>33566</c:v>
                </c:pt>
                <c:pt idx="22">
                  <c:v>43734</c:v>
                </c:pt>
                <c:pt idx="23">
                  <c:v>54881</c:v>
                </c:pt>
                <c:pt idx="24">
                  <c:v>65778</c:v>
                </c:pt>
                <c:pt idx="25">
                  <c:v>83836</c:v>
                </c:pt>
                <c:pt idx="26">
                  <c:v>101657</c:v>
                </c:pt>
                <c:pt idx="27">
                  <c:v>122666</c:v>
                </c:pt>
                <c:pt idx="28">
                  <c:v>140886</c:v>
                </c:pt>
                <c:pt idx="29">
                  <c:v>160718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2D2-4676-9A18-4F8F72FD664A}"/>
            </c:ext>
          </c:extLst>
        </c:ser>
        <c:ser>
          <c:idx val="0"/>
          <c:order val="1"/>
          <c:tx>
            <c:strRef>
              <c:f>'Logistic Model USA'!$H$12</c:f>
              <c:strCache>
                <c:ptCount val="1"/>
                <c:pt idx="0">
                  <c:v>Vorhergesagte Fälle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'Logistic Model USA'!$H$13:$H$76</c:f>
              <c:numCache>
                <c:formatCode>0.00</c:formatCode>
                <c:ptCount val="64"/>
                <c:pt idx="1">
                  <c:v>82.842963159123499</c:v>
                </c:pt>
                <c:pt idx="2">
                  <c:v>112.36251423258146</c:v>
                </c:pt>
                <c:pt idx="3">
                  <c:v>152.39461005542489</c:v>
                </c:pt>
                <c:pt idx="4">
                  <c:v>206.67779061897269</c:v>
                </c:pt>
                <c:pt idx="5">
                  <c:v>280.27575594012336</c:v>
                </c:pt>
                <c:pt idx="6">
                  <c:v>380.04342251478897</c:v>
                </c:pt>
                <c:pt idx="7">
                  <c:v>515.25382399647151</c:v>
                </c:pt>
                <c:pt idx="8">
                  <c:v>698.43879080490319</c:v>
                </c:pt>
                <c:pt idx="9">
                  <c:v>946.51158392348646</c:v>
                </c:pt>
                <c:pt idx="10">
                  <c:v>1282.2573853074475</c:v>
                </c:pt>
                <c:pt idx="11">
                  <c:v>1736.2963231034128</c:v>
                </c:pt>
                <c:pt idx="12">
                  <c:v>2349.6398489610351</c:v>
                </c:pt>
                <c:pt idx="13">
                  <c:v>3176.966904668559</c:v>
                </c:pt>
                <c:pt idx="14">
                  <c:v>4290.7261485378494</c:v>
                </c:pt>
                <c:pt idx="15">
                  <c:v>5786.0971232202974</c:v>
                </c:pt>
                <c:pt idx="16">
                  <c:v>7786.6708641346677</c:v>
                </c:pt>
                <c:pt idx="17">
                  <c:v>10450.369494545723</c:v>
                </c:pt>
                <c:pt idx="18">
                  <c:v>13974.523452564224</c:v>
                </c:pt>
                <c:pt idx="19">
                  <c:v>18598.07661872582</c:v>
                </c:pt>
                <c:pt idx="20">
                  <c:v>24597.589590075891</c:v>
                </c:pt>
                <c:pt idx="21">
                  <c:v>32272.311162727688</c:v>
                </c:pt>
                <c:pt idx="22">
                  <c:v>41912.8661133282</c:v>
                </c:pt>
                <c:pt idx="23">
                  <c:v>53749.597042592963</c:v>
                </c:pt>
                <c:pt idx="24">
                  <c:v>67882.313546023972</c:v>
                </c:pt>
                <c:pt idx="25">
                  <c:v>84204.126943390322</c:v>
                </c:pt>
                <c:pt idx="26">
                  <c:v>102345.24448718523</c:v>
                </c:pt>
                <c:pt idx="27">
                  <c:v>121669.1936536526</c:v>
                </c:pt>
                <c:pt idx="28">
                  <c:v>141342.93305139028</c:v>
                </c:pt>
                <c:pt idx="29">
                  <c:v>160471.81793740077</c:v>
                </c:pt>
                <c:pt idx="30">
                  <c:v>178256.47363026161</c:v>
                </c:pt>
                <c:pt idx="31">
                  <c:v>194116.09567309247</c:v>
                </c:pt>
                <c:pt idx="32">
                  <c:v>207741.70090201983</c:v>
                </c:pt>
                <c:pt idx="33">
                  <c:v>219078.1740468714</c:v>
                </c:pt>
                <c:pt idx="34">
                  <c:v>228260.87309479289</c:v>
                </c:pt>
                <c:pt idx="35">
                  <c:v>235538.9833647151</c:v>
                </c:pt>
                <c:pt idx="36">
                  <c:v>241208.74502411444</c:v>
                </c:pt>
                <c:pt idx="37">
                  <c:v>245566.42763489846</c:v>
                </c:pt>
                <c:pt idx="38">
                  <c:v>248881.08803317245</c:v>
                </c:pt>
                <c:pt idx="39">
                  <c:v>251382.52595554519</c:v>
                </c:pt>
                <c:pt idx="40">
                  <c:v>253259.02070079671</c:v>
                </c:pt>
                <c:pt idx="41">
                  <c:v>254660.4083785993</c:v>
                </c:pt>
                <c:pt idx="42">
                  <c:v>255703.48114932259</c:v>
                </c:pt>
                <c:pt idx="43">
                  <c:v>256477.92111767567</c:v>
                </c:pt>
                <c:pt idx="44">
                  <c:v>257051.84783800808</c:v>
                </c:pt>
                <c:pt idx="45">
                  <c:v>257476.59336183887</c:v>
                </c:pt>
                <c:pt idx="46">
                  <c:v>257790.61514829876</c:v>
                </c:pt>
                <c:pt idx="47">
                  <c:v>258022.60253543878</c:v>
                </c:pt>
                <c:pt idx="48">
                  <c:v>258193.89088683043</c:v>
                </c:pt>
                <c:pt idx="49">
                  <c:v>258320.31014220431</c:v>
                </c:pt>
                <c:pt idx="50">
                  <c:v>258413.58556028074</c:v>
                </c:pt>
                <c:pt idx="51">
                  <c:v>258482.39122741536</c:v>
                </c:pt>
                <c:pt idx="52">
                  <c:v>258533.13814668663</c:v>
                </c:pt>
                <c:pt idx="53">
                  <c:v>258570.56147370805</c:v>
                </c:pt>
                <c:pt idx="54">
                  <c:v>258598.15684224907</c:v>
                </c:pt>
                <c:pt idx="55">
                  <c:v>258618.50388565412</c:v>
                </c:pt>
                <c:pt idx="56">
                  <c:v>258633.50575122869</c:v>
                </c:pt>
                <c:pt idx="57">
                  <c:v>258644.56622244924</c:v>
                </c:pt>
                <c:pt idx="58">
                  <c:v>258652.72059390057</c:v>
                </c:pt>
                <c:pt idx="59">
                  <c:v>258658.73231567672</c:v>
                </c:pt>
                <c:pt idx="60">
                  <c:v>258663.16432846655</c:v>
                </c:pt>
                <c:pt idx="61">
                  <c:v>258666.43170005869</c:v>
                </c:pt>
                <c:pt idx="62">
                  <c:v>258668.84045520434</c:v>
                </c:pt>
                <c:pt idx="63">
                  <c:v>258670.61621523922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D2-4676-9A18-4F8F72FD6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713776"/>
        <c:axId val="687716400"/>
      </c:lineChart>
      <c:catAx>
        <c:axId val="68771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 n &gt;= 53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16400"/>
        <c:crosses val="autoZero"/>
        <c:auto val="1"/>
        <c:lblAlgn val="ctr"/>
        <c:lblOffset val="100"/>
        <c:noMultiLvlLbl val="1"/>
      </c:catAx>
      <c:valAx>
        <c:axId val="6877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1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512227</xdr:colOff>
      <xdr:row>0</xdr:row>
      <xdr:rowOff>93649</xdr:rowOff>
    </xdr:from>
    <xdr:to>
      <xdr:col>37</xdr:col>
      <xdr:colOff>190499</xdr:colOff>
      <xdr:row>26</xdr:row>
      <xdr:rowOff>135550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7FCA22-0505-434C-8864-D36DBD9B5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372633</xdr:colOff>
      <xdr:row>26</xdr:row>
      <xdr:rowOff>188698</xdr:rowOff>
    </xdr:from>
    <xdr:to>
      <xdr:col>37</xdr:col>
      <xdr:colOff>138671</xdr:colOff>
      <xdr:row>53</xdr:row>
      <xdr:rowOff>83243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F5FB81-817D-445B-A705-47EF00301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493260</xdr:colOff>
      <xdr:row>54</xdr:row>
      <xdr:rowOff>6803</xdr:rowOff>
    </xdr:from>
    <xdr:to>
      <xdr:col>37</xdr:col>
      <xdr:colOff>226281</xdr:colOff>
      <xdr:row>80</xdr:row>
      <xdr:rowOff>91848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F77C1E-31FC-4524-8CBB-9F24AE771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551889</xdr:colOff>
      <xdr:row>80</xdr:row>
      <xdr:rowOff>172010</xdr:rowOff>
    </xdr:from>
    <xdr:to>
      <xdr:col>37</xdr:col>
      <xdr:colOff>238125</xdr:colOff>
      <xdr:row>103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EF7A11-49EB-4294-A5A7-A12EC8BE5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29</xdr:col>
      <xdr:colOff>172973</xdr:colOff>
      <xdr:row>37</xdr:row>
      <xdr:rowOff>75471</xdr:rowOff>
    </xdr:from>
    <xdr:ext cx="184731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517D686-DABE-47E7-859E-55F182EBEDD3}"/>
            </a:ext>
          </a:extLst>
        </xdr:cNvPr>
        <xdr:cNvSpPr/>
      </xdr:nvSpPr>
      <xdr:spPr>
        <a:xfrm>
          <a:off x="19603973" y="7205614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0.55082</cdr:x>
      <cdr:y>0.76067</cdr:y>
    </cdr:from>
    <cdr:to>
      <cdr:x>0.64068</cdr:x>
      <cdr:y>0.94217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3DAED7F-9C14-4E24-BB05-73080E68948D}"/>
            </a:ext>
          </a:extLst>
        </cdr:cNvPr>
        <cdr:cNvSpPr txBox="1"/>
      </cdr:nvSpPr>
      <cdr:spPr>
        <a:xfrm xmlns:a="http://schemas.openxmlformats.org/drawingml/2006/main">
          <a:off x="5537450" y="3832287"/>
          <a:ext cx="903366" cy="9144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100"/>
            <a:t>^Freitag 13.03.2020</a:t>
          </a:r>
        </a:p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0.76192</cdr:x>
      <cdr:y>0.56393</cdr:y>
    </cdr:from>
    <cdr:to>
      <cdr:x>0.85178</cdr:x>
      <cdr:y>0.74543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684B41D-890D-4E15-866D-36F6A51F0479}"/>
            </a:ext>
          </a:extLst>
        </cdr:cNvPr>
        <cdr:cNvSpPr txBox="1"/>
      </cdr:nvSpPr>
      <cdr:spPr>
        <a:xfrm xmlns:a="http://schemas.openxmlformats.org/drawingml/2006/main">
          <a:off x="7659638" y="2841083"/>
          <a:ext cx="903366" cy="9144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/>
            <a:t>^Freitag 20.03.2020</a:t>
          </a:r>
        </a:p>
        <a:p xmlns:a="http://schemas.openxmlformats.org/drawingml/2006/main">
          <a:endParaRPr lang="de-DE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308160</xdr:colOff>
      <xdr:row>3</xdr:row>
      <xdr:rowOff>90767</xdr:rowOff>
    </xdr:from>
    <xdr:to>
      <xdr:col>42</xdr:col>
      <xdr:colOff>136071</xdr:colOff>
      <xdr:row>34</xdr:row>
      <xdr:rowOff>121227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87CC3E-8403-45EB-9504-4FE80984C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47622</xdr:colOff>
      <xdr:row>0</xdr:row>
      <xdr:rowOff>234042</xdr:rowOff>
    </xdr:from>
    <xdr:to>
      <xdr:col>38</xdr:col>
      <xdr:colOff>476250</xdr:colOff>
      <xdr:row>30</xdr:row>
      <xdr:rowOff>149678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55F75-4CF9-4881-8B76-1BBF63925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294409</xdr:colOff>
      <xdr:row>10</xdr:row>
      <xdr:rowOff>155864</xdr:rowOff>
    </xdr:from>
    <xdr:to>
      <xdr:col>42</xdr:col>
      <xdr:colOff>553419</xdr:colOff>
      <xdr:row>41</xdr:row>
      <xdr:rowOff>186324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DE1AD1-E947-45C2-BCBD-D10E54F22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55736-B2B6-4FFD-943C-E355D55A5C8E}">
  <dimension ref="A2:U77"/>
  <sheetViews>
    <sheetView zoomScale="70" zoomScaleNormal="70" workbookViewId="0">
      <selection activeCell="D7" sqref="D7"/>
    </sheetView>
  </sheetViews>
  <sheetFormatPr defaultRowHeight="15" x14ac:dyDescent="0.25"/>
  <cols>
    <col min="1" max="1" width="13.42578125" customWidth="1"/>
    <col min="4" max="4" width="14.85546875" customWidth="1"/>
    <col min="8" max="8" width="16.7109375" customWidth="1"/>
    <col min="11" max="11" width="10.5703125" customWidth="1"/>
    <col min="13" max="13" width="13.140625" customWidth="1"/>
    <col min="14" max="14" width="20.5703125" customWidth="1"/>
    <col min="15" max="15" width="10.28515625" bestFit="1" customWidth="1"/>
    <col min="16" max="16" width="12" customWidth="1"/>
  </cols>
  <sheetData>
    <row r="2" spans="1:21" ht="21" x14ac:dyDescent="0.35">
      <c r="A2" s="3" t="s">
        <v>11</v>
      </c>
      <c r="B2" s="3"/>
      <c r="C2" s="3"/>
      <c r="D2" s="3"/>
      <c r="E2" s="3"/>
      <c r="F2" s="3"/>
      <c r="G2" s="3"/>
      <c r="H2" s="3"/>
      <c r="I2" s="3"/>
      <c r="J2" s="4"/>
      <c r="K2" s="4"/>
      <c r="L2" s="4"/>
      <c r="M2" s="2"/>
      <c r="N2" s="2"/>
      <c r="O2" s="2"/>
      <c r="P2" s="2"/>
      <c r="Q2" s="2"/>
      <c r="R2" s="2"/>
    </row>
    <row r="4" spans="1:21" x14ac:dyDescent="0.25">
      <c r="B4" s="6" t="s">
        <v>9</v>
      </c>
      <c r="C4" s="6"/>
      <c r="D4" s="6"/>
      <c r="E4" s="6"/>
      <c r="F4" s="6" t="s">
        <v>5</v>
      </c>
      <c r="G4" s="6"/>
      <c r="H4" s="6"/>
      <c r="I4" s="6"/>
      <c r="J4" s="6"/>
      <c r="K4" s="6"/>
      <c r="M4" s="9" t="s">
        <v>14</v>
      </c>
      <c r="N4" s="9"/>
      <c r="O4" s="9"/>
      <c r="P4" s="9"/>
      <c r="Q4" s="9"/>
      <c r="R4" s="9"/>
      <c r="S4" s="9"/>
      <c r="T4" s="9"/>
      <c r="U4" s="9"/>
    </row>
    <row r="6" spans="1:21" x14ac:dyDescent="0.25">
      <c r="A6" s="7" t="s">
        <v>6</v>
      </c>
      <c r="B6" s="8">
        <v>6.6844801949132311</v>
      </c>
      <c r="D6" s="7" t="s">
        <v>4</v>
      </c>
      <c r="E6" s="7"/>
      <c r="F6" s="7"/>
    </row>
    <row r="7" spans="1:21" x14ac:dyDescent="0.25">
      <c r="A7" s="7" t="s">
        <v>7</v>
      </c>
      <c r="B7" s="7">
        <v>13.454796352949886</v>
      </c>
      <c r="D7" s="8">
        <f>SUM(K15:K46)</f>
        <v>23054878.378092244</v>
      </c>
      <c r="E7" s="7"/>
      <c r="F7" s="7"/>
    </row>
    <row r="8" spans="1:21" x14ac:dyDescent="0.25">
      <c r="A8" s="7" t="s">
        <v>8</v>
      </c>
      <c r="B8" s="7">
        <v>0</v>
      </c>
    </row>
    <row r="9" spans="1:21" x14ac:dyDescent="0.25">
      <c r="A9" s="7" t="s">
        <v>10</v>
      </c>
      <c r="B9" s="7">
        <v>0.25050292766254362</v>
      </c>
    </row>
    <row r="10" spans="1:21" x14ac:dyDescent="0.25">
      <c r="A10" s="7"/>
      <c r="B10" s="7">
        <v>0</v>
      </c>
    </row>
    <row r="13" spans="1:21" x14ac:dyDescent="0.25">
      <c r="A13" t="s">
        <v>1</v>
      </c>
      <c r="C13" t="s">
        <v>2</v>
      </c>
      <c r="F13" t="s">
        <v>0</v>
      </c>
      <c r="H13" t="s">
        <v>3</v>
      </c>
      <c r="K13" t="s">
        <v>15</v>
      </c>
      <c r="N13" t="s">
        <v>12</v>
      </c>
      <c r="P13" t="s">
        <v>13</v>
      </c>
    </row>
    <row r="15" spans="1:21" x14ac:dyDescent="0.25">
      <c r="A15" s="1">
        <v>43889</v>
      </c>
      <c r="C15">
        <v>0</v>
      </c>
      <c r="F15">
        <v>53</v>
      </c>
      <c r="H15" s="5">
        <f xml:space="preserve"> $B$6* ((($B$6/$B$7)*C15+$B$8)^$B$7)^$B$9</f>
        <v>0</v>
      </c>
      <c r="K15" s="5">
        <f>(H15   -F15) ^2</f>
        <v>2809</v>
      </c>
      <c r="M15" s="1">
        <v>43889</v>
      </c>
      <c r="N15" s="5">
        <f>H17</f>
        <v>6.5418330563564648</v>
      </c>
      <c r="P15" s="5">
        <f>H19</f>
        <v>67.656696030792745</v>
      </c>
    </row>
    <row r="16" spans="1:21" x14ac:dyDescent="0.25">
      <c r="A16" s="1">
        <v>43890</v>
      </c>
      <c r="C16">
        <v>1</v>
      </c>
      <c r="F16">
        <v>66</v>
      </c>
      <c r="H16" s="5">
        <f t="shared" ref="H16:H77" si="0" xml:space="preserve"> $B$6* ((($B$6/$B$7)*C16+$B$8)^$B$7)^$B$9</f>
        <v>0.63254019554488028</v>
      </c>
      <c r="K16" s="5">
        <f t="shared" ref="K16:K41" si="1">(H16   -F16) ^2</f>
        <v>4272.9048012870562</v>
      </c>
      <c r="M16" s="1">
        <v>43890</v>
      </c>
      <c r="N16" s="5">
        <f t="shared" ref="N16:N37" si="2">H18</f>
        <v>25.657186849767275</v>
      </c>
      <c r="P16" s="5">
        <f t="shared" ref="P16:P35" si="3">H20</f>
        <v>143.52999757826868</v>
      </c>
    </row>
    <row r="17" spans="1:16" x14ac:dyDescent="0.25">
      <c r="A17" s="1">
        <v>43891</v>
      </c>
      <c r="C17">
        <v>2</v>
      </c>
      <c r="F17">
        <v>117</v>
      </c>
      <c r="H17" s="5">
        <f t="shared" si="0"/>
        <v>6.5418330563564648</v>
      </c>
      <c r="K17" s="5">
        <f t="shared" si="1"/>
        <v>12201.006644549825</v>
      </c>
      <c r="M17" s="1">
        <v>43891</v>
      </c>
      <c r="N17" s="5">
        <f t="shared" si="2"/>
        <v>67.656696030792745</v>
      </c>
      <c r="P17" s="5">
        <f t="shared" si="3"/>
        <v>265.35077809930721</v>
      </c>
    </row>
    <row r="18" spans="1:16" x14ac:dyDescent="0.25">
      <c r="A18" s="1">
        <v>43892</v>
      </c>
      <c r="C18">
        <v>3</v>
      </c>
      <c r="F18">
        <v>150</v>
      </c>
      <c r="H18" s="5">
        <f t="shared" si="0"/>
        <v>25.657186849767275</v>
      </c>
      <c r="K18" s="5">
        <f t="shared" si="1"/>
        <v>15461.135182113689</v>
      </c>
      <c r="M18" s="1">
        <v>43892</v>
      </c>
      <c r="N18" s="5">
        <f t="shared" si="2"/>
        <v>143.52999757826868</v>
      </c>
      <c r="P18" s="5">
        <f t="shared" si="3"/>
        <v>446.13082918050901</v>
      </c>
    </row>
    <row r="19" spans="1:16" x14ac:dyDescent="0.25">
      <c r="A19" s="1">
        <v>43893</v>
      </c>
      <c r="C19">
        <v>4</v>
      </c>
      <c r="F19">
        <v>188</v>
      </c>
      <c r="H19" s="5">
        <f t="shared" si="0"/>
        <v>67.656696030792745</v>
      </c>
      <c r="K19" s="5">
        <f t="shared" si="1"/>
        <v>14482.510810225014</v>
      </c>
      <c r="M19" s="1">
        <v>43893</v>
      </c>
      <c r="N19" s="5">
        <f t="shared" si="2"/>
        <v>265.35077809930721</v>
      </c>
      <c r="P19" s="5">
        <f t="shared" si="3"/>
        <v>699.71649816947911</v>
      </c>
    </row>
    <row r="20" spans="1:16" x14ac:dyDescent="0.25">
      <c r="A20" s="1">
        <v>43894</v>
      </c>
      <c r="C20">
        <v>5</v>
      </c>
      <c r="F20">
        <v>240</v>
      </c>
      <c r="H20" s="5">
        <f t="shared" si="0"/>
        <v>143.52999757826868</v>
      </c>
      <c r="K20" s="5">
        <f t="shared" si="1"/>
        <v>9306.4613672488467</v>
      </c>
      <c r="M20" s="1">
        <v>43894</v>
      </c>
      <c r="N20" s="5">
        <f t="shared" si="2"/>
        <v>446.13082918050901</v>
      </c>
      <c r="P20" s="5">
        <f t="shared" si="3"/>
        <v>1040.7105219247103</v>
      </c>
    </row>
    <row r="21" spans="1:16" x14ac:dyDescent="0.25">
      <c r="A21" s="1">
        <v>43895</v>
      </c>
      <c r="C21">
        <v>6</v>
      </c>
      <c r="F21">
        <v>349</v>
      </c>
      <c r="H21" s="5">
        <f t="shared" si="0"/>
        <v>265.35077809930721</v>
      </c>
      <c r="K21" s="5">
        <f t="shared" si="1"/>
        <v>6997.1923245913431</v>
      </c>
      <c r="M21" s="1">
        <v>43895</v>
      </c>
      <c r="N21" s="5">
        <f t="shared" si="2"/>
        <v>699.71649816947911</v>
      </c>
      <c r="P21" s="5">
        <f t="shared" si="3"/>
        <v>1484.4104601565373</v>
      </c>
    </row>
    <row r="22" spans="1:16" x14ac:dyDescent="0.25">
      <c r="A22" s="1">
        <v>43896</v>
      </c>
      <c r="C22">
        <v>7</v>
      </c>
      <c r="F22">
        <v>534</v>
      </c>
      <c r="H22" s="5">
        <f t="shared" si="0"/>
        <v>446.13082918050901</v>
      </c>
      <c r="K22" s="5">
        <f t="shared" si="1"/>
        <v>7720.9911805048869</v>
      </c>
      <c r="M22" s="1">
        <v>43896</v>
      </c>
      <c r="N22" s="5">
        <f t="shared" si="2"/>
        <v>1040.7105219247103</v>
      </c>
      <c r="P22" s="5">
        <f t="shared" si="3"/>
        <v>2046.7586709502689</v>
      </c>
    </row>
    <row r="23" spans="1:16" x14ac:dyDescent="0.25">
      <c r="A23" s="1">
        <v>43897</v>
      </c>
      <c r="C23">
        <v>8</v>
      </c>
      <c r="F23">
        <v>684</v>
      </c>
      <c r="H23" s="5">
        <f t="shared" si="0"/>
        <v>699.71649816947911</v>
      </c>
      <c r="K23" s="5">
        <f t="shared" si="1"/>
        <v>247.00831471124019</v>
      </c>
      <c r="M23" s="1">
        <v>43897</v>
      </c>
      <c r="N23" s="5">
        <f t="shared" si="2"/>
        <v>1484.4104601565373</v>
      </c>
      <c r="P23" s="5">
        <f t="shared" si="3"/>
        <v>2744.3006846460416</v>
      </c>
    </row>
    <row r="24" spans="1:16" x14ac:dyDescent="0.25">
      <c r="A24" s="1">
        <v>43898</v>
      </c>
      <c r="C24">
        <v>9</v>
      </c>
      <c r="F24">
        <v>847</v>
      </c>
      <c r="H24" s="5">
        <f t="shared" si="0"/>
        <v>1040.7105219247103</v>
      </c>
      <c r="K24" s="5">
        <f t="shared" si="1"/>
        <v>37523.76630434367</v>
      </c>
      <c r="M24" s="1">
        <v>43898</v>
      </c>
      <c r="N24" s="5">
        <f t="shared" si="2"/>
        <v>2046.7586709502689</v>
      </c>
      <c r="P24" s="5">
        <f t="shared" si="3"/>
        <v>3594.1499067433342</v>
      </c>
    </row>
    <row r="25" spans="1:16" x14ac:dyDescent="0.25">
      <c r="A25" s="1">
        <v>43899</v>
      </c>
      <c r="C25">
        <v>10</v>
      </c>
      <c r="F25">
        <v>1112</v>
      </c>
      <c r="H25" s="5">
        <f t="shared" si="0"/>
        <v>1484.4104601565373</v>
      </c>
      <c r="K25" s="5">
        <f t="shared" si="1"/>
        <v>138689.55083400384</v>
      </c>
      <c r="M25" s="1">
        <v>43899</v>
      </c>
      <c r="N25" s="5">
        <f t="shared" si="2"/>
        <v>2744.3006846460416</v>
      </c>
      <c r="P25" s="5">
        <f t="shared" si="3"/>
        <v>4613.957225720209</v>
      </c>
    </row>
    <row r="26" spans="1:16" x14ac:dyDescent="0.25">
      <c r="A26" s="1">
        <v>43900</v>
      </c>
      <c r="C26">
        <v>11</v>
      </c>
      <c r="F26">
        <v>1565</v>
      </c>
      <c r="H26" s="5">
        <f t="shared" si="0"/>
        <v>2046.7586709502689</v>
      </c>
      <c r="K26" s="5">
        <f t="shared" si="1"/>
        <v>232091.41703576944</v>
      </c>
      <c r="M26" s="1">
        <v>43900</v>
      </c>
      <c r="N26" s="5">
        <f t="shared" si="2"/>
        <v>3594.1499067433342</v>
      </c>
      <c r="P26" s="5">
        <f t="shared" si="3"/>
        <v>5821.8845100271456</v>
      </c>
    </row>
    <row r="27" spans="1:16" x14ac:dyDescent="0.25">
      <c r="A27" s="1">
        <v>43901</v>
      </c>
      <c r="C27">
        <v>12</v>
      </c>
      <c r="F27">
        <v>1966</v>
      </c>
      <c r="H27" s="5">
        <f t="shared" si="0"/>
        <v>2744.3006846460416</v>
      </c>
      <c r="K27" s="5">
        <f t="shared" si="1"/>
        <v>605751.95572049718</v>
      </c>
      <c r="M27" s="1">
        <v>43901</v>
      </c>
      <c r="N27" s="5">
        <f t="shared" si="2"/>
        <v>4613.957225720209</v>
      </c>
      <c r="P27" s="5">
        <f t="shared" si="3"/>
        <v>7236.5812481845787</v>
      </c>
    </row>
    <row r="28" spans="1:16" x14ac:dyDescent="0.25">
      <c r="A28" s="1">
        <v>43902</v>
      </c>
      <c r="C28">
        <v>13</v>
      </c>
      <c r="F28">
        <v>2745</v>
      </c>
      <c r="H28" s="5">
        <f t="shared" si="0"/>
        <v>3594.1499067433342</v>
      </c>
      <c r="K28" s="5">
        <f t="shared" si="1"/>
        <v>721055.56412221317</v>
      </c>
      <c r="M28" s="1">
        <v>43902</v>
      </c>
      <c r="N28" s="5">
        <f t="shared" si="2"/>
        <v>5821.8845100271456</v>
      </c>
      <c r="P28" s="5">
        <f t="shared" si="3"/>
        <v>8877.1637703420001</v>
      </c>
    </row>
    <row r="29" spans="1:16" x14ac:dyDescent="0.25">
      <c r="A29" s="1">
        <v>43903</v>
      </c>
      <c r="C29">
        <v>14</v>
      </c>
      <c r="F29">
        <v>3675</v>
      </c>
      <c r="H29" s="5">
        <f t="shared" si="0"/>
        <v>4613.957225720209</v>
      </c>
      <c r="K29" s="5">
        <f t="shared" si="1"/>
        <v>881640.67173219146</v>
      </c>
      <c r="M29" s="1">
        <v>43903</v>
      </c>
      <c r="N29" s="5">
        <f t="shared" si="2"/>
        <v>7236.5812481845787</v>
      </c>
      <c r="P29" s="5">
        <f t="shared" si="3"/>
        <v>10763.196619560917</v>
      </c>
    </row>
    <row r="30" spans="1:16" x14ac:dyDescent="0.25">
      <c r="A30" s="1">
        <v>43904</v>
      </c>
      <c r="C30">
        <v>15</v>
      </c>
      <c r="F30">
        <v>4585</v>
      </c>
      <c r="H30" s="5">
        <f t="shared" si="0"/>
        <v>5821.8845100271456</v>
      </c>
      <c r="K30" s="5">
        <f t="shared" si="1"/>
        <v>1529883.2911450919</v>
      </c>
      <c r="M30" s="1">
        <v>43904</v>
      </c>
      <c r="N30" s="5">
        <f t="shared" si="2"/>
        <v>8877.1637703420001</v>
      </c>
      <c r="P30" s="5">
        <f t="shared" si="3"/>
        <v>12914.675734912016</v>
      </c>
    </row>
    <row r="31" spans="1:16" x14ac:dyDescent="0.25">
      <c r="A31" s="1">
        <v>43905</v>
      </c>
      <c r="C31">
        <v>16</v>
      </c>
      <c r="F31">
        <v>5813</v>
      </c>
      <c r="H31" s="5">
        <f t="shared" si="0"/>
        <v>7236.5812481845787</v>
      </c>
      <c r="K31" s="5">
        <f t="shared" si="1"/>
        <v>2026583.570182763</v>
      </c>
      <c r="M31" s="1">
        <v>43905</v>
      </c>
      <c r="N31" s="5">
        <f t="shared" si="2"/>
        <v>10763.196619560917</v>
      </c>
      <c r="P31" s="5">
        <f t="shared" si="3"/>
        <v>15352.013177737001</v>
      </c>
    </row>
    <row r="32" spans="1:16" x14ac:dyDescent="0.25">
      <c r="A32" s="1">
        <v>43906</v>
      </c>
      <c r="C32">
        <v>17</v>
      </c>
      <c r="F32">
        <v>7272</v>
      </c>
      <c r="H32" s="5">
        <f t="shared" si="0"/>
        <v>8877.1637703420001</v>
      </c>
      <c r="K32" s="5">
        <f t="shared" si="1"/>
        <v>2576550.7296185452</v>
      </c>
      <c r="M32" s="1">
        <v>43906</v>
      </c>
      <c r="N32" s="5">
        <f t="shared" si="2"/>
        <v>12914.675734912016</v>
      </c>
      <c r="P32" s="5">
        <f t="shared" si="3"/>
        <v>18096.023184527836</v>
      </c>
    </row>
    <row r="33" spans="1:16" x14ac:dyDescent="0.25">
      <c r="A33" s="1">
        <v>43907</v>
      </c>
      <c r="C33">
        <v>18</v>
      </c>
      <c r="F33">
        <v>9360</v>
      </c>
      <c r="H33" s="5">
        <f t="shared" si="0"/>
        <v>10763.196619560917</v>
      </c>
      <c r="K33" s="5">
        <f t="shared" si="1"/>
        <v>1968960.7531471837</v>
      </c>
      <c r="M33" s="1">
        <v>43907</v>
      </c>
      <c r="N33" s="5">
        <f t="shared" si="2"/>
        <v>15352.013177737001</v>
      </c>
      <c r="P33" s="5">
        <f t="shared" si="3"/>
        <v>21167.909369732184</v>
      </c>
    </row>
    <row r="34" spans="1:16" x14ac:dyDescent="0.25">
      <c r="A34" s="1">
        <v>43908</v>
      </c>
      <c r="C34">
        <v>19</v>
      </c>
      <c r="F34">
        <v>12329</v>
      </c>
      <c r="H34" s="5">
        <f t="shared" si="0"/>
        <v>12914.675734912016</v>
      </c>
      <c r="K34" s="5">
        <f t="shared" si="1"/>
        <v>343016.06646473025</v>
      </c>
      <c r="N34" s="5">
        <f t="shared" si="2"/>
        <v>18096.023184527836</v>
      </c>
      <c r="O34" s="1"/>
      <c r="P34" s="5">
        <f t="shared" si="3"/>
        <v>24589.252932737068</v>
      </c>
    </row>
    <row r="35" spans="1:16" x14ac:dyDescent="0.25">
      <c r="A35" s="1">
        <v>43909</v>
      </c>
      <c r="C35">
        <v>20</v>
      </c>
      <c r="F35">
        <v>15322</v>
      </c>
      <c r="H35" s="5">
        <f t="shared" si="0"/>
        <v>15352.013177737001</v>
      </c>
      <c r="K35" s="5">
        <f t="shared" si="1"/>
        <v>900.79083787279205</v>
      </c>
      <c r="N35" s="5">
        <f t="shared" si="2"/>
        <v>21167.909369732184</v>
      </c>
      <c r="O35" s="1"/>
      <c r="P35" s="5">
        <f t="shared" si="3"/>
        <v>28382.001747627095</v>
      </c>
    </row>
    <row r="36" spans="1:16" x14ac:dyDescent="0.25">
      <c r="A36" s="1">
        <v>43910</v>
      </c>
      <c r="C36">
        <v>21</v>
      </c>
      <c r="F36">
        <v>19850</v>
      </c>
      <c r="H36" s="5">
        <f t="shared" si="0"/>
        <v>18096.023184527836</v>
      </c>
      <c r="K36" s="5">
        <f t="shared" si="1"/>
        <v>3076434.6692138743</v>
      </c>
      <c r="N36" s="5">
        <f t="shared" si="2"/>
        <v>24589.252932737068</v>
      </c>
      <c r="O36" s="1"/>
      <c r="P36" s="5"/>
    </row>
    <row r="37" spans="1:16" x14ac:dyDescent="0.25">
      <c r="A37" s="1">
        <v>43911</v>
      </c>
      <c r="C37">
        <v>22</v>
      </c>
      <c r="F37">
        <v>22366</v>
      </c>
      <c r="H37" s="5">
        <f t="shared" si="0"/>
        <v>21167.909369732184</v>
      </c>
      <c r="K37" s="5">
        <f t="shared" si="1"/>
        <v>1435421.1583355323</v>
      </c>
      <c r="N37" s="5">
        <f t="shared" si="2"/>
        <v>28382.001747627095</v>
      </c>
      <c r="O37" s="1"/>
      <c r="P37" s="5"/>
    </row>
    <row r="38" spans="1:16" x14ac:dyDescent="0.25">
      <c r="A38" s="1">
        <v>43912</v>
      </c>
      <c r="C38">
        <v>23</v>
      </c>
      <c r="F38">
        <v>24875</v>
      </c>
      <c r="H38" s="5">
        <f t="shared" si="0"/>
        <v>24589.252932737068</v>
      </c>
      <c r="K38" s="5">
        <f t="shared" si="1"/>
        <v>81651.386449366313</v>
      </c>
      <c r="N38" s="5"/>
      <c r="O38" s="1"/>
    </row>
    <row r="39" spans="1:16" x14ac:dyDescent="0.25">
      <c r="A39" s="1">
        <v>43913</v>
      </c>
      <c r="C39">
        <v>24</v>
      </c>
      <c r="F39">
        <v>29056</v>
      </c>
      <c r="H39" s="5">
        <f t="shared" si="0"/>
        <v>28382.001747627095</v>
      </c>
      <c r="K39" s="5">
        <f t="shared" si="1"/>
        <v>454273.64420173009</v>
      </c>
      <c r="N39" s="5"/>
      <c r="O39" s="1"/>
    </row>
    <row r="40" spans="1:16" x14ac:dyDescent="0.25">
      <c r="C40">
        <v>25</v>
      </c>
      <c r="F40">
        <v>32911</v>
      </c>
      <c r="H40" s="5">
        <f t="shared" si="0"/>
        <v>32568.460233696125</v>
      </c>
      <c r="K40" s="5">
        <f t="shared" si="1"/>
        <v>117333.49149951315</v>
      </c>
    </row>
    <row r="41" spans="1:16" x14ac:dyDescent="0.25">
      <c r="C41">
        <v>26</v>
      </c>
      <c r="F41">
        <v>37323</v>
      </c>
      <c r="H41" s="5">
        <f t="shared" si="0"/>
        <v>37171.279920290508</v>
      </c>
      <c r="K41" s="5">
        <f t="shared" si="1"/>
        <v>23018.982587054601</v>
      </c>
    </row>
    <row r="42" spans="1:16" x14ac:dyDescent="0.25">
      <c r="A42" s="5"/>
      <c r="C42">
        <v>27</v>
      </c>
      <c r="F42">
        <v>43211</v>
      </c>
      <c r="H42" s="5">
        <f t="shared" si="0"/>
        <v>42213.450632239721</v>
      </c>
      <c r="K42" s="5">
        <f>(H42   -F42) ^2</f>
        <v>995104.74111893238</v>
      </c>
    </row>
    <row r="43" spans="1:16" x14ac:dyDescent="0.25">
      <c r="C43">
        <v>28</v>
      </c>
      <c r="F43">
        <v>49039</v>
      </c>
      <c r="H43" s="5">
        <f t="shared" si="0"/>
        <v>47718.29223252838</v>
      </c>
      <c r="K43" s="5">
        <f t="shared" ref="K43:K46" si="4">(H43   -F43) ^2</f>
        <v>1744269.0070598712</v>
      </c>
    </row>
    <row r="44" spans="1:16" x14ac:dyDescent="0.25">
      <c r="C44">
        <v>29</v>
      </c>
      <c r="F44">
        <v>54268</v>
      </c>
      <c r="H44" s="5">
        <f t="shared" si="0"/>
        <v>53709.446867457111</v>
      </c>
      <c r="K44" s="5">
        <f t="shared" si="4"/>
        <v>311981.60187347437</v>
      </c>
    </row>
    <row r="45" spans="1:16" x14ac:dyDescent="0.25">
      <c r="C45">
        <v>30</v>
      </c>
      <c r="F45">
        <v>58655</v>
      </c>
      <c r="H45" s="5">
        <f t="shared" si="0"/>
        <v>60210.871666704967</v>
      </c>
      <c r="K45" s="5">
        <f t="shared" si="4"/>
        <v>2420736.6432552906</v>
      </c>
    </row>
    <row r="46" spans="1:16" x14ac:dyDescent="0.25">
      <c r="C46">
        <v>31</v>
      </c>
      <c r="F46">
        <v>66125</v>
      </c>
      <c r="H46" s="5">
        <f t="shared" si="0"/>
        <v>67246.831856709003</v>
      </c>
      <c r="K46" s="5">
        <f t="shared" si="4"/>
        <v>1258506.7147271684</v>
      </c>
    </row>
    <row r="47" spans="1:16" x14ac:dyDescent="0.25">
      <c r="C47">
        <v>32</v>
      </c>
      <c r="H47" s="5">
        <f t="shared" si="0"/>
        <v>74841.894250851881</v>
      </c>
    </row>
    <row r="48" spans="1:16" x14ac:dyDescent="0.25">
      <c r="C48">
        <v>33</v>
      </c>
      <c r="H48" s="5">
        <f t="shared" si="0"/>
        <v>83020.921084257512</v>
      </c>
    </row>
    <row r="49" spans="3:8" x14ac:dyDescent="0.25">
      <c r="C49">
        <v>34</v>
      </c>
      <c r="H49" s="5">
        <f t="shared" si="0"/>
        <v>91809.064164670679</v>
      </c>
    </row>
    <row r="50" spans="3:8" x14ac:dyDescent="0.25">
      <c r="C50">
        <v>35</v>
      </c>
      <c r="H50" s="5">
        <f t="shared" si="0"/>
        <v>101231.7593140628</v>
      </c>
    </row>
    <row r="51" spans="3:8" x14ac:dyDescent="0.25">
      <c r="C51">
        <v>36</v>
      </c>
      <c r="H51" s="5">
        <f t="shared" si="0"/>
        <v>111314.72107832554</v>
      </c>
    </row>
    <row r="52" spans="3:8" x14ac:dyDescent="0.25">
      <c r="C52">
        <v>37</v>
      </c>
      <c r="H52" s="5">
        <f t="shared" si="0"/>
        <v>122083.93768478403</v>
      </c>
    </row>
    <row r="53" spans="3:8" x14ac:dyDescent="0.25">
      <c r="C53">
        <v>38</v>
      </c>
      <c r="H53" s="5">
        <f t="shared" si="0"/>
        <v>133565.6662293135</v>
      </c>
    </row>
    <row r="54" spans="3:8" x14ac:dyDescent="0.25">
      <c r="C54">
        <v>39</v>
      </c>
      <c r="H54" s="5">
        <f t="shared" si="0"/>
        <v>145786.42807663974</v>
      </c>
    </row>
    <row r="55" spans="3:8" x14ac:dyDescent="0.25">
      <c r="C55">
        <v>40</v>
      </c>
      <c r="H55" s="5">
        <f t="shared" si="0"/>
        <v>158773.00445899341</v>
      </c>
    </row>
    <row r="56" spans="3:8" x14ac:dyDescent="0.25">
      <c r="C56">
        <v>41</v>
      </c>
      <c r="H56" s="5">
        <f t="shared" si="0"/>
        <v>172552.4322596601</v>
      </c>
    </row>
    <row r="57" spans="3:8" x14ac:dyDescent="0.25">
      <c r="C57">
        <v>42</v>
      </c>
      <c r="H57" s="5">
        <f t="shared" si="0"/>
        <v>187151.99996920652</v>
      </c>
    </row>
    <row r="58" spans="3:8" x14ac:dyDescent="0.25">
      <c r="C58">
        <v>43</v>
      </c>
      <c r="H58" s="5">
        <f t="shared" si="0"/>
        <v>202599.24380325194</v>
      </c>
    </row>
    <row r="59" spans="3:8" x14ac:dyDescent="0.25">
      <c r="C59">
        <v>44</v>
      </c>
      <c r="H59" s="5">
        <f t="shared" si="0"/>
        <v>218921.94397161697</v>
      </c>
    </row>
    <row r="60" spans="3:8" x14ac:dyDescent="0.25">
      <c r="C60">
        <v>45</v>
      </c>
      <c r="H60" s="5">
        <f t="shared" si="0"/>
        <v>236148.12108953833</v>
      </c>
    </row>
    <row r="61" spans="3:8" x14ac:dyDescent="0.25">
      <c r="C61">
        <v>46</v>
      </c>
      <c r="H61" s="5">
        <f t="shared" si="0"/>
        <v>254306.03272243132</v>
      </c>
    </row>
    <row r="62" spans="3:8" x14ac:dyDescent="0.25">
      <c r="C62">
        <v>47</v>
      </c>
      <c r="H62" s="5">
        <f t="shared" si="0"/>
        <v>273424.17005634832</v>
      </c>
    </row>
    <row r="63" spans="3:8" x14ac:dyDescent="0.25">
      <c r="C63">
        <v>48</v>
      </c>
      <c r="H63" s="5">
        <f t="shared" si="0"/>
        <v>293531.2546869127</v>
      </c>
    </row>
    <row r="64" spans="3:8" x14ac:dyDescent="0.25">
      <c r="C64">
        <v>49</v>
      </c>
      <c r="H64" s="5">
        <f t="shared" si="0"/>
        <v>314656.23552008171</v>
      </c>
    </row>
    <row r="65" spans="3:8" x14ac:dyDescent="0.25">
      <c r="C65">
        <v>50</v>
      </c>
      <c r="H65" s="5">
        <f t="shared" si="0"/>
        <v>336828.28577857168</v>
      </c>
    </row>
    <row r="66" spans="3:8" x14ac:dyDescent="0.25">
      <c r="C66">
        <v>51</v>
      </c>
      <c r="H66" s="5">
        <f t="shared" si="0"/>
        <v>360076.80010825308</v>
      </c>
    </row>
    <row r="67" spans="3:8" x14ac:dyDescent="0.25">
      <c r="C67">
        <v>52</v>
      </c>
      <c r="H67" s="5">
        <f t="shared" si="0"/>
        <v>384431.39177924738</v>
      </c>
    </row>
    <row r="68" spans="3:8" x14ac:dyDescent="0.25">
      <c r="C68">
        <v>53</v>
      </c>
      <c r="H68" s="5">
        <f t="shared" si="0"/>
        <v>409921.88997680397</v>
      </c>
    </row>
    <row r="69" spans="3:8" x14ac:dyDescent="0.25">
      <c r="C69">
        <v>54</v>
      </c>
      <c r="H69" s="5">
        <f t="shared" si="0"/>
        <v>436578.33717740967</v>
      </c>
    </row>
    <row r="70" spans="3:8" x14ac:dyDescent="0.25">
      <c r="C70">
        <v>55</v>
      </c>
      <c r="H70" s="5">
        <f t="shared" si="0"/>
        <v>464430.98660589207</v>
      </c>
    </row>
    <row r="71" spans="3:8" x14ac:dyDescent="0.25">
      <c r="C71">
        <v>56</v>
      </c>
      <c r="H71" s="5">
        <f t="shared" si="0"/>
        <v>493510.29976953141</v>
      </c>
    </row>
    <row r="72" spans="3:8" x14ac:dyDescent="0.25">
      <c r="C72">
        <v>57</v>
      </c>
      <c r="H72" s="5">
        <f t="shared" si="0"/>
        <v>523846.94406552118</v>
      </c>
    </row>
    <row r="73" spans="3:8" x14ac:dyDescent="0.25">
      <c r="C73">
        <v>58</v>
      </c>
      <c r="H73" s="5">
        <f t="shared" si="0"/>
        <v>555471.7904582906</v>
      </c>
    </row>
    <row r="74" spans="3:8" x14ac:dyDescent="0.25">
      <c r="C74">
        <v>59</v>
      </c>
      <c r="H74" s="5">
        <f t="shared" si="0"/>
        <v>588415.91122346418</v>
      </c>
    </row>
    <row r="75" spans="3:8" x14ac:dyDescent="0.25">
      <c r="C75">
        <v>60</v>
      </c>
      <c r="H75" s="5">
        <f t="shared" si="0"/>
        <v>622710.57775543456</v>
      </c>
    </row>
    <row r="76" spans="3:8" x14ac:dyDescent="0.25">
      <c r="C76">
        <v>61</v>
      </c>
      <c r="H76" s="5">
        <f t="shared" si="0"/>
        <v>658387.25843568938</v>
      </c>
    </row>
    <row r="77" spans="3:8" x14ac:dyDescent="0.25">
      <c r="C77">
        <v>62</v>
      </c>
      <c r="H77" s="5">
        <f t="shared" si="0"/>
        <v>695477.61655923177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C0D72-947E-4C2B-A236-E53FEC630DCE}">
  <dimension ref="A1:V76"/>
  <sheetViews>
    <sheetView zoomScale="70" zoomScaleNormal="70" workbookViewId="0">
      <selection activeCell="D6" sqref="D6"/>
    </sheetView>
  </sheetViews>
  <sheetFormatPr defaultRowHeight="15" x14ac:dyDescent="0.25"/>
  <cols>
    <col min="4" max="4" width="16.28515625" customWidth="1"/>
    <col min="8" max="8" width="12.28515625" customWidth="1"/>
    <col min="11" max="11" width="13.85546875" customWidth="1"/>
    <col min="22" max="22" width="14.85546875" customWidth="1"/>
    <col min="23" max="23" width="9.7109375" customWidth="1"/>
  </cols>
  <sheetData>
    <row r="1" spans="1:20" ht="21" x14ac:dyDescent="0.35">
      <c r="A1" s="3" t="s">
        <v>11</v>
      </c>
      <c r="B1" s="3"/>
      <c r="C1" s="3"/>
      <c r="D1" s="3"/>
      <c r="E1" s="3"/>
      <c r="F1" s="3"/>
      <c r="G1" s="3"/>
      <c r="H1" s="3"/>
      <c r="I1" s="3"/>
      <c r="J1" s="4"/>
      <c r="K1" s="4"/>
      <c r="L1" s="4"/>
      <c r="M1" s="2"/>
      <c r="N1" s="2"/>
      <c r="O1" s="2"/>
      <c r="P1" s="2"/>
      <c r="Q1" s="2"/>
      <c r="R1" s="2"/>
    </row>
    <row r="3" spans="1:20" x14ac:dyDescent="0.25">
      <c r="B3" s="6" t="s">
        <v>16</v>
      </c>
      <c r="C3" s="6"/>
      <c r="D3" s="6"/>
      <c r="E3" s="6"/>
      <c r="F3" s="6" t="s">
        <v>17</v>
      </c>
      <c r="G3" s="6"/>
      <c r="H3" s="6"/>
      <c r="I3" s="6"/>
      <c r="J3" s="6"/>
      <c r="K3" s="6"/>
      <c r="M3" s="9" t="s">
        <v>14</v>
      </c>
      <c r="N3" s="9"/>
      <c r="O3" s="9"/>
      <c r="P3" s="9"/>
      <c r="Q3" s="9"/>
      <c r="R3" s="9"/>
      <c r="S3" s="9"/>
      <c r="T3" s="9"/>
    </row>
    <row r="5" spans="1:20" x14ac:dyDescent="0.25">
      <c r="A5" s="7" t="s">
        <v>8</v>
      </c>
      <c r="B5">
        <v>96648.983392884256</v>
      </c>
      <c r="D5" s="7" t="s">
        <v>4</v>
      </c>
      <c r="E5" s="7"/>
      <c r="F5" s="7"/>
    </row>
    <row r="6" spans="1:20" x14ac:dyDescent="0.25">
      <c r="A6" s="7" t="s">
        <v>18</v>
      </c>
      <c r="B6">
        <v>0.22179664787513595</v>
      </c>
      <c r="D6" s="8">
        <f>SUM(K14:K45)</f>
        <v>21162379.127057128</v>
      </c>
      <c r="E6" s="7"/>
      <c r="F6" s="7"/>
    </row>
    <row r="7" spans="1:20" x14ac:dyDescent="0.25">
      <c r="A7" s="7" t="s">
        <v>19</v>
      </c>
      <c r="B7" s="11">
        <v>27.84436813471698</v>
      </c>
    </row>
    <row r="8" spans="1:20" x14ac:dyDescent="0.25">
      <c r="A8" s="7"/>
      <c r="B8" s="7"/>
    </row>
    <row r="9" spans="1:20" x14ac:dyDescent="0.25">
      <c r="A9" s="7"/>
      <c r="B9" s="7"/>
    </row>
    <row r="12" spans="1:20" x14ac:dyDescent="0.25">
      <c r="A12" t="s">
        <v>1</v>
      </c>
      <c r="C12" t="s">
        <v>2</v>
      </c>
      <c r="F12" t="s">
        <v>0</v>
      </c>
      <c r="H12" t="s">
        <v>3</v>
      </c>
      <c r="K12" t="s">
        <v>15</v>
      </c>
      <c r="N12" t="s">
        <v>12</v>
      </c>
      <c r="P12" t="s">
        <v>13</v>
      </c>
    </row>
    <row r="14" spans="1:20" x14ac:dyDescent="0.25">
      <c r="A14" s="1">
        <v>43889</v>
      </c>
      <c r="C14">
        <v>0</v>
      </c>
      <c r="F14">
        <v>53</v>
      </c>
      <c r="H14" s="5">
        <f xml:space="preserve"> $B$5 / ( 1 + EXP(-$B$6 * (C14- $B$7)))</f>
        <v>200.53252283413903</v>
      </c>
      <c r="K14" s="5">
        <f>(H14   -F14) ^2</f>
        <v>21765.845293805753</v>
      </c>
      <c r="M14" s="1">
        <v>43889</v>
      </c>
      <c r="N14" s="5">
        <f>H16</f>
        <v>312.12758313407642</v>
      </c>
      <c r="P14" s="5">
        <f>H18</f>
        <v>485.51196236829543</v>
      </c>
    </row>
    <row r="15" spans="1:20" x14ac:dyDescent="0.25">
      <c r="A15" s="1">
        <v>43890</v>
      </c>
      <c r="C15">
        <v>1</v>
      </c>
      <c r="F15">
        <v>66</v>
      </c>
      <c r="H15" s="5">
        <f t="shared" ref="H15:H76" si="0" xml:space="preserve"> $B$5 / ( 1 + EXP(-$B$6 * (C15- $B$7)))</f>
        <v>250.19935003542182</v>
      </c>
      <c r="K15" s="5">
        <f t="shared" ref="K15:K45" si="1">(H15   -F15) ^2</f>
        <v>33929.400553471853</v>
      </c>
      <c r="M15" s="1">
        <v>43890</v>
      </c>
      <c r="N15" s="5">
        <f t="shared" ref="N15:N36" si="2">H17</f>
        <v>389.32211231558864</v>
      </c>
      <c r="P15" s="5">
        <f t="shared" ref="P15:P34" si="3">H19</f>
        <v>605.3179999993763</v>
      </c>
    </row>
    <row r="16" spans="1:20" x14ac:dyDescent="0.25">
      <c r="A16" s="1">
        <v>43891</v>
      </c>
      <c r="C16">
        <v>2</v>
      </c>
      <c r="F16">
        <v>117</v>
      </c>
      <c r="H16" s="5">
        <f t="shared" si="0"/>
        <v>312.12758313407642</v>
      </c>
      <c r="K16" s="5">
        <f t="shared" si="1"/>
        <v>38074.773699745907</v>
      </c>
      <c r="M16" s="1">
        <v>43891</v>
      </c>
      <c r="N16" s="5">
        <f t="shared" si="2"/>
        <v>485.51196236829543</v>
      </c>
      <c r="P16" s="5">
        <f t="shared" si="3"/>
        <v>754.4557054417769</v>
      </c>
    </row>
    <row r="17" spans="1:16" x14ac:dyDescent="0.25">
      <c r="A17" s="1">
        <v>43892</v>
      </c>
      <c r="C17">
        <v>3</v>
      </c>
      <c r="F17">
        <v>150</v>
      </c>
      <c r="H17" s="5">
        <f t="shared" si="0"/>
        <v>389.32211231558864</v>
      </c>
      <c r="K17" s="5">
        <f t="shared" si="1"/>
        <v>57275.073443195222</v>
      </c>
      <c r="M17" s="1">
        <v>43892</v>
      </c>
      <c r="N17" s="5">
        <f t="shared" si="2"/>
        <v>605.3179999993763</v>
      </c>
      <c r="P17" s="5">
        <f t="shared" si="3"/>
        <v>939.97820772786349</v>
      </c>
    </row>
    <row r="18" spans="1:16" x14ac:dyDescent="0.25">
      <c r="A18" s="1">
        <v>43893</v>
      </c>
      <c r="C18">
        <v>4</v>
      </c>
      <c r="F18">
        <v>188</v>
      </c>
      <c r="H18" s="5">
        <f t="shared" si="0"/>
        <v>485.51196236829543</v>
      </c>
      <c r="K18" s="5">
        <f t="shared" si="1"/>
        <v>88513.367752234029</v>
      </c>
      <c r="M18" s="1">
        <v>43893</v>
      </c>
      <c r="N18" s="5">
        <f t="shared" si="2"/>
        <v>754.4557054417769</v>
      </c>
      <c r="P18" s="5">
        <f t="shared" si="3"/>
        <v>1170.5642678008846</v>
      </c>
    </row>
    <row r="19" spans="1:16" x14ac:dyDescent="0.25">
      <c r="A19" s="1">
        <v>43894</v>
      </c>
      <c r="C19">
        <v>5</v>
      </c>
      <c r="F19">
        <v>240</v>
      </c>
      <c r="H19" s="5">
        <f t="shared" si="0"/>
        <v>605.3179999993763</v>
      </c>
      <c r="K19" s="5">
        <f t="shared" si="1"/>
        <v>133457.24112354431</v>
      </c>
      <c r="M19" s="1">
        <v>43894</v>
      </c>
      <c r="N19" s="5">
        <f t="shared" si="2"/>
        <v>939.97820772786349</v>
      </c>
      <c r="P19" s="5">
        <f t="shared" si="3"/>
        <v>1456.8543788698157</v>
      </c>
    </row>
    <row r="20" spans="1:16" x14ac:dyDescent="0.25">
      <c r="A20" s="1">
        <v>43895</v>
      </c>
      <c r="C20">
        <v>6</v>
      </c>
      <c r="F20">
        <v>349</v>
      </c>
      <c r="H20" s="5">
        <f t="shared" si="0"/>
        <v>754.4557054417769</v>
      </c>
      <c r="K20" s="5">
        <f t="shared" si="1"/>
        <v>164394.32907528896</v>
      </c>
      <c r="M20" s="1">
        <v>43895</v>
      </c>
      <c r="N20" s="5">
        <f t="shared" si="2"/>
        <v>1170.5642678008846</v>
      </c>
      <c r="P20" s="5">
        <f t="shared" si="3"/>
        <v>1811.8350241541027</v>
      </c>
    </row>
    <row r="21" spans="1:16" x14ac:dyDescent="0.25">
      <c r="A21" s="1">
        <v>43896</v>
      </c>
      <c r="C21">
        <v>7</v>
      </c>
      <c r="F21">
        <v>534</v>
      </c>
      <c r="H21" s="5">
        <f t="shared" si="0"/>
        <v>939.97820772786349</v>
      </c>
      <c r="K21" s="5">
        <f t="shared" si="1"/>
        <v>164818.30514992829</v>
      </c>
      <c r="M21" s="1">
        <v>43896</v>
      </c>
      <c r="N21" s="5">
        <f t="shared" si="2"/>
        <v>1456.8543788698157</v>
      </c>
      <c r="P21" s="5">
        <f t="shared" si="3"/>
        <v>2251.2655166947238</v>
      </c>
    </row>
    <row r="22" spans="1:16" x14ac:dyDescent="0.25">
      <c r="A22" s="1">
        <v>43897</v>
      </c>
      <c r="C22">
        <v>8</v>
      </c>
      <c r="F22">
        <v>684</v>
      </c>
      <c r="H22" s="5">
        <f t="shared" si="0"/>
        <v>1170.5642678008846</v>
      </c>
      <c r="K22" s="5">
        <f t="shared" si="1"/>
        <v>236744.78670061097</v>
      </c>
      <c r="M22" s="1">
        <v>43897</v>
      </c>
      <c r="N22" s="5">
        <f t="shared" si="2"/>
        <v>1811.8350241541027</v>
      </c>
      <c r="P22" s="5">
        <f t="shared" si="3"/>
        <v>2794.1325723951095</v>
      </c>
    </row>
    <row r="23" spans="1:16" x14ac:dyDescent="0.25">
      <c r="A23" s="1">
        <v>43898</v>
      </c>
      <c r="C23">
        <v>9</v>
      </c>
      <c r="F23">
        <v>847</v>
      </c>
      <c r="H23" s="5">
        <f t="shared" si="0"/>
        <v>1456.8543788698157</v>
      </c>
      <c r="K23" s="5">
        <f t="shared" si="1"/>
        <v>371922.36342668871</v>
      </c>
      <c r="M23" s="1">
        <v>43898</v>
      </c>
      <c r="N23" s="5">
        <f t="shared" si="2"/>
        <v>2251.2655166947238</v>
      </c>
      <c r="P23" s="5">
        <f t="shared" si="3"/>
        <v>3463.1033746509588</v>
      </c>
    </row>
    <row r="24" spans="1:16" x14ac:dyDescent="0.25">
      <c r="A24" s="1">
        <v>43899</v>
      </c>
      <c r="C24">
        <v>10</v>
      </c>
      <c r="F24">
        <v>1112</v>
      </c>
      <c r="H24" s="5">
        <f t="shared" si="0"/>
        <v>1811.8350241541027</v>
      </c>
      <c r="K24" s="5">
        <f t="shared" si="1"/>
        <v>489769.06103277352</v>
      </c>
      <c r="M24" s="1">
        <v>43899</v>
      </c>
      <c r="N24" s="5">
        <f t="shared" si="2"/>
        <v>2794.1325723951095</v>
      </c>
      <c r="P24" s="5">
        <f t="shared" si="3"/>
        <v>4284.9267662966904</v>
      </c>
    </row>
    <row r="25" spans="1:16" x14ac:dyDescent="0.25">
      <c r="A25" s="1">
        <v>43900</v>
      </c>
      <c r="C25">
        <v>11</v>
      </c>
      <c r="F25">
        <v>1565</v>
      </c>
      <c r="H25" s="5">
        <f t="shared" si="0"/>
        <v>2251.2655166947238</v>
      </c>
      <c r="K25" s="5">
        <f t="shared" si="1"/>
        <v>470960.35940427624</v>
      </c>
      <c r="M25" s="1">
        <v>43900</v>
      </c>
      <c r="N25" s="5">
        <f t="shared" si="2"/>
        <v>3463.1033746509588</v>
      </c>
      <c r="P25" s="5">
        <f t="shared" si="3"/>
        <v>5290.7029888286243</v>
      </c>
    </row>
    <row r="26" spans="1:16" x14ac:dyDescent="0.25">
      <c r="A26" s="1">
        <v>43901</v>
      </c>
      <c r="C26">
        <v>12</v>
      </c>
      <c r="F26">
        <v>1966</v>
      </c>
      <c r="H26" s="5">
        <f t="shared" si="0"/>
        <v>2794.1325723951095</v>
      </c>
      <c r="K26" s="5">
        <f t="shared" si="1"/>
        <v>685803.55746174126</v>
      </c>
      <c r="M26" s="1">
        <v>43901</v>
      </c>
      <c r="N26" s="5">
        <f t="shared" si="2"/>
        <v>4284.9267662966904</v>
      </c>
      <c r="P26" s="5">
        <f t="shared" si="3"/>
        <v>6515.9048018974581</v>
      </c>
    </row>
    <row r="27" spans="1:16" x14ac:dyDescent="0.25">
      <c r="A27" s="1">
        <v>43902</v>
      </c>
      <c r="C27">
        <v>13</v>
      </c>
      <c r="F27">
        <v>2745</v>
      </c>
      <c r="H27" s="5">
        <f t="shared" si="0"/>
        <v>3463.1033746509588</v>
      </c>
      <c r="K27" s="5">
        <f t="shared" si="1"/>
        <v>515672.45668509533</v>
      </c>
      <c r="M27" s="1">
        <v>43902</v>
      </c>
      <c r="N27" s="5">
        <f t="shared" si="2"/>
        <v>5290.7029888286243</v>
      </c>
      <c r="P27" s="5">
        <f t="shared" si="3"/>
        <v>7999.9891585473879</v>
      </c>
    </row>
    <row r="28" spans="1:16" x14ac:dyDescent="0.25">
      <c r="A28" s="1">
        <v>43903</v>
      </c>
      <c r="C28">
        <v>14</v>
      </c>
      <c r="F28">
        <v>3675</v>
      </c>
      <c r="H28" s="5">
        <f t="shared" si="0"/>
        <v>4284.9267662966904</v>
      </c>
      <c r="K28" s="5">
        <f t="shared" si="1"/>
        <v>372010.66024513758</v>
      </c>
      <c r="M28" s="1">
        <v>43903</v>
      </c>
      <c r="N28" s="5">
        <f t="shared" si="2"/>
        <v>6515.9048018974581</v>
      </c>
      <c r="P28" s="5">
        <f t="shared" si="3"/>
        <v>9785.3960373813316</v>
      </c>
    </row>
    <row r="29" spans="1:16" x14ac:dyDescent="0.25">
      <c r="A29" s="1">
        <v>43904</v>
      </c>
      <c r="C29">
        <v>15</v>
      </c>
      <c r="F29">
        <v>4585</v>
      </c>
      <c r="H29" s="5">
        <f t="shared" si="0"/>
        <v>5290.7029888286243</v>
      </c>
      <c r="K29" s="5">
        <f t="shared" si="1"/>
        <v>498016.70844165335</v>
      </c>
      <c r="M29" s="1">
        <v>43904</v>
      </c>
      <c r="N29" s="5">
        <f t="shared" si="2"/>
        <v>7999.9891585473879</v>
      </c>
      <c r="P29" s="5">
        <f t="shared" si="3"/>
        <v>11915.704361981105</v>
      </c>
    </row>
    <row r="30" spans="1:16" x14ac:dyDescent="0.25">
      <c r="A30" s="1">
        <v>43905</v>
      </c>
      <c r="C30">
        <v>16</v>
      </c>
      <c r="F30">
        <v>5813</v>
      </c>
      <c r="H30" s="5">
        <f t="shared" si="0"/>
        <v>6515.9048018974581</v>
      </c>
      <c r="K30" s="5">
        <f t="shared" si="1"/>
        <v>494075.16053050483</v>
      </c>
      <c r="M30" s="1">
        <v>43905</v>
      </c>
      <c r="N30" s="5">
        <f t="shared" si="2"/>
        <v>9785.3960373813316</v>
      </c>
      <c r="P30" s="5">
        <f t="shared" si="3"/>
        <v>14432.728910950354</v>
      </c>
    </row>
    <row r="31" spans="1:16" x14ac:dyDescent="0.25">
      <c r="A31" s="1">
        <v>43906</v>
      </c>
      <c r="C31">
        <v>17</v>
      </c>
      <c r="F31">
        <v>7272</v>
      </c>
      <c r="H31" s="5">
        <f t="shared" si="0"/>
        <v>7999.9891585473879</v>
      </c>
      <c r="K31" s="5">
        <f t="shared" si="1"/>
        <v>529968.21496253391</v>
      </c>
      <c r="M31" s="1">
        <v>43906</v>
      </c>
      <c r="N31" s="5">
        <f t="shared" si="2"/>
        <v>11915.704361981105</v>
      </c>
      <c r="P31" s="5">
        <f t="shared" si="3"/>
        <v>17372.430559702418</v>
      </c>
    </row>
    <row r="32" spans="1:16" x14ac:dyDescent="0.25">
      <c r="A32" s="1">
        <v>43907</v>
      </c>
      <c r="C32">
        <v>18</v>
      </c>
      <c r="F32">
        <v>9360</v>
      </c>
      <c r="H32" s="5">
        <f t="shared" si="0"/>
        <v>9785.3960373813316</v>
      </c>
      <c r="K32" s="5">
        <f t="shared" si="1"/>
        <v>180961.78861973924</v>
      </c>
      <c r="M32" s="1">
        <v>43907</v>
      </c>
      <c r="N32" s="5">
        <f t="shared" si="2"/>
        <v>14432.728910950354</v>
      </c>
      <c r="P32" s="5">
        <f t="shared" si="3"/>
        <v>20759.709977751649</v>
      </c>
    </row>
    <row r="33" spans="1:16" x14ac:dyDescent="0.25">
      <c r="A33" s="1">
        <v>43908</v>
      </c>
      <c r="C33">
        <v>19</v>
      </c>
      <c r="F33">
        <v>12329</v>
      </c>
      <c r="H33" s="5">
        <f t="shared" si="0"/>
        <v>11915.704361981105</v>
      </c>
      <c r="K33" s="5">
        <f t="shared" si="1"/>
        <v>170813.28440544571</v>
      </c>
      <c r="N33" s="5">
        <f t="shared" si="2"/>
        <v>17372.430559702418</v>
      </c>
      <c r="O33" s="1"/>
      <c r="P33" s="5">
        <f t="shared" si="3"/>
        <v>24602.47865685312</v>
      </c>
    </row>
    <row r="34" spans="1:16" x14ac:dyDescent="0.25">
      <c r="A34" s="1">
        <v>43909</v>
      </c>
      <c r="C34">
        <v>20</v>
      </c>
      <c r="F34">
        <v>15322</v>
      </c>
      <c r="H34" s="5">
        <f t="shared" si="0"/>
        <v>14432.728910950354</v>
      </c>
      <c r="K34" s="5">
        <f t="shared" si="1"/>
        <v>790803.06981954258</v>
      </c>
      <c r="N34" s="5">
        <f t="shared" si="2"/>
        <v>20759.709977751649</v>
      </c>
      <c r="O34" s="1"/>
      <c r="P34" s="5">
        <f t="shared" si="3"/>
        <v>28885.819023089902</v>
      </c>
    </row>
    <row r="35" spans="1:16" x14ac:dyDescent="0.25">
      <c r="A35" s="1">
        <v>43910</v>
      </c>
      <c r="C35">
        <v>21</v>
      </c>
      <c r="F35">
        <v>19850</v>
      </c>
      <c r="H35" s="5">
        <f t="shared" si="0"/>
        <v>17372.430559702418</v>
      </c>
      <c r="K35" s="5">
        <f t="shared" si="1"/>
        <v>6138350.3314964753</v>
      </c>
      <c r="N35" s="5">
        <f t="shared" si="2"/>
        <v>24602.47865685312</v>
      </c>
      <c r="O35" s="1"/>
      <c r="P35" s="5"/>
    </row>
    <row r="36" spans="1:16" x14ac:dyDescent="0.25">
      <c r="A36" s="1">
        <v>43911</v>
      </c>
      <c r="C36">
        <v>22</v>
      </c>
      <c r="F36">
        <v>22366</v>
      </c>
      <c r="H36" s="5">
        <f t="shared" si="0"/>
        <v>20759.709977751649</v>
      </c>
      <c r="K36" s="5">
        <f t="shared" si="1"/>
        <v>2580167.635574609</v>
      </c>
      <c r="N36" s="5">
        <f t="shared" si="2"/>
        <v>28885.819023089902</v>
      </c>
      <c r="O36" s="1"/>
      <c r="P36" s="5"/>
    </row>
    <row r="37" spans="1:16" x14ac:dyDescent="0.25">
      <c r="A37" s="1">
        <v>43912</v>
      </c>
      <c r="C37">
        <v>23</v>
      </c>
      <c r="F37">
        <v>24875</v>
      </c>
      <c r="H37" s="5">
        <f t="shared" si="0"/>
        <v>24602.47865685312</v>
      </c>
      <c r="K37" s="5">
        <f t="shared" si="1"/>
        <v>74267.882470579571</v>
      </c>
      <c r="N37" s="5"/>
      <c r="O37" s="1"/>
    </row>
    <row r="38" spans="1:16" x14ac:dyDescent="0.25">
      <c r="A38" s="1">
        <v>43913</v>
      </c>
      <c r="C38">
        <v>24</v>
      </c>
      <c r="F38">
        <v>29056</v>
      </c>
      <c r="H38" s="5">
        <f t="shared" si="0"/>
        <v>28885.819023089902</v>
      </c>
      <c r="K38" s="5">
        <f t="shared" si="1"/>
        <v>28961.564902075395</v>
      </c>
      <c r="N38" s="5"/>
      <c r="O38" s="1"/>
    </row>
    <row r="39" spans="1:16" x14ac:dyDescent="0.25">
      <c r="C39">
        <v>25</v>
      </c>
      <c r="F39">
        <v>32911</v>
      </c>
      <c r="H39" s="5">
        <f t="shared" si="0"/>
        <v>33567.447928940855</v>
      </c>
      <c r="K39" s="5">
        <f t="shared" si="1"/>
        <v>430923.88341073843</v>
      </c>
    </row>
    <row r="40" spans="1:16" x14ac:dyDescent="0.25">
      <c r="C40">
        <v>26</v>
      </c>
      <c r="F40">
        <v>37323</v>
      </c>
      <c r="H40" s="5">
        <f t="shared" si="0"/>
        <v>38575.897148037853</v>
      </c>
      <c r="K40" s="5">
        <f t="shared" si="1"/>
        <v>1569751.2635613861</v>
      </c>
    </row>
    <row r="41" spans="1:16" x14ac:dyDescent="0.25">
      <c r="A41" s="5"/>
      <c r="C41">
        <v>27</v>
      </c>
      <c r="F41">
        <v>43211</v>
      </c>
      <c r="H41" s="5">
        <f t="shared" si="0"/>
        <v>43812.613501958469</v>
      </c>
      <c r="K41" s="5">
        <f t="shared" si="1"/>
        <v>361938.80573873274</v>
      </c>
    </row>
    <row r="42" spans="1:16" x14ac:dyDescent="0.25">
      <c r="C42">
        <v>28</v>
      </c>
      <c r="F42">
        <v>49039</v>
      </c>
      <c r="H42" s="5">
        <f t="shared" si="0"/>
        <v>49158.456418163609</v>
      </c>
      <c r="K42" s="5">
        <f t="shared" si="1"/>
        <v>14269.835840478956</v>
      </c>
    </row>
    <row r="43" spans="1:16" x14ac:dyDescent="0.25">
      <c r="C43">
        <v>29</v>
      </c>
      <c r="F43">
        <v>54268</v>
      </c>
      <c r="H43" s="5">
        <f t="shared" si="0"/>
        <v>54483.959412733035</v>
      </c>
      <c r="K43" s="5">
        <f t="shared" si="1"/>
        <v>46638.467947997226</v>
      </c>
    </row>
    <row r="44" spans="1:16" x14ac:dyDescent="0.25">
      <c r="C44">
        <v>30</v>
      </c>
      <c r="F44">
        <v>58655</v>
      </c>
      <c r="H44" s="5">
        <f t="shared" si="0"/>
        <v>59661.604327176348</v>
      </c>
      <c r="K44" s="5">
        <f t="shared" si="1"/>
        <v>1013252.2714901489</v>
      </c>
    </row>
    <row r="45" spans="1:16" x14ac:dyDescent="0.25">
      <c r="C45">
        <v>31</v>
      </c>
      <c r="F45">
        <v>66125</v>
      </c>
      <c r="H45" s="5">
        <f t="shared" si="0"/>
        <v>64577.709666288531</v>
      </c>
      <c r="K45" s="5">
        <f t="shared" si="1"/>
        <v>2394107.3767969506</v>
      </c>
    </row>
    <row r="46" spans="1:16" x14ac:dyDescent="0.25">
      <c r="C46">
        <v>32</v>
      </c>
      <c r="H46" s="5">
        <f t="shared" si="0"/>
        <v>69141.660953940562</v>
      </c>
    </row>
    <row r="47" spans="1:16" x14ac:dyDescent="0.25">
      <c r="C47">
        <v>33</v>
      </c>
      <c r="H47" s="5">
        <f t="shared" si="0"/>
        <v>73291.050906745979</v>
      </c>
    </row>
    <row r="48" spans="1:16" x14ac:dyDescent="0.25">
      <c r="C48">
        <v>34</v>
      </c>
      <c r="H48" s="5">
        <f t="shared" si="0"/>
        <v>76992.464396920011</v>
      </c>
    </row>
    <row r="49" spans="3:8" x14ac:dyDescent="0.25">
      <c r="C49">
        <v>35</v>
      </c>
      <c r="H49" s="5">
        <f t="shared" si="0"/>
        <v>80238.664489150033</v>
      </c>
    </row>
    <row r="50" spans="3:8" x14ac:dyDescent="0.25">
      <c r="C50">
        <v>36</v>
      </c>
      <c r="H50" s="5">
        <f t="shared" si="0"/>
        <v>83043.501686518168</v>
      </c>
    </row>
    <row r="51" spans="3:8" x14ac:dyDescent="0.25">
      <c r="C51">
        <v>37</v>
      </c>
      <c r="H51" s="5">
        <f t="shared" si="0"/>
        <v>85435.932971174872</v>
      </c>
    </row>
    <row r="52" spans="3:8" x14ac:dyDescent="0.25">
      <c r="C52">
        <v>38</v>
      </c>
      <c r="H52" s="5">
        <f t="shared" si="0"/>
        <v>87454.251398873035</v>
      </c>
    </row>
    <row r="53" spans="3:8" x14ac:dyDescent="0.25">
      <c r="C53">
        <v>39</v>
      </c>
      <c r="H53" s="5">
        <f t="shared" si="0"/>
        <v>89141.202710165671</v>
      </c>
    </row>
    <row r="54" spans="3:8" x14ac:dyDescent="0.25">
      <c r="C54">
        <v>40</v>
      </c>
      <c r="H54" s="5">
        <f t="shared" si="0"/>
        <v>90540.269161219054</v>
      </c>
    </row>
    <row r="55" spans="3:8" x14ac:dyDescent="0.25">
      <c r="C55">
        <v>41</v>
      </c>
      <c r="H55" s="5">
        <f t="shared" si="0"/>
        <v>91693.115761918409</v>
      </c>
    </row>
    <row r="56" spans="3:8" x14ac:dyDescent="0.25">
      <c r="C56">
        <v>42</v>
      </c>
      <c r="H56" s="5">
        <f t="shared" si="0"/>
        <v>92638.033516498923</v>
      </c>
    </row>
    <row r="57" spans="3:8" x14ac:dyDescent="0.25">
      <c r="C57">
        <v>43</v>
      </c>
      <c r="H57" s="5">
        <f t="shared" si="0"/>
        <v>93409.152957466009</v>
      </c>
    </row>
    <row r="58" spans="3:8" x14ac:dyDescent="0.25">
      <c r="C58">
        <v>44</v>
      </c>
      <c r="H58" s="5">
        <f t="shared" si="0"/>
        <v>94036.20321495102</v>
      </c>
    </row>
    <row r="59" spans="3:8" x14ac:dyDescent="0.25">
      <c r="C59">
        <v>45</v>
      </c>
      <c r="H59" s="5">
        <f t="shared" si="0"/>
        <v>94544.625646036206</v>
      </c>
    </row>
    <row r="60" spans="3:8" x14ac:dyDescent="0.25">
      <c r="C60">
        <v>46</v>
      </c>
      <c r="H60" s="5">
        <f t="shared" si="0"/>
        <v>94955.895132614576</v>
      </c>
    </row>
    <row r="61" spans="3:8" x14ac:dyDescent="0.25">
      <c r="C61">
        <v>47</v>
      </c>
      <c r="H61" s="5">
        <f t="shared" si="0"/>
        <v>95287.944410730648</v>
      </c>
    </row>
    <row r="62" spans="3:8" x14ac:dyDescent="0.25">
      <c r="C62">
        <v>48</v>
      </c>
      <c r="H62" s="5">
        <f t="shared" si="0"/>
        <v>95555.621863672946</v>
      </c>
    </row>
    <row r="63" spans="3:8" x14ac:dyDescent="0.25">
      <c r="C63">
        <v>49</v>
      </c>
      <c r="H63" s="5">
        <f t="shared" si="0"/>
        <v>95771.139804408624</v>
      </c>
    </row>
    <row r="64" spans="3:8" x14ac:dyDescent="0.25">
      <c r="C64">
        <v>50</v>
      </c>
      <c r="H64" s="5">
        <f t="shared" si="0"/>
        <v>95944.489131451803</v>
      </c>
    </row>
    <row r="65" spans="3:22" x14ac:dyDescent="0.25">
      <c r="C65">
        <v>51</v>
      </c>
      <c r="H65" s="5">
        <f t="shared" si="0"/>
        <v>96083.808871123241</v>
      </c>
    </row>
    <row r="66" spans="3:22" x14ac:dyDescent="0.25">
      <c r="C66">
        <v>52</v>
      </c>
      <c r="H66" s="5">
        <f t="shared" si="0"/>
        <v>96195.707109804862</v>
      </c>
    </row>
    <row r="67" spans="3:22" x14ac:dyDescent="0.25">
      <c r="C67">
        <v>53</v>
      </c>
      <c r="H67" s="5">
        <f t="shared" si="0"/>
        <v>96285.534550354991</v>
      </c>
    </row>
    <row r="68" spans="3:22" x14ac:dyDescent="0.25">
      <c r="C68">
        <v>54</v>
      </c>
      <c r="H68" s="5">
        <f t="shared" si="0"/>
        <v>96357.614473266294</v>
      </c>
    </row>
    <row r="69" spans="3:22" x14ac:dyDescent="0.25">
      <c r="C69">
        <v>55</v>
      </c>
      <c r="H69" s="5">
        <f t="shared" si="0"/>
        <v>96415.434031352124</v>
      </c>
    </row>
    <row r="70" spans="3:22" x14ac:dyDescent="0.25">
      <c r="C70">
        <v>56</v>
      </c>
      <c r="H70" s="5">
        <f t="shared" si="0"/>
        <v>96461.802103474562</v>
      </c>
    </row>
    <row r="71" spans="3:22" x14ac:dyDescent="0.25">
      <c r="C71">
        <v>57</v>
      </c>
      <c r="H71" s="5">
        <f t="shared" si="0"/>
        <v>96498.978743441592</v>
      </c>
    </row>
    <row r="72" spans="3:22" x14ac:dyDescent="0.25">
      <c r="C72">
        <v>58</v>
      </c>
      <c r="H72" s="5">
        <f t="shared" si="0"/>
        <v>96528.780819937077</v>
      </c>
      <c r="V72" s="5"/>
    </row>
    <row r="73" spans="3:22" x14ac:dyDescent="0.25">
      <c r="C73">
        <v>59</v>
      </c>
      <c r="H73" s="5">
        <f t="shared" si="0"/>
        <v>96552.667897852603</v>
      </c>
    </row>
    <row r="74" spans="3:22" x14ac:dyDescent="0.25">
      <c r="C74">
        <v>60</v>
      </c>
      <c r="H74" s="5">
        <f t="shared" si="0"/>
        <v>96571.81184666809</v>
      </c>
    </row>
    <row r="75" spans="3:22" x14ac:dyDescent="0.25">
      <c r="C75">
        <v>61</v>
      </c>
      <c r="H75" s="5">
        <f t="shared" si="0"/>
        <v>96587.153125069453</v>
      </c>
    </row>
    <row r="76" spans="3:22" x14ac:dyDescent="0.25">
      <c r="C76">
        <v>62</v>
      </c>
      <c r="H76" s="5">
        <f t="shared" si="0"/>
        <v>96599.446206206179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4C47C-1418-4979-B708-48EA867A2B48}">
  <dimension ref="A1:V77"/>
  <sheetViews>
    <sheetView tabSelected="1" zoomScale="55" zoomScaleNormal="55" workbookViewId="0">
      <selection activeCell="AC54" sqref="AC54"/>
    </sheetView>
  </sheetViews>
  <sheetFormatPr defaultRowHeight="15" x14ac:dyDescent="0.25"/>
  <cols>
    <col min="2" max="2" width="12.42578125" bestFit="1" customWidth="1"/>
    <col min="4" max="4" width="15.140625" customWidth="1"/>
    <col min="8" max="8" width="15.28515625" customWidth="1"/>
    <col min="11" max="11" width="15.28515625" customWidth="1"/>
    <col min="16" max="16" width="14" bestFit="1" customWidth="1"/>
    <col min="17" max="17" width="16.42578125" customWidth="1"/>
  </cols>
  <sheetData>
    <row r="1" spans="1:22" ht="21" x14ac:dyDescent="0.35">
      <c r="A1" s="3" t="s">
        <v>11</v>
      </c>
      <c r="B1" s="3"/>
      <c r="C1" s="3"/>
      <c r="D1" s="3"/>
      <c r="E1" s="3"/>
      <c r="F1" s="3"/>
      <c r="G1" s="3"/>
      <c r="H1" s="3"/>
      <c r="I1" s="3"/>
      <c r="J1" s="4"/>
      <c r="K1" s="4"/>
      <c r="L1" s="4"/>
      <c r="M1" s="2"/>
      <c r="N1" s="2"/>
      <c r="O1" s="2"/>
      <c r="P1" s="2"/>
      <c r="Q1" s="2"/>
      <c r="R1" s="2"/>
    </row>
    <row r="3" spans="1:22" x14ac:dyDescent="0.25">
      <c r="B3" s="6" t="s">
        <v>21</v>
      </c>
      <c r="C3" s="6"/>
      <c r="D3" s="6"/>
      <c r="E3" s="6"/>
      <c r="F3" s="6"/>
      <c r="G3" s="6"/>
      <c r="H3" s="6" t="s">
        <v>17</v>
      </c>
      <c r="I3" s="6"/>
      <c r="J3" s="6"/>
      <c r="K3" s="6"/>
      <c r="L3" s="6"/>
      <c r="M3" s="6"/>
      <c r="N3" s="9" t="s">
        <v>14</v>
      </c>
      <c r="O3" s="9"/>
      <c r="P3" s="9"/>
      <c r="Q3" s="9"/>
      <c r="R3" s="9"/>
      <c r="S3" s="9"/>
      <c r="T3" s="9"/>
      <c r="U3" s="9"/>
      <c r="V3" s="9"/>
    </row>
    <row r="4" spans="1:22" x14ac:dyDescent="0.25">
      <c r="N4" s="9"/>
      <c r="O4" s="9" t="s">
        <v>26</v>
      </c>
      <c r="P4" s="9"/>
      <c r="Q4" s="9"/>
      <c r="R4" s="9"/>
      <c r="S4" s="9"/>
      <c r="T4" s="9"/>
      <c r="U4" s="9"/>
      <c r="V4" s="9"/>
    </row>
    <row r="5" spans="1:22" x14ac:dyDescent="0.25">
      <c r="A5" s="7" t="s">
        <v>8</v>
      </c>
      <c r="B5" s="10">
        <v>105107.88093429824</v>
      </c>
      <c r="D5" s="7" t="s">
        <v>4</v>
      </c>
      <c r="E5" s="7"/>
      <c r="F5" s="7"/>
    </row>
    <row r="6" spans="1:22" x14ac:dyDescent="0.25">
      <c r="A6" s="7" t="s">
        <v>18</v>
      </c>
      <c r="B6" s="10">
        <v>1.9611795744960295E-6</v>
      </c>
      <c r="D6" s="8">
        <f>SUM(K14:K45)</f>
        <v>16590696.014436601</v>
      </c>
      <c r="E6" s="7"/>
      <c r="F6" s="7"/>
    </row>
    <row r="7" spans="1:22" x14ac:dyDescent="0.25">
      <c r="A7" s="7" t="s">
        <v>19</v>
      </c>
      <c r="B7" s="11">
        <v>-30.93426164825927</v>
      </c>
    </row>
    <row r="8" spans="1:22" x14ac:dyDescent="0.25">
      <c r="A8" s="7" t="s">
        <v>22</v>
      </c>
      <c r="B8" s="7">
        <v>4.1544357672028821E-9</v>
      </c>
    </row>
    <row r="9" spans="1:22" x14ac:dyDescent="0.25">
      <c r="A9" s="7" t="s">
        <v>23</v>
      </c>
      <c r="B9" s="7">
        <v>796.881471071855</v>
      </c>
    </row>
    <row r="12" spans="1:22" x14ac:dyDescent="0.25">
      <c r="A12" t="s">
        <v>1</v>
      </c>
      <c r="C12" t="s">
        <v>2</v>
      </c>
      <c r="F12" t="s">
        <v>24</v>
      </c>
      <c r="H12" t="s">
        <v>25</v>
      </c>
      <c r="K12" t="s">
        <v>15</v>
      </c>
    </row>
    <row r="14" spans="1:22" x14ac:dyDescent="0.25">
      <c r="A14" s="1">
        <v>43889</v>
      </c>
      <c r="C14">
        <v>0</v>
      </c>
      <c r="F14">
        <v>53</v>
      </c>
      <c r="H14" s="5">
        <f xml:space="preserve"> $B$5 * 0.5 / ( 0.5 + ($B$5-0.5) * EXP(-$B$6 * $B$5 * (C14- $B$7))) - ($B$8 * C14 + $B$9)</f>
        <v>-503.72342617725968</v>
      </c>
      <c r="K14" s="5">
        <f>(H14   -F14) ^2</f>
        <v>309940.97325454664</v>
      </c>
      <c r="M14" s="1"/>
      <c r="P14" s="5"/>
      <c r="S14" s="5"/>
    </row>
    <row r="15" spans="1:22" x14ac:dyDescent="0.25">
      <c r="A15" s="1">
        <v>43890</v>
      </c>
      <c r="C15">
        <v>1</v>
      </c>
      <c r="F15">
        <v>66</v>
      </c>
      <c r="H15" s="5">
        <f t="shared" ref="H15:H76" si="0" xml:space="preserve"> $B$5 * 0.5 / ( 0.5 + ($B$5-0.5) * EXP(-$B$6 * $B$5 * (C15- $B$7))) - ($B$8 * C15 + $B$9)</f>
        <v>-436.84367480304854</v>
      </c>
      <c r="K15" s="5">
        <f t="shared" ref="K15:K45" si="1">(H15   -F15) ^2</f>
        <v>252851.76128943404</v>
      </c>
      <c r="M15" s="1"/>
      <c r="P15" s="5"/>
      <c r="S15" s="5"/>
    </row>
    <row r="16" spans="1:22" x14ac:dyDescent="0.25">
      <c r="A16" s="1">
        <v>43891</v>
      </c>
      <c r="C16">
        <v>2</v>
      </c>
      <c r="F16">
        <v>117</v>
      </c>
      <c r="H16" s="5">
        <f t="shared" si="0"/>
        <v>-354.77063630816428</v>
      </c>
      <c r="K16" s="5">
        <f t="shared" si="1"/>
        <v>222567.53328261021</v>
      </c>
      <c r="M16" s="1"/>
      <c r="P16" s="5"/>
      <c r="S16" s="5"/>
    </row>
    <row r="17" spans="1:19" x14ac:dyDescent="0.25">
      <c r="A17" s="1">
        <v>43892</v>
      </c>
      <c r="C17">
        <v>3</v>
      </c>
      <c r="F17">
        <v>150</v>
      </c>
      <c r="H17" s="5">
        <f t="shared" si="0"/>
        <v>-254.08544564520889</v>
      </c>
      <c r="K17" s="5">
        <f t="shared" si="1"/>
        <v>163285.04738228707</v>
      </c>
      <c r="M17" s="1"/>
      <c r="P17" s="5"/>
      <c r="S17" s="5"/>
    </row>
    <row r="18" spans="1:19" x14ac:dyDescent="0.25">
      <c r="A18" s="1">
        <v>43893</v>
      </c>
      <c r="C18">
        <v>4</v>
      </c>
      <c r="F18">
        <v>188</v>
      </c>
      <c r="H18" s="5">
        <f t="shared" si="0"/>
        <v>-130.6164300633626</v>
      </c>
      <c r="K18" s="5">
        <f t="shared" si="1"/>
        <v>101516.42950632163</v>
      </c>
      <c r="M18" s="1"/>
      <c r="P18" s="5"/>
      <c r="S18" s="5"/>
    </row>
    <row r="19" spans="1:19" x14ac:dyDescent="0.25">
      <c r="A19" s="1">
        <v>43894</v>
      </c>
      <c r="C19">
        <v>5</v>
      </c>
      <c r="F19">
        <v>240</v>
      </c>
      <c r="H19" s="5">
        <f t="shared" si="0"/>
        <v>20.718300828262841</v>
      </c>
      <c r="K19" s="5">
        <f t="shared" si="1"/>
        <v>48084.463591644235</v>
      </c>
      <c r="M19" s="1"/>
      <c r="P19" s="5"/>
      <c r="S19" s="5"/>
    </row>
    <row r="20" spans="1:19" x14ac:dyDescent="0.25">
      <c r="A20" s="1">
        <v>43895</v>
      </c>
      <c r="C20">
        <v>6</v>
      </c>
      <c r="F20">
        <v>349</v>
      </c>
      <c r="H20" s="5">
        <f t="shared" si="0"/>
        <v>206.09693907948997</v>
      </c>
      <c r="K20" s="5">
        <f t="shared" si="1"/>
        <v>20421.284820451001</v>
      </c>
      <c r="M20" s="1"/>
      <c r="P20" s="5"/>
      <c r="S20" s="5"/>
    </row>
    <row r="21" spans="1:19" x14ac:dyDescent="0.25">
      <c r="A21" s="1">
        <v>43896</v>
      </c>
      <c r="C21">
        <v>7</v>
      </c>
      <c r="F21">
        <v>534</v>
      </c>
      <c r="H21" s="5">
        <f t="shared" si="0"/>
        <v>433.01175688470721</v>
      </c>
      <c r="K21" s="5">
        <f t="shared" si="1"/>
        <v>10198.625247513481</v>
      </c>
      <c r="M21" s="1"/>
      <c r="P21" s="5"/>
      <c r="S21" s="5"/>
    </row>
    <row r="22" spans="1:19" x14ac:dyDescent="0.25">
      <c r="A22" s="1">
        <v>43897</v>
      </c>
      <c r="C22">
        <v>8</v>
      </c>
      <c r="F22">
        <v>684</v>
      </c>
      <c r="H22" s="5">
        <f t="shared" si="0"/>
        <v>710.5206574871163</v>
      </c>
      <c r="K22" s="5">
        <f t="shared" si="1"/>
        <v>703.3452735489376</v>
      </c>
      <c r="M22" s="1"/>
      <c r="P22" s="5"/>
      <c r="S22" s="5"/>
    </row>
    <row r="23" spans="1:19" x14ac:dyDescent="0.25">
      <c r="A23" s="1">
        <v>43898</v>
      </c>
      <c r="C23">
        <v>9</v>
      </c>
      <c r="F23">
        <v>847</v>
      </c>
      <c r="H23" s="5">
        <f t="shared" si="0"/>
        <v>1049.5327251313302</v>
      </c>
      <c r="K23" s="5">
        <f t="shared" si="1"/>
        <v>41019.504749122934</v>
      </c>
      <c r="M23" s="1"/>
      <c r="P23" s="5"/>
      <c r="S23" s="5"/>
    </row>
    <row r="24" spans="1:19" x14ac:dyDescent="0.25">
      <c r="A24" s="1">
        <v>43899</v>
      </c>
      <c r="C24">
        <v>10</v>
      </c>
      <c r="F24">
        <v>1112</v>
      </c>
      <c r="H24" s="5">
        <f t="shared" si="0"/>
        <v>1463.12478847436</v>
      </c>
      <c r="K24" s="5">
        <f t="shared" si="1"/>
        <v>123288.61708116405</v>
      </c>
      <c r="M24" s="1"/>
      <c r="P24" s="5"/>
      <c r="S24" s="5"/>
    </row>
    <row r="25" spans="1:19" x14ac:dyDescent="0.25">
      <c r="A25" s="1">
        <v>43900</v>
      </c>
      <c r="C25">
        <v>11</v>
      </c>
      <c r="F25">
        <v>1565</v>
      </c>
      <c r="H25" s="5">
        <f t="shared" si="0"/>
        <v>1966.8808401371957</v>
      </c>
      <c r="K25" s="5">
        <f t="shared" si="1"/>
        <v>161508.20966937827</v>
      </c>
      <c r="M25" s="1"/>
      <c r="P25" s="5"/>
      <c r="S25" s="5"/>
    </row>
    <row r="26" spans="1:19" x14ac:dyDescent="0.25">
      <c r="A26" s="1">
        <v>43901</v>
      </c>
      <c r="C26">
        <v>12</v>
      </c>
      <c r="F26">
        <v>1966</v>
      </c>
      <c r="H26" s="5">
        <f t="shared" si="0"/>
        <v>2579.2382781486449</v>
      </c>
      <c r="K26" s="5">
        <f t="shared" si="1"/>
        <v>376061.18578671478</v>
      </c>
      <c r="M26" s="1"/>
      <c r="P26" s="5"/>
      <c r="S26" s="5"/>
    </row>
    <row r="27" spans="1:19" x14ac:dyDescent="0.25">
      <c r="A27" s="1">
        <v>43902</v>
      </c>
      <c r="C27">
        <v>13</v>
      </c>
      <c r="F27">
        <v>2745</v>
      </c>
      <c r="H27" s="5">
        <f t="shared" si="0"/>
        <v>3321.8135075142318</v>
      </c>
      <c r="K27" s="5">
        <f t="shared" si="1"/>
        <v>332713.82245087071</v>
      </c>
      <c r="M27" s="1"/>
      <c r="P27" s="5"/>
      <c r="S27" s="5"/>
    </row>
    <row r="28" spans="1:19" x14ac:dyDescent="0.25">
      <c r="A28" s="1">
        <v>43903</v>
      </c>
      <c r="C28">
        <v>14</v>
      </c>
      <c r="F28">
        <v>3675</v>
      </c>
      <c r="H28" s="5">
        <f t="shared" si="0"/>
        <v>4219.6636578648595</v>
      </c>
      <c r="K28" s="5">
        <f t="shared" si="1"/>
        <v>296658.5001987287</v>
      </c>
      <c r="M28" s="1"/>
      <c r="P28" s="5"/>
      <c r="S28" s="5"/>
    </row>
    <row r="29" spans="1:19" x14ac:dyDescent="0.25">
      <c r="A29" s="1">
        <v>43904</v>
      </c>
      <c r="C29">
        <v>15</v>
      </c>
      <c r="F29">
        <v>4585</v>
      </c>
      <c r="H29" s="5">
        <f t="shared" si="0"/>
        <v>5301.4205752257967</v>
      </c>
      <c r="K29" s="5">
        <f t="shared" si="1"/>
        <v>513258.44060686143</v>
      </c>
      <c r="M29" s="1"/>
      <c r="P29" s="5"/>
      <c r="S29" s="5"/>
    </row>
    <row r="30" spans="1:19" x14ac:dyDescent="0.25">
      <c r="A30" s="1">
        <v>43905</v>
      </c>
      <c r="C30">
        <v>16</v>
      </c>
      <c r="F30">
        <v>5813</v>
      </c>
      <c r="H30" s="5">
        <f t="shared" si="0"/>
        <v>6599.2082631980702</v>
      </c>
      <c r="K30" s="5">
        <f t="shared" si="1"/>
        <v>618123.43312092603</v>
      </c>
      <c r="M30" s="1"/>
      <c r="P30" s="5"/>
      <c r="S30" s="5"/>
    </row>
    <row r="31" spans="1:19" x14ac:dyDescent="0.25">
      <c r="A31" s="1">
        <v>43906</v>
      </c>
      <c r="C31">
        <v>17</v>
      </c>
      <c r="F31">
        <v>7272</v>
      </c>
      <c r="H31" s="5">
        <f t="shared" si="0"/>
        <v>8148.2277749489822</v>
      </c>
      <c r="K31" s="5">
        <f t="shared" si="1"/>
        <v>767775.11359204422</v>
      </c>
      <c r="M31" s="1"/>
      <c r="P31" s="5"/>
      <c r="S31" s="5"/>
    </row>
    <row r="32" spans="1:19" x14ac:dyDescent="0.25">
      <c r="A32" s="1">
        <v>43907</v>
      </c>
      <c r="C32">
        <v>18</v>
      </c>
      <c r="F32">
        <v>9360</v>
      </c>
      <c r="H32" s="5">
        <f t="shared" si="0"/>
        <v>9985.8693424452013</v>
      </c>
      <c r="K32" s="5">
        <f t="shared" si="1"/>
        <v>391712.43381278857</v>
      </c>
      <c r="M32" s="1"/>
      <c r="P32" s="5"/>
      <c r="S32" s="5"/>
    </row>
    <row r="33" spans="1:19" x14ac:dyDescent="0.25">
      <c r="A33" s="1">
        <v>43908</v>
      </c>
      <c r="C33">
        <v>19</v>
      </c>
      <c r="F33">
        <v>12329</v>
      </c>
      <c r="H33" s="5">
        <f t="shared" si="0"/>
        <v>12150.199684670179</v>
      </c>
      <c r="K33" s="5">
        <f t="shared" si="1"/>
        <v>31969.552762043561</v>
      </c>
      <c r="P33" s="5"/>
      <c r="S33" s="5"/>
    </row>
    <row r="34" spans="1:19" x14ac:dyDescent="0.25">
      <c r="A34" s="1">
        <v>43909</v>
      </c>
      <c r="C34">
        <v>20</v>
      </c>
      <c r="F34">
        <v>15322</v>
      </c>
      <c r="H34" s="5">
        <f t="shared" si="0"/>
        <v>14677.687430799133</v>
      </c>
      <c r="K34" s="5">
        <f t="shared" si="1"/>
        <v>415138.68683022214</v>
      </c>
      <c r="P34" s="5"/>
      <c r="S34" s="5"/>
    </row>
    <row r="35" spans="1:19" x14ac:dyDescent="0.25">
      <c r="A35" s="1">
        <v>43910</v>
      </c>
      <c r="C35">
        <v>21</v>
      </c>
      <c r="F35">
        <v>19850</v>
      </c>
      <c r="H35" s="5">
        <f t="shared" si="0"/>
        <v>17600.090022854431</v>
      </c>
      <c r="K35" s="5">
        <f t="shared" si="1"/>
        <v>5062094.9052591771</v>
      </c>
      <c r="P35" s="5"/>
      <c r="S35" s="5"/>
    </row>
    <row r="36" spans="1:19" x14ac:dyDescent="0.25">
      <c r="A36" s="1">
        <v>43911</v>
      </c>
      <c r="C36">
        <v>22</v>
      </c>
      <c r="F36">
        <v>22366</v>
      </c>
      <c r="H36" s="5">
        <f t="shared" si="0"/>
        <v>20940.54962770682</v>
      </c>
      <c r="K36" s="5">
        <f t="shared" si="1"/>
        <v>2031908.7638707666</v>
      </c>
      <c r="P36" s="5"/>
      <c r="S36" s="5"/>
    </row>
    <row r="37" spans="1:19" x14ac:dyDescent="0.25">
      <c r="A37" s="1">
        <v>43912</v>
      </c>
      <c r="C37">
        <v>23</v>
      </c>
      <c r="F37">
        <v>24875</v>
      </c>
      <c r="H37" s="5">
        <f t="shared" si="0"/>
        <v>24709.141997100593</v>
      </c>
      <c r="K37" s="5">
        <f t="shared" si="1"/>
        <v>27508.877125779847</v>
      </c>
      <c r="P37" s="5"/>
      <c r="S37" s="5"/>
    </row>
    <row r="38" spans="1:19" x14ac:dyDescent="0.25">
      <c r="A38" s="1">
        <v>43913</v>
      </c>
      <c r="C38">
        <v>24</v>
      </c>
      <c r="F38">
        <v>29056</v>
      </c>
      <c r="H38" s="5">
        <f t="shared" si="0"/>
        <v>28898.375346419016</v>
      </c>
      <c r="K38" s="5">
        <f t="shared" si="1"/>
        <v>24845.531416525264</v>
      </c>
      <c r="P38" s="5"/>
      <c r="S38" s="5"/>
    </row>
    <row r="39" spans="1:19" x14ac:dyDescent="0.25">
      <c r="C39">
        <v>25</v>
      </c>
      <c r="F39">
        <v>32911</v>
      </c>
      <c r="H39" s="5">
        <f t="shared" si="0"/>
        <v>33479.392564579131</v>
      </c>
      <c r="K39" s="5">
        <f t="shared" si="1"/>
        <v>323070.10746884212</v>
      </c>
      <c r="P39" s="5"/>
      <c r="S39" s="5"/>
    </row>
    <row r="40" spans="1:19" x14ac:dyDescent="0.25">
      <c r="C40">
        <v>26</v>
      </c>
      <c r="F40">
        <v>37323</v>
      </c>
      <c r="H40" s="5">
        <f t="shared" si="0"/>
        <v>38399.794722475723</v>
      </c>
      <c r="K40" s="5">
        <f t="shared" si="1"/>
        <v>1159486.8743515685</v>
      </c>
      <c r="P40" s="5"/>
      <c r="S40" s="5"/>
    </row>
    <row r="41" spans="1:19" x14ac:dyDescent="0.25">
      <c r="A41" s="5"/>
      <c r="C41">
        <v>27</v>
      </c>
      <c r="F41">
        <v>43211</v>
      </c>
      <c r="H41" s="5">
        <f t="shared" si="0"/>
        <v>43583.962810214922</v>
      </c>
      <c r="K41" s="5">
        <f t="shared" si="1"/>
        <v>139101.25780341175</v>
      </c>
      <c r="P41" s="5"/>
      <c r="S41" s="5"/>
    </row>
    <row r="42" spans="1:19" x14ac:dyDescent="0.25">
      <c r="C42">
        <v>28</v>
      </c>
      <c r="F42">
        <v>49039</v>
      </c>
      <c r="H42" s="5">
        <f t="shared" si="0"/>
        <v>48936.42609749105</v>
      </c>
      <c r="K42" s="5">
        <f t="shared" si="1"/>
        <v>10521.405475915515</v>
      </c>
      <c r="P42" s="5"/>
      <c r="S42" s="5"/>
    </row>
    <row r="43" spans="1:19" x14ac:dyDescent="0.25">
      <c r="C43">
        <v>29</v>
      </c>
      <c r="F43">
        <v>54268</v>
      </c>
      <c r="H43" s="5">
        <f t="shared" si="0"/>
        <v>54348.224823679258</v>
      </c>
      <c r="K43" s="5">
        <f t="shared" si="1"/>
        <v>6436.0223343681</v>
      </c>
      <c r="P43" s="5"/>
      <c r="S43" s="5"/>
    </row>
    <row r="44" spans="1:19" x14ac:dyDescent="0.25">
      <c r="C44">
        <v>30</v>
      </c>
      <c r="F44">
        <v>58655</v>
      </c>
      <c r="H44" s="5">
        <f t="shared" si="0"/>
        <v>59705.490908974993</v>
      </c>
      <c r="K44" s="5">
        <f t="shared" si="1"/>
        <v>1103531.1498391062</v>
      </c>
      <c r="P44" s="5"/>
      <c r="S44" s="5"/>
    </row>
    <row r="45" spans="1:19" x14ac:dyDescent="0.25">
      <c r="C45">
        <v>31</v>
      </c>
      <c r="F45">
        <v>66125</v>
      </c>
      <c r="H45" s="5">
        <f t="shared" si="0"/>
        <v>64898.870253528643</v>
      </c>
      <c r="K45" s="5">
        <f t="shared" si="1"/>
        <v>1503394.1551819143</v>
      </c>
      <c r="P45" s="5"/>
      <c r="S45" s="5"/>
    </row>
    <row r="46" spans="1:19" x14ac:dyDescent="0.25">
      <c r="C46">
        <v>32</v>
      </c>
      <c r="H46" s="5">
        <f t="shared" si="0"/>
        <v>69832.170397193986</v>
      </c>
      <c r="P46" s="5"/>
    </row>
    <row r="47" spans="1:19" x14ac:dyDescent="0.25">
      <c r="C47">
        <v>33</v>
      </c>
      <c r="H47" s="5">
        <f t="shared" si="0"/>
        <v>74428.83826190207</v>
      </c>
      <c r="P47" s="5"/>
    </row>
    <row r="48" spans="1:19" x14ac:dyDescent="0.25">
      <c r="C48">
        <v>34</v>
      </c>
      <c r="H48" s="5">
        <f t="shared" si="0"/>
        <v>78635.461757757439</v>
      </c>
      <c r="P48" s="5"/>
    </row>
    <row r="49" spans="3:16" x14ac:dyDescent="0.25">
      <c r="C49">
        <v>35</v>
      </c>
      <c r="H49" s="5">
        <f t="shared" si="0"/>
        <v>82422.213195899443</v>
      </c>
      <c r="P49" s="5"/>
    </row>
    <row r="50" spans="3:16" x14ac:dyDescent="0.25">
      <c r="C50">
        <v>36</v>
      </c>
      <c r="H50" s="5">
        <f t="shared" si="0"/>
        <v>85780.76234175537</v>
      </c>
      <c r="P50" s="5"/>
    </row>
    <row r="51" spans="3:16" x14ac:dyDescent="0.25">
      <c r="C51">
        <v>37</v>
      </c>
      <c r="H51" s="5">
        <f t="shared" si="0"/>
        <v>88720.528244633795</v>
      </c>
      <c r="P51" s="5"/>
    </row>
    <row r="52" spans="3:16" x14ac:dyDescent="0.25">
      <c r="C52">
        <v>38</v>
      </c>
      <c r="H52" s="5">
        <f t="shared" si="0"/>
        <v>91264.191032671777</v>
      </c>
      <c r="P52" s="5"/>
    </row>
    <row r="53" spans="3:16" x14ac:dyDescent="0.25">
      <c r="C53">
        <v>39</v>
      </c>
      <c r="H53" s="5">
        <f t="shared" si="0"/>
        <v>93443.226634235471</v>
      </c>
      <c r="P53" s="5"/>
    </row>
    <row r="54" spans="3:16" x14ac:dyDescent="0.25">
      <c r="C54">
        <v>40</v>
      </c>
      <c r="H54" s="5">
        <f t="shared" si="0"/>
        <v>95293.97285413905</v>
      </c>
      <c r="P54" s="5"/>
    </row>
    <row r="55" spans="3:16" x14ac:dyDescent="0.25">
      <c r="C55">
        <v>41</v>
      </c>
      <c r="H55" s="5">
        <f t="shared" si="0"/>
        <v>96854.48057294391</v>
      </c>
      <c r="P55" s="5"/>
    </row>
    <row r="56" spans="3:16" x14ac:dyDescent="0.25">
      <c r="C56">
        <v>42</v>
      </c>
      <c r="H56" s="5">
        <f t="shared" si="0"/>
        <v>98162.204476965533</v>
      </c>
      <c r="P56" s="5"/>
    </row>
    <row r="57" spans="3:16" x14ac:dyDescent="0.25">
      <c r="C57">
        <v>43</v>
      </c>
      <c r="H57" s="5">
        <f t="shared" si="0"/>
        <v>99252.460550014905</v>
      </c>
      <c r="P57" s="5"/>
    </row>
    <row r="58" spans="3:16" x14ac:dyDescent="0.25">
      <c r="C58">
        <v>44</v>
      </c>
      <c r="H58" s="5">
        <f t="shared" si="0"/>
        <v>100157.5147657838</v>
      </c>
      <c r="P58" s="5"/>
    </row>
    <row r="59" spans="3:16" x14ac:dyDescent="0.25">
      <c r="C59">
        <v>45</v>
      </c>
      <c r="H59" s="5">
        <f t="shared" si="0"/>
        <v>100906.15089335528</v>
      </c>
      <c r="P59" s="5"/>
    </row>
    <row r="60" spans="3:16" x14ac:dyDescent="0.25">
      <c r="C60">
        <v>46</v>
      </c>
      <c r="H60" s="5">
        <f t="shared" si="0"/>
        <v>101523.5763631975</v>
      </c>
      <c r="P60" s="5"/>
    </row>
    <row r="61" spans="3:16" x14ac:dyDescent="0.25">
      <c r="C61">
        <v>47</v>
      </c>
      <c r="H61" s="5">
        <f t="shared" si="0"/>
        <v>102031.54905628221</v>
      </c>
      <c r="P61" s="5"/>
    </row>
    <row r="62" spans="3:16" x14ac:dyDescent="0.25">
      <c r="C62">
        <v>48</v>
      </c>
      <c r="H62" s="5">
        <f t="shared" si="0"/>
        <v>102448.63505764231</v>
      </c>
      <c r="P62" s="5"/>
    </row>
    <row r="63" spans="3:16" x14ac:dyDescent="0.25">
      <c r="C63">
        <v>49</v>
      </c>
      <c r="H63" s="5">
        <f t="shared" si="0"/>
        <v>102790.53255248354</v>
      </c>
      <c r="P63" s="5"/>
    </row>
    <row r="64" spans="3:16" x14ac:dyDescent="0.25">
      <c r="C64">
        <v>50</v>
      </c>
      <c r="H64" s="5">
        <f t="shared" si="0"/>
        <v>103070.41784484054</v>
      </c>
      <c r="P64" s="5"/>
    </row>
    <row r="65" spans="3:22" x14ac:dyDescent="0.25">
      <c r="C65">
        <v>51</v>
      </c>
      <c r="H65" s="5">
        <f t="shared" si="0"/>
        <v>103299.28546021736</v>
      </c>
      <c r="P65" s="5"/>
    </row>
    <row r="66" spans="3:22" x14ac:dyDescent="0.25">
      <c r="C66">
        <v>52</v>
      </c>
      <c r="H66" s="5">
        <f t="shared" si="0"/>
        <v>103486.26589088654</v>
      </c>
      <c r="P66" s="5"/>
    </row>
    <row r="67" spans="3:22" x14ac:dyDescent="0.25">
      <c r="C67">
        <v>53</v>
      </c>
      <c r="H67" s="5">
        <f t="shared" si="0"/>
        <v>103638.91255270586</v>
      </c>
      <c r="P67" s="5"/>
    </row>
    <row r="68" spans="3:22" x14ac:dyDescent="0.25">
      <c r="C68">
        <v>54</v>
      </c>
      <c r="H68" s="5">
        <f t="shared" si="0"/>
        <v>103763.45479281938</v>
      </c>
      <c r="P68" s="5"/>
    </row>
    <row r="69" spans="3:22" x14ac:dyDescent="0.25">
      <c r="C69">
        <v>55</v>
      </c>
      <c r="H69" s="5">
        <f t="shared" si="0"/>
        <v>103865.01706980703</v>
      </c>
      <c r="P69" s="5"/>
    </row>
    <row r="70" spans="3:22" x14ac:dyDescent="0.25">
      <c r="C70">
        <v>56</v>
      </c>
      <c r="H70" s="5">
        <f t="shared" si="0"/>
        <v>103947.80632680406</v>
      </c>
      <c r="P70" s="5"/>
    </row>
    <row r="71" spans="3:22" x14ac:dyDescent="0.25">
      <c r="C71">
        <v>57</v>
      </c>
      <c r="H71" s="5">
        <f t="shared" si="0"/>
        <v>104015.27055171525</v>
      </c>
      <c r="P71" s="5"/>
    </row>
    <row r="72" spans="3:22" x14ac:dyDescent="0.25">
      <c r="C72">
        <v>58</v>
      </c>
      <c r="H72" s="5">
        <f t="shared" si="0"/>
        <v>104070.23189804419</v>
      </c>
      <c r="P72" s="5"/>
      <c r="V72" s="5"/>
    </row>
    <row r="73" spans="3:22" x14ac:dyDescent="0.25">
      <c r="C73">
        <v>59</v>
      </c>
      <c r="H73" s="5">
        <f t="shared" si="0"/>
        <v>104114.9977559102</v>
      </c>
      <c r="P73" s="5"/>
    </row>
    <row r="74" spans="3:22" x14ac:dyDescent="0.25">
      <c r="C74">
        <v>60</v>
      </c>
      <c r="H74" s="5">
        <f t="shared" si="0"/>
        <v>104151.45297134708</v>
      </c>
      <c r="P74" s="5"/>
    </row>
    <row r="75" spans="3:22" x14ac:dyDescent="0.25">
      <c r="C75">
        <v>61</v>
      </c>
      <c r="H75" s="5">
        <f t="shared" si="0"/>
        <v>104181.1361147725</v>
      </c>
      <c r="P75" s="5"/>
    </row>
    <row r="76" spans="3:22" x14ac:dyDescent="0.25">
      <c r="C76">
        <v>62</v>
      </c>
      <c r="H76" s="5">
        <f t="shared" si="0"/>
        <v>104205.30236077437</v>
      </c>
      <c r="P76" s="5"/>
    </row>
    <row r="77" spans="3:22" x14ac:dyDescent="0.25">
      <c r="P77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EB4BE-3AE4-4DC4-A66A-651A6F43FB1E}">
  <dimension ref="A1:T76"/>
  <sheetViews>
    <sheetView zoomScale="70" zoomScaleNormal="70" workbookViewId="0">
      <selection activeCell="D6" sqref="D6"/>
    </sheetView>
  </sheetViews>
  <sheetFormatPr defaultRowHeight="15" x14ac:dyDescent="0.25"/>
  <cols>
    <col min="1" max="1" width="11" customWidth="1"/>
    <col min="2" max="2" width="21.140625" bestFit="1" customWidth="1"/>
    <col min="4" max="4" width="25.5703125" customWidth="1"/>
    <col min="8" max="8" width="11.85546875" customWidth="1"/>
    <col min="11" max="11" width="14.28515625" customWidth="1"/>
  </cols>
  <sheetData>
    <row r="1" spans="1:20" ht="21" x14ac:dyDescent="0.35">
      <c r="A1" s="3" t="s">
        <v>20</v>
      </c>
      <c r="B1" s="3"/>
      <c r="C1" s="3"/>
      <c r="D1" s="3"/>
      <c r="E1" s="3"/>
      <c r="F1" s="3"/>
      <c r="G1" s="3"/>
      <c r="H1" s="3"/>
      <c r="I1" s="3"/>
      <c r="J1" s="4"/>
      <c r="K1" s="4"/>
      <c r="L1" s="4"/>
      <c r="M1" s="2"/>
      <c r="N1" s="2"/>
      <c r="O1" s="2"/>
      <c r="P1" s="2"/>
      <c r="Q1" s="2"/>
      <c r="R1" s="2"/>
    </row>
    <row r="3" spans="1:20" x14ac:dyDescent="0.25">
      <c r="B3" s="6" t="s">
        <v>16</v>
      </c>
      <c r="C3" s="6"/>
      <c r="D3" s="6"/>
      <c r="E3" s="6"/>
      <c r="F3" s="6" t="s">
        <v>17</v>
      </c>
      <c r="G3" s="6"/>
      <c r="H3" s="6"/>
      <c r="I3" s="6"/>
      <c r="J3" s="6"/>
      <c r="K3" s="6"/>
      <c r="M3" s="9" t="s">
        <v>14</v>
      </c>
      <c r="N3" s="9"/>
      <c r="O3" s="9"/>
      <c r="P3" s="9"/>
      <c r="Q3" s="9"/>
      <c r="R3" s="9"/>
      <c r="S3" s="9"/>
      <c r="T3" s="9"/>
    </row>
    <row r="5" spans="1:20" x14ac:dyDescent="0.25">
      <c r="A5" s="7" t="s">
        <v>8</v>
      </c>
      <c r="B5" s="11">
        <v>258675.59763122673</v>
      </c>
      <c r="D5" s="7" t="s">
        <v>4</v>
      </c>
      <c r="E5" s="7"/>
      <c r="F5" s="7"/>
    </row>
    <row r="6" spans="1:20" x14ac:dyDescent="0.25">
      <c r="A6" s="7" t="s">
        <v>18</v>
      </c>
      <c r="B6" s="10">
        <v>0.30489773412331539</v>
      </c>
      <c r="D6" s="8">
        <f>SUM(K14:K42)</f>
        <v>18395136.909969874</v>
      </c>
      <c r="E6" s="7"/>
      <c r="F6" s="7"/>
    </row>
    <row r="7" spans="1:20" x14ac:dyDescent="0.25">
      <c r="A7" s="7" t="s">
        <v>19</v>
      </c>
      <c r="B7" s="11">
        <v>26.389382476009931</v>
      </c>
    </row>
    <row r="8" spans="1:20" x14ac:dyDescent="0.25">
      <c r="A8" s="7"/>
      <c r="B8" s="7"/>
    </row>
    <row r="9" spans="1:20" x14ac:dyDescent="0.25">
      <c r="A9" s="7"/>
      <c r="B9" s="7"/>
    </row>
    <row r="12" spans="1:20" x14ac:dyDescent="0.25">
      <c r="A12" t="s">
        <v>1</v>
      </c>
      <c r="C12" t="s">
        <v>2</v>
      </c>
      <c r="F12" t="s">
        <v>0</v>
      </c>
      <c r="H12" t="s">
        <v>3</v>
      </c>
      <c r="K12" t="s">
        <v>15</v>
      </c>
      <c r="N12" t="s">
        <v>12</v>
      </c>
      <c r="P12" t="s">
        <v>13</v>
      </c>
    </row>
    <row r="14" spans="1:20" x14ac:dyDescent="0.25">
      <c r="A14" s="1">
        <v>43892</v>
      </c>
      <c r="C14">
        <v>0</v>
      </c>
      <c r="F14">
        <v>100</v>
      </c>
      <c r="H14" s="5">
        <f xml:space="preserve"> $B$5 / ( 1 + EXP(-$B$6 * (C14- $B$7)))</f>
        <v>82.842963159123499</v>
      </c>
      <c r="K14" s="5">
        <f>(H14   -F14) ^2</f>
        <v>294.36391315919349</v>
      </c>
      <c r="M14" s="1">
        <v>43889</v>
      </c>
      <c r="N14" s="5">
        <f>H16</f>
        <v>152.39461005542489</v>
      </c>
      <c r="P14" s="5">
        <f>H18</f>
        <v>280.27575594012336</v>
      </c>
    </row>
    <row r="15" spans="1:20" x14ac:dyDescent="0.25">
      <c r="A15" s="1">
        <v>43893</v>
      </c>
      <c r="C15">
        <v>1</v>
      </c>
      <c r="F15">
        <v>124</v>
      </c>
      <c r="H15" s="5">
        <f t="shared" ref="H15:H76" si="0" xml:space="preserve"> $B$5 / ( 1 + EXP(-$B$6 * (C15- $B$7)))</f>
        <v>112.36251423258146</v>
      </c>
      <c r="K15" s="5">
        <f t="shared" ref="K15:K42" si="1">(H15   -F15) ^2</f>
        <v>135.43107498686908</v>
      </c>
      <c r="M15" s="1">
        <v>43890</v>
      </c>
      <c r="N15" s="5">
        <f t="shared" ref="N15:N36" si="2">H17</f>
        <v>206.67779061897269</v>
      </c>
      <c r="P15" s="5">
        <f t="shared" ref="P15:P34" si="3">H19</f>
        <v>380.04342251478897</v>
      </c>
    </row>
    <row r="16" spans="1:20" x14ac:dyDescent="0.25">
      <c r="A16" s="1">
        <v>43894</v>
      </c>
      <c r="C16">
        <v>2</v>
      </c>
      <c r="F16">
        <v>158</v>
      </c>
      <c r="H16" s="5">
        <f t="shared" si="0"/>
        <v>152.39461005542489</v>
      </c>
      <c r="K16" s="5">
        <f t="shared" si="1"/>
        <v>31.42039643074374</v>
      </c>
      <c r="M16" s="1">
        <v>43891</v>
      </c>
      <c r="N16" s="5">
        <f t="shared" si="2"/>
        <v>280.27575594012336</v>
      </c>
      <c r="P16" s="5">
        <f t="shared" si="3"/>
        <v>515.25382399647151</v>
      </c>
    </row>
    <row r="17" spans="1:16" x14ac:dyDescent="0.25">
      <c r="A17" s="1">
        <v>43895</v>
      </c>
      <c r="C17">
        <v>3</v>
      </c>
      <c r="F17">
        <v>221</v>
      </c>
      <c r="H17" s="5">
        <f t="shared" si="0"/>
        <v>206.67779061897269</v>
      </c>
      <c r="K17" s="5">
        <f t="shared" si="1"/>
        <v>205.1256815539866</v>
      </c>
      <c r="M17" s="1">
        <v>43892</v>
      </c>
      <c r="N17" s="5">
        <f t="shared" si="2"/>
        <v>380.04342251478897</v>
      </c>
      <c r="P17" s="5">
        <f t="shared" si="3"/>
        <v>698.43879080490319</v>
      </c>
    </row>
    <row r="18" spans="1:16" x14ac:dyDescent="0.25">
      <c r="A18" s="1">
        <v>43896</v>
      </c>
      <c r="C18">
        <v>4</v>
      </c>
      <c r="F18">
        <v>319</v>
      </c>
      <c r="H18" s="5">
        <f t="shared" si="0"/>
        <v>280.27575594012336</v>
      </c>
      <c r="K18" s="5">
        <f t="shared" si="1"/>
        <v>1499.5670780088913</v>
      </c>
      <c r="M18" s="1">
        <v>43893</v>
      </c>
      <c r="N18" s="5">
        <f t="shared" si="2"/>
        <v>515.25382399647151</v>
      </c>
      <c r="P18" s="5">
        <f t="shared" si="3"/>
        <v>946.51158392348646</v>
      </c>
    </row>
    <row r="19" spans="1:16" x14ac:dyDescent="0.25">
      <c r="A19" s="1">
        <v>43897</v>
      </c>
      <c r="C19">
        <v>5</v>
      </c>
      <c r="F19">
        <v>435</v>
      </c>
      <c r="H19" s="5">
        <f t="shared" si="0"/>
        <v>380.04342251478897</v>
      </c>
      <c r="K19" s="5">
        <f t="shared" si="1"/>
        <v>3020.2254088880036</v>
      </c>
      <c r="M19" s="1">
        <v>43894</v>
      </c>
      <c r="N19" s="5">
        <f t="shared" si="2"/>
        <v>698.43879080490319</v>
      </c>
      <c r="P19" s="5">
        <f t="shared" si="3"/>
        <v>1282.2573853074475</v>
      </c>
    </row>
    <row r="20" spans="1:16" x14ac:dyDescent="0.25">
      <c r="A20" s="1">
        <v>43898</v>
      </c>
      <c r="C20">
        <v>6</v>
      </c>
      <c r="F20">
        <v>541</v>
      </c>
      <c r="H20" s="5">
        <f t="shared" si="0"/>
        <v>515.25382399647151</v>
      </c>
      <c r="K20" s="5">
        <f t="shared" si="1"/>
        <v>662.86557880466626</v>
      </c>
      <c r="M20" s="1">
        <v>43895</v>
      </c>
      <c r="N20" s="5">
        <f t="shared" si="2"/>
        <v>946.51158392348646</v>
      </c>
      <c r="P20" s="5">
        <f t="shared" si="3"/>
        <v>1736.2963231034128</v>
      </c>
    </row>
    <row r="21" spans="1:16" x14ac:dyDescent="0.25">
      <c r="A21" s="1">
        <v>43899</v>
      </c>
      <c r="C21">
        <v>7</v>
      </c>
      <c r="F21">
        <v>704</v>
      </c>
      <c r="H21" s="5">
        <f t="shared" si="0"/>
        <v>698.43879080490319</v>
      </c>
      <c r="K21" s="5">
        <f t="shared" si="1"/>
        <v>30.927047711629285</v>
      </c>
      <c r="M21" s="1">
        <v>43896</v>
      </c>
      <c r="N21" s="5">
        <f t="shared" si="2"/>
        <v>1282.2573853074475</v>
      </c>
      <c r="P21" s="5">
        <f t="shared" si="3"/>
        <v>2349.6398489610351</v>
      </c>
    </row>
    <row r="22" spans="1:16" x14ac:dyDescent="0.25">
      <c r="A22" s="1">
        <v>43900</v>
      </c>
      <c r="C22">
        <v>8</v>
      </c>
      <c r="F22">
        <v>994</v>
      </c>
      <c r="H22" s="5">
        <f t="shared" si="0"/>
        <v>946.51158392348646</v>
      </c>
      <c r="K22" s="5">
        <f t="shared" si="1"/>
        <v>2255.1496614560701</v>
      </c>
      <c r="M22" s="1">
        <v>43897</v>
      </c>
      <c r="N22" s="5">
        <f t="shared" si="2"/>
        <v>1736.2963231034128</v>
      </c>
      <c r="P22" s="5">
        <f t="shared" si="3"/>
        <v>3176.966904668559</v>
      </c>
    </row>
    <row r="23" spans="1:16" x14ac:dyDescent="0.25">
      <c r="A23" s="1">
        <v>43901</v>
      </c>
      <c r="C23">
        <v>9</v>
      </c>
      <c r="F23">
        <v>1301</v>
      </c>
      <c r="H23" s="5">
        <f t="shared" si="0"/>
        <v>1282.2573853074475</v>
      </c>
      <c r="K23" s="5">
        <f t="shared" si="1"/>
        <v>351.28560551348409</v>
      </c>
      <c r="M23" s="1">
        <v>43898</v>
      </c>
      <c r="N23" s="5">
        <f t="shared" si="2"/>
        <v>2349.6398489610351</v>
      </c>
      <c r="P23" s="5">
        <f t="shared" si="3"/>
        <v>4290.7261485378494</v>
      </c>
    </row>
    <row r="24" spans="1:16" x14ac:dyDescent="0.25">
      <c r="A24" s="1">
        <v>43902</v>
      </c>
      <c r="C24">
        <v>10</v>
      </c>
      <c r="F24">
        <v>1697</v>
      </c>
      <c r="H24" s="5">
        <f t="shared" si="0"/>
        <v>1736.2963231034128</v>
      </c>
      <c r="K24" s="5">
        <f t="shared" si="1"/>
        <v>1544.2010094478114</v>
      </c>
      <c r="M24" s="1">
        <v>43899</v>
      </c>
      <c r="N24" s="5">
        <f t="shared" si="2"/>
        <v>3176.966904668559</v>
      </c>
      <c r="P24" s="5">
        <f t="shared" si="3"/>
        <v>5786.0971232202974</v>
      </c>
    </row>
    <row r="25" spans="1:16" x14ac:dyDescent="0.25">
      <c r="A25" s="1">
        <v>43903</v>
      </c>
      <c r="C25">
        <v>11</v>
      </c>
      <c r="F25">
        <v>2247</v>
      </c>
      <c r="H25" s="5">
        <f t="shared" si="0"/>
        <v>2349.6398489610351</v>
      </c>
      <c r="K25" s="5">
        <f t="shared" si="1"/>
        <v>10534.938594744101</v>
      </c>
      <c r="M25" s="1">
        <v>43900</v>
      </c>
      <c r="N25" s="5">
        <f t="shared" si="2"/>
        <v>4290.7261485378494</v>
      </c>
      <c r="P25" s="5">
        <f t="shared" si="3"/>
        <v>7786.6708641346677</v>
      </c>
    </row>
    <row r="26" spans="1:16" x14ac:dyDescent="0.25">
      <c r="A26" s="1">
        <v>43904</v>
      </c>
      <c r="C26">
        <v>12</v>
      </c>
      <c r="F26">
        <v>2943</v>
      </c>
      <c r="H26" s="5">
        <f t="shared" si="0"/>
        <v>3176.966904668559</v>
      </c>
      <c r="K26" s="5">
        <f t="shared" si="1"/>
        <v>54740.512480186568</v>
      </c>
      <c r="M26" s="1">
        <v>43901</v>
      </c>
      <c r="N26" s="5">
        <f t="shared" si="2"/>
        <v>5786.0971232202974</v>
      </c>
      <c r="P26" s="5">
        <f t="shared" si="3"/>
        <v>10450.369494545723</v>
      </c>
    </row>
    <row r="27" spans="1:16" x14ac:dyDescent="0.25">
      <c r="A27" s="1">
        <v>43905</v>
      </c>
      <c r="C27">
        <v>13</v>
      </c>
      <c r="F27">
        <v>3680</v>
      </c>
      <c r="H27" s="5">
        <f t="shared" si="0"/>
        <v>4290.7261485378494</v>
      </c>
      <c r="K27" s="5">
        <f t="shared" si="1"/>
        <v>372986.42850787536</v>
      </c>
      <c r="M27" s="1">
        <v>43902</v>
      </c>
      <c r="N27" s="5">
        <f t="shared" si="2"/>
        <v>7786.6708641346677</v>
      </c>
      <c r="P27" s="5">
        <f t="shared" si="3"/>
        <v>13974.523452564224</v>
      </c>
    </row>
    <row r="28" spans="1:16" x14ac:dyDescent="0.25">
      <c r="A28" s="1">
        <v>43906</v>
      </c>
      <c r="C28">
        <v>14</v>
      </c>
      <c r="F28">
        <v>4663</v>
      </c>
      <c r="H28" s="5">
        <f t="shared" si="0"/>
        <v>5786.0971232202974</v>
      </c>
      <c r="K28" s="5">
        <f t="shared" si="1"/>
        <v>1261347.1481857079</v>
      </c>
      <c r="M28" s="1">
        <v>43903</v>
      </c>
      <c r="N28" s="5">
        <f t="shared" si="2"/>
        <v>10450.369494545723</v>
      </c>
      <c r="P28" s="5">
        <f t="shared" si="3"/>
        <v>18598.07661872582</v>
      </c>
    </row>
    <row r="29" spans="1:16" x14ac:dyDescent="0.25">
      <c r="A29" s="1">
        <v>43907</v>
      </c>
      <c r="C29">
        <v>15</v>
      </c>
      <c r="F29">
        <v>6411</v>
      </c>
      <c r="H29" s="5">
        <f t="shared" si="0"/>
        <v>7786.6708641346677</v>
      </c>
      <c r="K29" s="5">
        <f t="shared" si="1"/>
        <v>1892470.3264290234</v>
      </c>
      <c r="M29" s="1">
        <v>43904</v>
      </c>
      <c r="N29" s="5">
        <f t="shared" si="2"/>
        <v>13974.523452564224</v>
      </c>
      <c r="P29" s="5">
        <f t="shared" si="3"/>
        <v>24597.589590075891</v>
      </c>
    </row>
    <row r="30" spans="1:16" x14ac:dyDescent="0.25">
      <c r="A30" s="1">
        <v>43908</v>
      </c>
      <c r="C30">
        <v>16</v>
      </c>
      <c r="F30">
        <v>9259</v>
      </c>
      <c r="H30" s="5">
        <f t="shared" si="0"/>
        <v>10450.369494545723</v>
      </c>
      <c r="K30" s="5">
        <f t="shared" si="1"/>
        <v>1419361.2725341311</v>
      </c>
      <c r="M30" s="1">
        <v>43905</v>
      </c>
      <c r="N30" s="5">
        <f t="shared" si="2"/>
        <v>18598.07661872582</v>
      </c>
      <c r="P30" s="5">
        <f t="shared" si="3"/>
        <v>32272.311162727688</v>
      </c>
    </row>
    <row r="31" spans="1:16" x14ac:dyDescent="0.25">
      <c r="A31" s="1">
        <v>43909</v>
      </c>
      <c r="C31">
        <v>17</v>
      </c>
      <c r="F31">
        <v>13789</v>
      </c>
      <c r="H31" s="5">
        <f t="shared" si="0"/>
        <v>13974.523452564224</v>
      </c>
      <c r="K31" s="5">
        <f t="shared" si="1"/>
        <v>34418.951451350054</v>
      </c>
      <c r="M31" s="1">
        <v>43906</v>
      </c>
      <c r="N31" s="5">
        <f t="shared" si="2"/>
        <v>24597.589590075891</v>
      </c>
      <c r="P31" s="5">
        <f t="shared" si="3"/>
        <v>41912.8661133282</v>
      </c>
    </row>
    <row r="32" spans="1:16" x14ac:dyDescent="0.25">
      <c r="A32" s="1">
        <v>43910</v>
      </c>
      <c r="C32">
        <v>18</v>
      </c>
      <c r="F32">
        <v>19383</v>
      </c>
      <c r="H32" s="5">
        <f t="shared" si="0"/>
        <v>18598.07661872582</v>
      </c>
      <c r="K32" s="5">
        <f t="shared" si="1"/>
        <v>616104.71447089245</v>
      </c>
      <c r="M32" s="1">
        <v>43907</v>
      </c>
      <c r="N32" s="5">
        <f t="shared" si="2"/>
        <v>32272.311162727688</v>
      </c>
      <c r="P32" s="5">
        <f t="shared" si="3"/>
        <v>53749.597042592963</v>
      </c>
    </row>
    <row r="33" spans="1:16" x14ac:dyDescent="0.25">
      <c r="A33" s="1">
        <v>43911</v>
      </c>
      <c r="C33">
        <v>19</v>
      </c>
      <c r="F33">
        <v>24207</v>
      </c>
      <c r="H33" s="5">
        <f t="shared" si="0"/>
        <v>24597.589590075891</v>
      </c>
      <c r="K33" s="5">
        <f t="shared" si="1"/>
        <v>152560.22787565293</v>
      </c>
      <c r="N33" s="5">
        <f t="shared" si="2"/>
        <v>41912.8661133282</v>
      </c>
      <c r="O33" s="1"/>
      <c r="P33" s="5">
        <f t="shared" si="3"/>
        <v>67882.313546023972</v>
      </c>
    </row>
    <row r="34" spans="1:16" x14ac:dyDescent="0.25">
      <c r="A34" s="1">
        <v>43912</v>
      </c>
      <c r="C34">
        <v>20</v>
      </c>
      <c r="F34">
        <v>33566</v>
      </c>
      <c r="H34" s="5">
        <f t="shared" si="0"/>
        <v>32272.311162727688</v>
      </c>
      <c r="K34" s="5">
        <f t="shared" si="1"/>
        <v>1673630.8076829852</v>
      </c>
      <c r="N34" s="5">
        <f t="shared" si="2"/>
        <v>53749.597042592963</v>
      </c>
      <c r="O34" s="1"/>
      <c r="P34" s="5">
        <f t="shared" si="3"/>
        <v>84204.126943390322</v>
      </c>
    </row>
    <row r="35" spans="1:16" x14ac:dyDescent="0.25">
      <c r="A35" s="1">
        <v>43913</v>
      </c>
      <c r="C35">
        <v>21</v>
      </c>
      <c r="F35">
        <v>43734</v>
      </c>
      <c r="H35" s="5">
        <f t="shared" si="0"/>
        <v>41912.8661133282</v>
      </c>
      <c r="K35" s="5">
        <f t="shared" si="1"/>
        <v>3316528.6331843352</v>
      </c>
      <c r="N35" s="5">
        <f t="shared" si="2"/>
        <v>67882.313546023972</v>
      </c>
      <c r="O35" s="1"/>
      <c r="P35" s="5"/>
    </row>
    <row r="36" spans="1:16" x14ac:dyDescent="0.25">
      <c r="A36" s="1">
        <v>43914</v>
      </c>
      <c r="C36">
        <v>22</v>
      </c>
      <c r="F36">
        <v>54881</v>
      </c>
      <c r="H36" s="5">
        <f t="shared" si="0"/>
        <v>53749.597042592963</v>
      </c>
      <c r="K36" s="5">
        <f t="shared" si="1"/>
        <v>1280072.6520293902</v>
      </c>
      <c r="N36" s="5">
        <f t="shared" si="2"/>
        <v>84204.126943390322</v>
      </c>
      <c r="O36" s="1"/>
      <c r="P36" s="5"/>
    </row>
    <row r="37" spans="1:16" x14ac:dyDescent="0.25">
      <c r="A37" s="1">
        <v>43915</v>
      </c>
      <c r="C37">
        <v>23</v>
      </c>
      <c r="F37">
        <v>65778</v>
      </c>
      <c r="H37" s="5">
        <f t="shared" si="0"/>
        <v>67882.313546023972</v>
      </c>
      <c r="K37" s="5">
        <f t="shared" si="1"/>
        <v>4428135.4999799831</v>
      </c>
      <c r="N37" s="5"/>
      <c r="O37" s="1"/>
    </row>
    <row r="38" spans="1:16" x14ac:dyDescent="0.25">
      <c r="A38" s="1">
        <v>43916</v>
      </c>
      <c r="C38">
        <v>24</v>
      </c>
      <c r="F38">
        <v>83836</v>
      </c>
      <c r="H38" s="5">
        <f t="shared" si="0"/>
        <v>84204.126943390322</v>
      </c>
      <c r="K38" s="5">
        <f t="shared" si="1"/>
        <v>135517.44644990109</v>
      </c>
      <c r="N38" s="5"/>
      <c r="O38" s="1"/>
    </row>
    <row r="39" spans="1:16" x14ac:dyDescent="0.25">
      <c r="C39">
        <v>25</v>
      </c>
      <c r="F39">
        <v>101657</v>
      </c>
      <c r="H39" s="5">
        <f t="shared" si="0"/>
        <v>102345.24448718523</v>
      </c>
      <c r="K39" s="5">
        <f t="shared" si="1"/>
        <v>473680.47414086695</v>
      </c>
    </row>
    <row r="40" spans="1:16" x14ac:dyDescent="0.25">
      <c r="C40">
        <v>26</v>
      </c>
      <c r="F40">
        <v>122666</v>
      </c>
      <c r="H40" s="5">
        <f t="shared" si="0"/>
        <v>121669.1936536526</v>
      </c>
      <c r="K40" s="5">
        <f t="shared" si="1"/>
        <v>993622.89211844373</v>
      </c>
    </row>
    <row r="41" spans="1:16" x14ac:dyDescent="0.25">
      <c r="A41" s="5"/>
      <c r="C41">
        <v>27</v>
      </c>
      <c r="F41">
        <v>140886</v>
      </c>
      <c r="H41" s="5">
        <f t="shared" si="0"/>
        <v>141342.93305139028</v>
      </c>
      <c r="K41" s="5">
        <f t="shared" si="1"/>
        <v>208787.81345283441</v>
      </c>
    </row>
    <row r="42" spans="1:16" x14ac:dyDescent="0.25">
      <c r="C42">
        <v>28</v>
      </c>
      <c r="F42">
        <v>160718</v>
      </c>
      <c r="H42" s="5">
        <f t="shared" si="0"/>
        <v>160471.81793740077</v>
      </c>
      <c r="K42" s="5">
        <f t="shared" si="1"/>
        <v>60605.607945609183</v>
      </c>
    </row>
    <row r="43" spans="1:16" x14ac:dyDescent="0.25">
      <c r="C43">
        <v>29</v>
      </c>
      <c r="H43" s="5">
        <f t="shared" si="0"/>
        <v>178256.47363026161</v>
      </c>
    </row>
    <row r="44" spans="1:16" x14ac:dyDescent="0.25">
      <c r="C44">
        <v>30</v>
      </c>
      <c r="H44" s="5">
        <f t="shared" si="0"/>
        <v>194116.09567309247</v>
      </c>
    </row>
    <row r="45" spans="1:16" x14ac:dyDescent="0.25">
      <c r="C45">
        <v>31</v>
      </c>
      <c r="H45" s="5">
        <f t="shared" si="0"/>
        <v>207741.70090201983</v>
      </c>
    </row>
    <row r="46" spans="1:16" x14ac:dyDescent="0.25">
      <c r="C46">
        <v>32</v>
      </c>
      <c r="H46" s="5">
        <f t="shared" si="0"/>
        <v>219078.1740468714</v>
      </c>
    </row>
    <row r="47" spans="1:16" x14ac:dyDescent="0.25">
      <c r="C47">
        <v>33</v>
      </c>
      <c r="H47" s="5">
        <f t="shared" si="0"/>
        <v>228260.87309479289</v>
      </c>
    </row>
    <row r="48" spans="1:16" x14ac:dyDescent="0.25">
      <c r="C48">
        <v>34</v>
      </c>
      <c r="H48" s="5">
        <f t="shared" si="0"/>
        <v>235538.9833647151</v>
      </c>
    </row>
    <row r="49" spans="3:8" x14ac:dyDescent="0.25">
      <c r="C49">
        <v>35</v>
      </c>
      <c r="H49" s="5">
        <f t="shared" si="0"/>
        <v>241208.74502411444</v>
      </c>
    </row>
    <row r="50" spans="3:8" x14ac:dyDescent="0.25">
      <c r="C50">
        <v>36</v>
      </c>
      <c r="H50" s="5">
        <f t="shared" si="0"/>
        <v>245566.42763489846</v>
      </c>
    </row>
    <row r="51" spans="3:8" x14ac:dyDescent="0.25">
      <c r="C51">
        <v>37</v>
      </c>
      <c r="H51" s="5">
        <f t="shared" si="0"/>
        <v>248881.08803317245</v>
      </c>
    </row>
    <row r="52" spans="3:8" x14ac:dyDescent="0.25">
      <c r="C52">
        <v>38</v>
      </c>
      <c r="H52" s="5">
        <f t="shared" si="0"/>
        <v>251382.52595554519</v>
      </c>
    </row>
    <row r="53" spans="3:8" x14ac:dyDescent="0.25">
      <c r="C53">
        <v>39</v>
      </c>
      <c r="H53" s="5">
        <f t="shared" si="0"/>
        <v>253259.02070079671</v>
      </c>
    </row>
    <row r="54" spans="3:8" x14ac:dyDescent="0.25">
      <c r="C54">
        <v>40</v>
      </c>
      <c r="H54" s="5">
        <f t="shared" si="0"/>
        <v>254660.4083785993</v>
      </c>
    </row>
    <row r="55" spans="3:8" x14ac:dyDescent="0.25">
      <c r="C55">
        <v>41</v>
      </c>
      <c r="H55" s="5">
        <f t="shared" si="0"/>
        <v>255703.48114932259</v>
      </c>
    </row>
    <row r="56" spans="3:8" x14ac:dyDescent="0.25">
      <c r="C56">
        <v>42</v>
      </c>
      <c r="H56" s="5">
        <f t="shared" si="0"/>
        <v>256477.92111767567</v>
      </c>
    </row>
    <row r="57" spans="3:8" x14ac:dyDescent="0.25">
      <c r="C57">
        <v>43</v>
      </c>
      <c r="H57" s="5">
        <f t="shared" si="0"/>
        <v>257051.84783800808</v>
      </c>
    </row>
    <row r="58" spans="3:8" x14ac:dyDescent="0.25">
      <c r="C58">
        <v>44</v>
      </c>
      <c r="H58" s="5">
        <f t="shared" si="0"/>
        <v>257476.59336183887</v>
      </c>
    </row>
    <row r="59" spans="3:8" x14ac:dyDescent="0.25">
      <c r="C59">
        <v>45</v>
      </c>
      <c r="H59" s="5">
        <f t="shared" si="0"/>
        <v>257790.61514829876</v>
      </c>
    </row>
    <row r="60" spans="3:8" x14ac:dyDescent="0.25">
      <c r="C60">
        <v>46</v>
      </c>
      <c r="H60" s="5">
        <f t="shared" si="0"/>
        <v>258022.60253543878</v>
      </c>
    </row>
    <row r="61" spans="3:8" x14ac:dyDescent="0.25">
      <c r="C61">
        <v>47</v>
      </c>
      <c r="H61" s="5">
        <f t="shared" si="0"/>
        <v>258193.89088683043</v>
      </c>
    </row>
    <row r="62" spans="3:8" x14ac:dyDescent="0.25">
      <c r="C62">
        <v>48</v>
      </c>
      <c r="H62" s="5">
        <f t="shared" si="0"/>
        <v>258320.31014220431</v>
      </c>
    </row>
    <row r="63" spans="3:8" x14ac:dyDescent="0.25">
      <c r="C63">
        <v>49</v>
      </c>
      <c r="H63" s="5">
        <f t="shared" si="0"/>
        <v>258413.58556028074</v>
      </c>
    </row>
    <row r="64" spans="3:8" x14ac:dyDescent="0.25">
      <c r="C64">
        <v>50</v>
      </c>
      <c r="H64" s="5">
        <f t="shared" si="0"/>
        <v>258482.39122741536</v>
      </c>
    </row>
    <row r="65" spans="3:8" x14ac:dyDescent="0.25">
      <c r="C65">
        <v>51</v>
      </c>
      <c r="H65" s="5">
        <f t="shared" si="0"/>
        <v>258533.13814668663</v>
      </c>
    </row>
    <row r="66" spans="3:8" x14ac:dyDescent="0.25">
      <c r="C66">
        <v>52</v>
      </c>
      <c r="H66" s="5">
        <f t="shared" si="0"/>
        <v>258570.56147370805</v>
      </c>
    </row>
    <row r="67" spans="3:8" x14ac:dyDescent="0.25">
      <c r="C67">
        <v>53</v>
      </c>
      <c r="H67" s="5">
        <f t="shared" si="0"/>
        <v>258598.15684224907</v>
      </c>
    </row>
    <row r="68" spans="3:8" x14ac:dyDescent="0.25">
      <c r="C68">
        <v>54</v>
      </c>
      <c r="H68" s="5">
        <f t="shared" si="0"/>
        <v>258618.50388565412</v>
      </c>
    </row>
    <row r="69" spans="3:8" x14ac:dyDescent="0.25">
      <c r="C69">
        <v>55</v>
      </c>
      <c r="H69" s="5">
        <f t="shared" si="0"/>
        <v>258633.50575122869</v>
      </c>
    </row>
    <row r="70" spans="3:8" x14ac:dyDescent="0.25">
      <c r="C70">
        <v>56</v>
      </c>
      <c r="H70" s="5">
        <f t="shared" si="0"/>
        <v>258644.56622244924</v>
      </c>
    </row>
    <row r="71" spans="3:8" x14ac:dyDescent="0.25">
      <c r="C71">
        <v>57</v>
      </c>
      <c r="H71" s="5">
        <f t="shared" si="0"/>
        <v>258652.72059390057</v>
      </c>
    </row>
    <row r="72" spans="3:8" x14ac:dyDescent="0.25">
      <c r="C72">
        <v>58</v>
      </c>
      <c r="H72" s="5">
        <f t="shared" si="0"/>
        <v>258658.73231567672</v>
      </c>
    </row>
    <row r="73" spans="3:8" x14ac:dyDescent="0.25">
      <c r="C73">
        <v>59</v>
      </c>
      <c r="H73" s="5">
        <f t="shared" si="0"/>
        <v>258663.16432846655</v>
      </c>
    </row>
    <row r="74" spans="3:8" x14ac:dyDescent="0.25">
      <c r="C74">
        <v>60</v>
      </c>
      <c r="H74" s="5">
        <f t="shared" si="0"/>
        <v>258666.43170005869</v>
      </c>
    </row>
    <row r="75" spans="3:8" x14ac:dyDescent="0.25">
      <c r="C75">
        <v>61</v>
      </c>
      <c r="H75" s="5">
        <f t="shared" si="0"/>
        <v>258668.84045520434</v>
      </c>
    </row>
    <row r="76" spans="3:8" x14ac:dyDescent="0.25">
      <c r="C76">
        <v>62</v>
      </c>
      <c r="H76" s="5">
        <f t="shared" si="0"/>
        <v>258670.61621523922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Polynomial-Exponential Germany</vt:lpstr>
      <vt:lpstr>Logistic Model Germany</vt:lpstr>
      <vt:lpstr>Logistic Germany With Linear</vt:lpstr>
      <vt:lpstr>Logistic Model USA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 Künzel</dc:creator>
  <cp:lastModifiedBy>Benedikt Künzel</cp:lastModifiedBy>
  <dcterms:created xsi:type="dcterms:W3CDTF">2020-03-07T10:48:47Z</dcterms:created>
  <dcterms:modified xsi:type="dcterms:W3CDTF">2020-03-31T09:52:20Z</dcterms:modified>
</cp:coreProperties>
</file>