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E2C50656-3F71-4498-A475-E728F49EDC3B}" xr6:coauthVersionLast="45" xr6:coauthVersionMax="45" xr10:uidLastSave="{00000000-0000-0000-0000-000000000000}"/>
  <bookViews>
    <workbookView xWindow="-120" yWindow="-120" windowWidth="29040" windowHeight="15990" activeTab="2" xr2:uid="{8F2FD530-AE1D-479B-B999-25EE25C3C974}"/>
  </bookViews>
  <sheets>
    <sheet name="Polynomial-Exponential Germany" sheetId="1" r:id="rId1"/>
    <sheet name="Logistic Model Germany" sheetId="2" r:id="rId2"/>
    <sheet name="Logistic Germany With Linear" sheetId="4" r:id="rId3"/>
    <sheet name="Logistic Model USA" sheetId="3" r:id="rId4"/>
  </sheets>
  <definedNames>
    <definedName name="solver_adj" localSheetId="2" hidden="1">'Logistic Germany With Linear'!$B$5:$B$9</definedName>
    <definedName name="solver_adj" localSheetId="1" hidden="1">'Logistic Model Germany'!$B$5:$B$7</definedName>
    <definedName name="solver_adj" localSheetId="3" hidden="1">'Logistic Model USA'!$B$5:$B$7</definedName>
    <definedName name="solver_adj" localSheetId="0" hidden="1">'Polynomial-Exponential Germany'!$B$6:$B$9</definedName>
    <definedName name="solver_cvg" localSheetId="2" hidden="1">0.001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3" hidden="1">2</definedName>
    <definedName name="solver_drv" localSheetId="0" hidden="1">2</definedName>
    <definedName name="solver_eng" localSheetId="2" hidden="1">3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lhs1" localSheetId="2" hidden="1">'Logistic Germany With Linear'!$B$5</definedName>
    <definedName name="solver_lhs1" localSheetId="1" hidden="1">'Logistic Model Germany'!$B$5</definedName>
    <definedName name="solver_lhs1" localSheetId="3" hidden="1">'Logistic Model USA'!$B$5</definedName>
    <definedName name="solver_lhs1" localSheetId="0" hidden="1">'Polynomial-Exponential Germany'!$B$10</definedName>
    <definedName name="solver_lhs10" localSheetId="2" hidden="1">'Logistic Germany With Linear'!$B$9</definedName>
    <definedName name="solver_lhs10" localSheetId="0" hidden="1">'Polynomial-Exponential Germany'!$B$9</definedName>
    <definedName name="solver_lhs2" localSheetId="2" hidden="1">'Logistic Germany With Linear'!$B$5</definedName>
    <definedName name="solver_lhs2" localSheetId="1" hidden="1">'Logistic Model Germany'!$B$5</definedName>
    <definedName name="solver_lhs2" localSheetId="3" hidden="1">'Logistic Model USA'!$B$5</definedName>
    <definedName name="solver_lhs2" localSheetId="0" hidden="1">'Polynomial-Exponential Germany'!$B$10</definedName>
    <definedName name="solver_lhs3" localSheetId="2" hidden="1">'Logistic Germany With Linear'!$B$6</definedName>
    <definedName name="solver_lhs3" localSheetId="1" hidden="1">'Logistic Model Germany'!$B$6</definedName>
    <definedName name="solver_lhs3" localSheetId="3" hidden="1">'Logistic Model USA'!$B$6</definedName>
    <definedName name="solver_lhs3" localSheetId="0" hidden="1">'Polynomial-Exponential Germany'!$B$6</definedName>
    <definedName name="solver_lhs4" localSheetId="2" hidden="1">'Logistic Germany With Linear'!$B$6</definedName>
    <definedName name="solver_lhs4" localSheetId="1" hidden="1">'Logistic Model Germany'!$B$6</definedName>
    <definedName name="solver_lhs4" localSheetId="3" hidden="1">'Logistic Model USA'!$B$6</definedName>
    <definedName name="solver_lhs4" localSheetId="0" hidden="1">'Polynomial-Exponential Germany'!$B$6</definedName>
    <definedName name="solver_lhs5" localSheetId="2" hidden="1">'Logistic Germany With Linear'!$B$7</definedName>
    <definedName name="solver_lhs5" localSheetId="1" hidden="1">'Logistic Model Germany'!$B$7</definedName>
    <definedName name="solver_lhs5" localSheetId="3" hidden="1">'Logistic Model USA'!$B$7</definedName>
    <definedName name="solver_lhs5" localSheetId="0" hidden="1">'Polynomial-Exponential Germany'!$B$7</definedName>
    <definedName name="solver_lhs6" localSheetId="2" hidden="1">'Logistic Germany With Linear'!$B$7</definedName>
    <definedName name="solver_lhs6" localSheetId="1" hidden="1">'Logistic Model Germany'!$B$7</definedName>
    <definedName name="solver_lhs6" localSheetId="3" hidden="1">'Logistic Model USA'!$B$7</definedName>
    <definedName name="solver_lhs6" localSheetId="0" hidden="1">'Polynomial-Exponential Germany'!$B$7</definedName>
    <definedName name="solver_lhs7" localSheetId="2" hidden="1">'Logistic Germany With Linear'!$B$8</definedName>
    <definedName name="solver_lhs7" localSheetId="1" hidden="1">'Logistic Model Germany'!$B$8</definedName>
    <definedName name="solver_lhs7" localSheetId="0" hidden="1">'Polynomial-Exponential Germany'!$B$8</definedName>
    <definedName name="solver_lhs8" localSheetId="2" hidden="1">'Logistic Germany With Linear'!$B$8</definedName>
    <definedName name="solver_lhs8" localSheetId="1" hidden="1">'Logistic Model Germany'!$B$8</definedName>
    <definedName name="solver_lhs8" localSheetId="0" hidden="1">'Polynomial-Exponential Germany'!$B$8</definedName>
    <definedName name="solver_lhs9" localSheetId="2" hidden="1">'Logistic Germany With Linear'!$B$9</definedName>
    <definedName name="solver_lhs9" localSheetId="0" hidden="1">'Polynomial-Exponential Germany'!$B$9</definedName>
    <definedName name="solver_lin" localSheetId="0" hidden="1">2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2" hidden="1">60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2" hidden="1">1</definedName>
    <definedName name="solver_msl" localSheetId="1" hidden="1">1</definedName>
    <definedName name="solver_msl" localSheetId="3" hidden="1">1</definedName>
    <definedName name="solver_msl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2" hidden="1">10</definedName>
    <definedName name="solver_num" localSheetId="1" hidden="1">6</definedName>
    <definedName name="solver_num" localSheetId="3" hidden="1">6</definedName>
    <definedName name="solver_num" localSheetId="0" hidden="1">10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2" hidden="1">'Logistic Germany With Linear'!$D$6</definedName>
    <definedName name="solver_opt" localSheetId="1" hidden="1">'Logistic Model Germany'!$D$6</definedName>
    <definedName name="solver_opt" localSheetId="3" hidden="1">'Logistic Model USA'!$D$6</definedName>
    <definedName name="solver_opt" localSheetId="0" hidden="1">'Polynomial-Exponential Germany'!$D$7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3" hidden="1">1</definedName>
    <definedName name="solver_rel1" localSheetId="0" hidden="1">3</definedName>
    <definedName name="solver_rel10" localSheetId="2" hidden="1">3</definedName>
    <definedName name="solver_rel10" localSheetId="0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0" hidden="1">1</definedName>
    <definedName name="solver_rel3" localSheetId="2" hidden="1">1</definedName>
    <definedName name="solver_rel3" localSheetId="1" hidden="1">1</definedName>
    <definedName name="solver_rel3" localSheetId="3" hidden="1">1</definedName>
    <definedName name="solver_rel3" localSheetId="0" hidden="1">1</definedName>
    <definedName name="solver_rel4" localSheetId="2" hidden="1">3</definedName>
    <definedName name="solver_rel4" localSheetId="1" hidden="1">3</definedName>
    <definedName name="solver_rel4" localSheetId="3" hidden="1">3</definedName>
    <definedName name="solver_rel4" localSheetId="0" hidden="1">3</definedName>
    <definedName name="solver_rel5" localSheetId="2" hidden="1">1</definedName>
    <definedName name="solver_rel5" localSheetId="1" hidden="1">1</definedName>
    <definedName name="solver_rel5" localSheetId="3" hidden="1">1</definedName>
    <definedName name="solver_rel5" localSheetId="0" hidden="1">1</definedName>
    <definedName name="solver_rel6" localSheetId="2" hidden="1">3</definedName>
    <definedName name="solver_rel6" localSheetId="1" hidden="1">3</definedName>
    <definedName name="solver_rel6" localSheetId="3" hidden="1">3</definedName>
    <definedName name="solver_rel6" localSheetId="0" hidden="1">3</definedName>
    <definedName name="solver_rel7" localSheetId="2" hidden="1">1</definedName>
    <definedName name="solver_rel7" localSheetId="1" hidden="1">1</definedName>
    <definedName name="solver_rel7" localSheetId="0" hidden="1">1</definedName>
    <definedName name="solver_rel8" localSheetId="2" hidden="1">3</definedName>
    <definedName name="solver_rel8" localSheetId="1" hidden="1">3</definedName>
    <definedName name="solver_rel8" localSheetId="0" hidden="1">3</definedName>
    <definedName name="solver_rel9" localSheetId="2" hidden="1">1</definedName>
    <definedName name="solver_rel9" localSheetId="0" hidden="1">1</definedName>
    <definedName name="solver_rhs1" localSheetId="2" hidden="1">200000</definedName>
    <definedName name="solver_rhs1" localSheetId="1" hidden="1">100000</definedName>
    <definedName name="solver_rhs1" localSheetId="3" hidden="1">100000</definedName>
    <definedName name="solver_rhs1" localSheetId="0" hidden="1">-100</definedName>
    <definedName name="solver_rhs10" localSheetId="2" hidden="1">0</definedName>
    <definedName name="solver_rhs10" localSheetId="0" hidden="1">0</definedName>
    <definedName name="solver_rhs2" localSheetId="2" hidden="1">40000</definedName>
    <definedName name="solver_rhs2" localSheetId="1" hidden="1">1000</definedName>
    <definedName name="solver_rhs2" localSheetId="3" hidden="1">1000</definedName>
    <definedName name="solver_rhs2" localSheetId="0" hidden="1">100</definedName>
    <definedName name="solver_rhs3" localSheetId="2" hidden="1">2</definedName>
    <definedName name="solver_rhs3" localSheetId="1" hidden="1">1</definedName>
    <definedName name="solver_rhs3" localSheetId="3" hidden="1">1</definedName>
    <definedName name="solver_rhs3" localSheetId="0" hidden="1">30</definedName>
    <definedName name="solver_rhs4" localSheetId="2" hidden="1">0</definedName>
    <definedName name="solver_rhs4" localSheetId="1" hidden="1">0</definedName>
    <definedName name="solver_rhs4" localSheetId="3" hidden="1">0</definedName>
    <definedName name="solver_rhs4" localSheetId="0" hidden="1">0</definedName>
    <definedName name="solver_rhs5" localSheetId="2" hidden="1">0</definedName>
    <definedName name="solver_rhs5" localSheetId="1" hidden="1">1000</definedName>
    <definedName name="solver_rhs5" localSheetId="3" hidden="1">1000</definedName>
    <definedName name="solver_rhs5" localSheetId="0" hidden="1">40</definedName>
    <definedName name="solver_rhs6" localSheetId="2" hidden="1">-200</definedName>
    <definedName name="solver_rhs6" localSheetId="1" hidden="1">1</definedName>
    <definedName name="solver_rhs6" localSheetId="3" hidden="1">1</definedName>
    <definedName name="solver_rhs6" localSheetId="0" hidden="1">0</definedName>
    <definedName name="solver_rhs7" localSheetId="2" hidden="1">10000</definedName>
    <definedName name="solver_rhs7" localSheetId="1" hidden="1">1000</definedName>
    <definedName name="solver_rhs7" localSheetId="0" hidden="1">2</definedName>
    <definedName name="solver_rhs8" localSheetId="2" hidden="1">0</definedName>
    <definedName name="solver_rhs8" localSheetId="1" hidden="1">1</definedName>
    <definedName name="solver_rhs8" localSheetId="0" hidden="1">0</definedName>
    <definedName name="solver_rhs9" localSheetId="2" hidden="1">20000</definedName>
    <definedName name="solver_rhs9" localSheetId="0" hidden="1">1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3" hidden="1">2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0" hidden="1">1000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5" i="4" l="1"/>
  <c r="H15" i="4" l="1"/>
  <c r="K15" i="4" s="1"/>
  <c r="H16" i="4"/>
  <c r="K16" i="4" s="1"/>
  <c r="H17" i="4"/>
  <c r="K17" i="4" s="1"/>
  <c r="H18" i="4"/>
  <c r="N16" i="4" s="1"/>
  <c r="H19" i="4"/>
  <c r="K19" i="4" s="1"/>
  <c r="H20" i="4"/>
  <c r="K20" i="4" s="1"/>
  <c r="H21" i="4"/>
  <c r="N19" i="4" s="1"/>
  <c r="H22" i="4"/>
  <c r="K22" i="4" s="1"/>
  <c r="H23" i="4"/>
  <c r="K23" i="4" s="1"/>
  <c r="H24" i="4"/>
  <c r="N22" i="4" s="1"/>
  <c r="H25" i="4"/>
  <c r="K25" i="4" s="1"/>
  <c r="H26" i="4"/>
  <c r="P22" i="4" s="1"/>
  <c r="H27" i="4"/>
  <c r="N25" i="4" s="1"/>
  <c r="H28" i="4"/>
  <c r="K28" i="4" s="1"/>
  <c r="H29" i="4"/>
  <c r="P25" i="4" s="1"/>
  <c r="H30" i="4"/>
  <c r="K30" i="4" s="1"/>
  <c r="H31" i="4"/>
  <c r="K31" i="4" s="1"/>
  <c r="H32" i="4"/>
  <c r="P28" i="4" s="1"/>
  <c r="H33" i="4"/>
  <c r="K33" i="4" s="1"/>
  <c r="H34" i="4"/>
  <c r="N32" i="4" s="1"/>
  <c r="H35" i="4"/>
  <c r="P31" i="4" s="1"/>
  <c r="H36" i="4"/>
  <c r="K36" i="4" s="1"/>
  <c r="H37" i="4"/>
  <c r="K37" i="4" s="1"/>
  <c r="H38" i="4"/>
  <c r="P34" i="4" s="1"/>
  <c r="H39" i="4"/>
  <c r="K39" i="4" s="1"/>
  <c r="H40" i="4"/>
  <c r="K40" i="4" s="1"/>
  <c r="H41" i="4"/>
  <c r="K41" i="4" s="1"/>
  <c r="H42" i="4"/>
  <c r="K42" i="4" s="1"/>
  <c r="H43" i="4"/>
  <c r="K43" i="4" s="1"/>
  <c r="H44" i="4"/>
  <c r="K44" i="4" s="1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14" i="4"/>
  <c r="K14" i="4" s="1"/>
  <c r="P18" i="4" l="1"/>
  <c r="P20" i="4"/>
  <c r="P14" i="4"/>
  <c r="P24" i="4"/>
  <c r="P29" i="4"/>
  <c r="N27" i="4"/>
  <c r="N33" i="4"/>
  <c r="P27" i="4"/>
  <c r="P33" i="4"/>
  <c r="K29" i="4"/>
  <c r="K35" i="4"/>
  <c r="N29" i="4"/>
  <c r="N36" i="4"/>
  <c r="K38" i="4"/>
  <c r="K34" i="4"/>
  <c r="N26" i="4"/>
  <c r="N30" i="4"/>
  <c r="N14" i="4"/>
  <c r="N20" i="4"/>
  <c r="K26" i="4"/>
  <c r="P26" i="4"/>
  <c r="P30" i="4"/>
  <c r="P15" i="4"/>
  <c r="P21" i="4"/>
  <c r="N35" i="4"/>
  <c r="N17" i="4"/>
  <c r="K32" i="4"/>
  <c r="P17" i="4"/>
  <c r="P23" i="4"/>
  <c r="N23" i="4"/>
  <c r="N15" i="4"/>
  <c r="N18" i="4"/>
  <c r="N21" i="4"/>
  <c r="N24" i="4"/>
  <c r="K24" i="4"/>
  <c r="K27" i="4"/>
  <c r="P32" i="4"/>
  <c r="K21" i="4"/>
  <c r="K18" i="4"/>
  <c r="N28" i="4"/>
  <c r="N31" i="4"/>
  <c r="N34" i="4"/>
  <c r="P16" i="4"/>
  <c r="P19" i="4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P34" i="3" s="1"/>
  <c r="H37" i="3"/>
  <c r="K37" i="3" s="1"/>
  <c r="H36" i="3"/>
  <c r="N34" i="3" s="1"/>
  <c r="H35" i="3"/>
  <c r="P31" i="3" s="1"/>
  <c r="H34" i="3"/>
  <c r="K34" i="3" s="1"/>
  <c r="H33" i="3"/>
  <c r="N31" i="3" s="1"/>
  <c r="H32" i="3"/>
  <c r="P28" i="3" s="1"/>
  <c r="H31" i="3"/>
  <c r="K31" i="3" s="1"/>
  <c r="H30" i="3"/>
  <c r="N28" i="3" s="1"/>
  <c r="H29" i="3"/>
  <c r="P25" i="3" s="1"/>
  <c r="H28" i="3"/>
  <c r="K28" i="3" s="1"/>
  <c r="H27" i="3"/>
  <c r="N25" i="3" s="1"/>
  <c r="H26" i="3"/>
  <c r="P22" i="3" s="1"/>
  <c r="H25" i="3"/>
  <c r="K25" i="3" s="1"/>
  <c r="H24" i="3"/>
  <c r="N22" i="3" s="1"/>
  <c r="H23" i="3"/>
  <c r="P19" i="3" s="1"/>
  <c r="H22" i="3"/>
  <c r="K22" i="3" s="1"/>
  <c r="H21" i="3"/>
  <c r="N19" i="3" s="1"/>
  <c r="H20" i="3"/>
  <c r="P16" i="3" s="1"/>
  <c r="H19" i="3"/>
  <c r="K19" i="3" s="1"/>
  <c r="H18" i="3"/>
  <c r="N16" i="3" s="1"/>
  <c r="H17" i="3"/>
  <c r="K17" i="3" s="1"/>
  <c r="H16" i="3"/>
  <c r="K16" i="3" s="1"/>
  <c r="H15" i="3"/>
  <c r="K15" i="3" s="1"/>
  <c r="H14" i="3"/>
  <c r="K14" i="3" s="1"/>
  <c r="D6" i="4" l="1"/>
  <c r="N20" i="3"/>
  <c r="N23" i="3"/>
  <c r="P29" i="3"/>
  <c r="P23" i="3"/>
  <c r="P17" i="3"/>
  <c r="N35" i="3"/>
  <c r="N26" i="3"/>
  <c r="N17" i="3"/>
  <c r="N32" i="3"/>
  <c r="P26" i="3"/>
  <c r="P20" i="3"/>
  <c r="N14" i="3"/>
  <c r="N36" i="3"/>
  <c r="P14" i="3"/>
  <c r="N29" i="3"/>
  <c r="K20" i="3"/>
  <c r="K18" i="3"/>
  <c r="K21" i="3"/>
  <c r="K24" i="3"/>
  <c r="K27" i="3"/>
  <c r="K30" i="3"/>
  <c r="K33" i="3"/>
  <c r="N15" i="3"/>
  <c r="N18" i="3"/>
  <c r="N21" i="3"/>
  <c r="N24" i="3"/>
  <c r="N27" i="3"/>
  <c r="N30" i="3"/>
  <c r="N33" i="3"/>
  <c r="P15" i="3"/>
  <c r="P18" i="3"/>
  <c r="P21" i="3"/>
  <c r="P24" i="3"/>
  <c r="P27" i="3"/>
  <c r="P30" i="3"/>
  <c r="P33" i="3"/>
  <c r="K23" i="3"/>
  <c r="K35" i="3"/>
  <c r="P32" i="3"/>
  <c r="K36" i="3"/>
  <c r="K38" i="3"/>
  <c r="K26" i="3"/>
  <c r="K29" i="3"/>
  <c r="K32" i="3"/>
  <c r="H15" i="2"/>
  <c r="K15" i="2" s="1"/>
  <c r="H16" i="2"/>
  <c r="K16" i="2" s="1"/>
  <c r="H17" i="2"/>
  <c r="K17" i="2" s="1"/>
  <c r="H18" i="2"/>
  <c r="N16" i="2" s="1"/>
  <c r="H19" i="2"/>
  <c r="K19" i="2" s="1"/>
  <c r="H20" i="2"/>
  <c r="N18" i="2" s="1"/>
  <c r="H21" i="2"/>
  <c r="N19" i="2" s="1"/>
  <c r="H22" i="2"/>
  <c r="K22" i="2" s="1"/>
  <c r="H23" i="2"/>
  <c r="K23" i="2" s="1"/>
  <c r="H24" i="2"/>
  <c r="N22" i="2" s="1"/>
  <c r="H25" i="2"/>
  <c r="K25" i="2" s="1"/>
  <c r="H26" i="2"/>
  <c r="P22" i="2" s="1"/>
  <c r="H27" i="2"/>
  <c r="N25" i="2" s="1"/>
  <c r="H28" i="2"/>
  <c r="K28" i="2" s="1"/>
  <c r="H29" i="2"/>
  <c r="N27" i="2" s="1"/>
  <c r="H30" i="2"/>
  <c r="N28" i="2" s="1"/>
  <c r="H31" i="2"/>
  <c r="K31" i="2" s="1"/>
  <c r="H32" i="2"/>
  <c r="K32" i="2" s="1"/>
  <c r="H33" i="2"/>
  <c r="N31" i="2" s="1"/>
  <c r="H34" i="2"/>
  <c r="P30" i="2" s="1"/>
  <c r="H35" i="2"/>
  <c r="N33" i="2" s="1"/>
  <c r="H36" i="2"/>
  <c r="P32" i="2" s="1"/>
  <c r="H37" i="2"/>
  <c r="N35" i="2" s="1"/>
  <c r="H38" i="2"/>
  <c r="H39" i="2"/>
  <c r="K39" i="2" s="1"/>
  <c r="H40" i="2"/>
  <c r="K40" i="2" s="1"/>
  <c r="H41" i="2"/>
  <c r="K41" i="2" s="1"/>
  <c r="H42" i="2"/>
  <c r="K42" i="2" s="1"/>
  <c r="H43" i="2"/>
  <c r="K43" i="2" s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14" i="2"/>
  <c r="K14" i="2" s="1"/>
  <c r="D6" i="3" l="1"/>
  <c r="P34" i="2"/>
  <c r="K38" i="2"/>
  <c r="N32" i="2"/>
  <c r="N17" i="2"/>
  <c r="N36" i="2"/>
  <c r="P16" i="2"/>
  <c r="N29" i="2"/>
  <c r="N26" i="2"/>
  <c r="K20" i="2"/>
  <c r="N20" i="2"/>
  <c r="P14" i="2"/>
  <c r="P20" i="2"/>
  <c r="N15" i="2"/>
  <c r="N21" i="2"/>
  <c r="P28" i="2"/>
  <c r="P23" i="2"/>
  <c r="P29" i="2"/>
  <c r="N24" i="2"/>
  <c r="N30" i="2"/>
  <c r="K29" i="2"/>
  <c r="P19" i="2"/>
  <c r="P25" i="2"/>
  <c r="K26" i="2"/>
  <c r="P17" i="2"/>
  <c r="K34" i="2"/>
  <c r="P26" i="2"/>
  <c r="P31" i="2"/>
  <c r="K35" i="2"/>
  <c r="N14" i="2"/>
  <c r="N23" i="2"/>
  <c r="K36" i="2"/>
  <c r="K37" i="2"/>
  <c r="K21" i="2"/>
  <c r="K30" i="2"/>
  <c r="P15" i="2"/>
  <c r="P18" i="2"/>
  <c r="P21" i="2"/>
  <c r="P24" i="2"/>
  <c r="P27" i="2"/>
  <c r="P33" i="2"/>
  <c r="K18" i="2"/>
  <c r="K27" i="2"/>
  <c r="K33" i="2"/>
  <c r="N34" i="2"/>
  <c r="K24" i="2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5" i="1"/>
  <c r="D6" i="2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5" i="1"/>
  <c r="D7" i="1" l="1"/>
  <c r="N35" i="1"/>
  <c r="P33" i="1"/>
  <c r="N34" i="1"/>
  <c r="P32" i="1"/>
  <c r="N33" i="1"/>
  <c r="P31" i="1"/>
  <c r="N36" i="1"/>
  <c r="P34" i="1"/>
  <c r="N32" i="1"/>
  <c r="P30" i="1"/>
  <c r="N16" i="1" l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<sst xmlns="http://schemas.openxmlformats.org/spreadsheetml/2006/main" count="63" uniqueCount="24">
  <si>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</si>
  <si>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</si>
  <si>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</si>
  <si>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</si>
  <si>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</si>
  <si>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</si>
  <si>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</si>
  <si>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</si>
  <si>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</si>
  <si>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</si>
  <si>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</si>
  <si>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</si>
  <si>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</si>
  <si>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</si>
  <si>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Datensatz:https://interaktiv.morgenpost.de/corona-virus-karte-infektionen-deutschland-weltweit/</t>
  </si>
  <si>
    <t>^2 Error</t>
  </si>
  <si>
    <t>Fallzahl = a/(1 + exp(-b·(x - c)))</t>
  </si>
  <si>
    <t>Siehe: https://obsigna.com/articles/1584931539.html</t>
  </si>
  <si>
    <t>b</t>
  </si>
  <si>
    <t>c</t>
  </si>
  <si>
    <t>Modellierung einer Vorhersage des Covid19 Verlaufs in den USA durch GRG Nonlinear mit Multistart Global Minimum Suche</t>
  </si>
  <si>
    <t>Fallzahl = a·0.5/(0.5 + (a - 0.5)·exp(-b·a·(x - c))) - (d·x + e)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</si>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</sst>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'Polynomial-Exponential Germany'!$C$14:$C$43</c:f>
              <c:numCache>
                <c:formatCode>General</c:formatCode>
                <c:ptCount val="3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'Polynomial-Exponential Germany'!$F$14:$F$43</c:f>
              <c:numCache>
                <c:formatCode>General</c:formatCode>
                <c:ptCount val="30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  <c:pt idx="28">
                  <c:v>43211</c:v>
                </c:pt>
                <c:pt idx="29">
                  <c:v>49039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8-4C2D-8FAF-EBF40DEEDBD9}"/>
            </c:ext>
          </c:extLst>
        </c:ser>
        <c:ser>
          <c:idx val="4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Germany'!$C$14:$C$43</c:f>
              <c:numCache>
                <c:formatCode>General</c:formatCode>
                <c:ptCount val="3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numCache>
            </c:numRef>
          </c:xVal>
          <c:yVal>
            <c:numRef>
              <c:f>'Polynomial-Exponential Germany'!$H$14:$H$43</c:f>
              <c:numCache>
                <c:formatCode>0.00</c:formatCode>
                <c:ptCount val="30"/>
                <c:pt idx="1">
                  <c:v>0</c:v>
                </c:pt>
                <c:pt idx="2">
                  <c:v>0.3090453081973949</c:v>
                </c:pt>
                <c:pt idx="3">
                  <c:v>3.7472086845621413</c:v>
                </c:pt>
                <c:pt idx="4">
                  <c:v>16.129592361958583</c:v>
                </c:pt>
                <c:pt idx="5">
                  <c:v>45.435321466486194</c:v>
                </c:pt>
                <c:pt idx="6">
                  <c:v>101.45243755891812</c:v>
                </c:pt>
                <c:pt idx="7">
                  <c:v>195.57309874632756</c:v>
                </c:pt>
                <c:pt idx="8">
                  <c:v>340.65330701635042</c:v>
                </c:pt>
                <c:pt idx="9">
                  <c:v>550.90831884217869</c:v>
                </c:pt>
                <c:pt idx="10">
                  <c:v>841.83044641719528</c:v>
                </c:pt>
                <c:pt idx="11">
                  <c:v>1230.1220727413745</c:v>
                </c:pt>
                <c:pt idx="12">
                  <c:v>1733.6395943038647</c:v>
                </c:pt>
                <c:pt idx="13">
                  <c:v>2371.3455427088279</c:v>
                </c:pt>
                <c:pt idx="14">
                  <c:v>3163.2670262247125</c:v>
                </c:pt>
                <c:pt idx="15">
                  <c:v>4130.4591806362259</c:v>
                </c:pt>
                <c:pt idx="16">
                  <c:v>5294.9726740624255</c:v>
                </c:pt>
                <c:pt idx="17">
                  <c:v>6679.8245500118637</c:v>
                </c:pt>
                <c:pt idx="18">
                  <c:v>8308.9718599936223</c:v>
                </c:pt>
                <c:pt idx="19">
                  <c:v>10207.287656761551</c:v>
                </c:pt>
                <c:pt idx="20">
                  <c:v>12400.539007196463</c:v>
                </c:pt>
                <c:pt idx="21">
                  <c:v>14915.366749731853</c:v>
                </c:pt>
                <c:pt idx="22">
                  <c:v>17779.266771515988</c:v>
                </c:pt>
                <c:pt idx="23">
                  <c:v>21020.572619490737</c:v>
                </c:pt>
                <c:pt idx="24">
                  <c:v>24668.439290221933</c:v>
                </c:pt>
                <c:pt idx="25">
                  <c:v>28752.828067723298</c:v>
                </c:pt>
                <c:pt idx="26">
                  <c:v>33304.492298171521</c:v>
                </c:pt>
                <c:pt idx="27">
                  <c:v>38354.964006401337</c:v>
                </c:pt>
                <c:pt idx="28">
                  <c:v>43936.541272201241</c:v>
                </c:pt>
                <c:pt idx="29">
                  <c:v>50082.276295304589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48-4C2D-8FAF-EBF40DE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  <c:pt idx="25">
                  <c:v>29056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Germany'!$H$14:$H$39</c:f>
              <c:numCache>
                <c:formatCode>0.00</c:formatCode>
                <c:ptCount val="26"/>
                <c:pt idx="1">
                  <c:v>0</c:v>
                </c:pt>
                <c:pt idx="2">
                  <c:v>0.3090453081973949</c:v>
                </c:pt>
                <c:pt idx="3">
                  <c:v>3.7472086845621413</c:v>
                </c:pt>
                <c:pt idx="4">
                  <c:v>16.129592361958583</c:v>
                </c:pt>
                <c:pt idx="5">
                  <c:v>45.435321466486194</c:v>
                </c:pt>
                <c:pt idx="6">
                  <c:v>101.45243755891812</c:v>
                </c:pt>
                <c:pt idx="7">
                  <c:v>195.57309874632756</c:v>
                </c:pt>
                <c:pt idx="8">
                  <c:v>340.65330701635042</c:v>
                </c:pt>
                <c:pt idx="9">
                  <c:v>550.90831884217869</c:v>
                </c:pt>
                <c:pt idx="10">
                  <c:v>841.83044641719528</c:v>
                </c:pt>
                <c:pt idx="11">
                  <c:v>1230.1220727413745</c:v>
                </c:pt>
                <c:pt idx="12">
                  <c:v>1733.6395943038647</c:v>
                </c:pt>
                <c:pt idx="13">
                  <c:v>2371.3455427088279</c:v>
                </c:pt>
                <c:pt idx="14">
                  <c:v>3163.2670262247125</c:v>
                </c:pt>
                <c:pt idx="15">
                  <c:v>4130.4591806362259</c:v>
                </c:pt>
                <c:pt idx="16">
                  <c:v>5294.9726740624255</c:v>
                </c:pt>
                <c:pt idx="17">
                  <c:v>6679.8245500118637</c:v>
                </c:pt>
                <c:pt idx="18">
                  <c:v>8308.9718599936223</c:v>
                </c:pt>
                <c:pt idx="19">
                  <c:v>10207.287656761551</c:v>
                </c:pt>
                <c:pt idx="20">
                  <c:v>12400.539007196463</c:v>
                </c:pt>
                <c:pt idx="21">
                  <c:v>14915.366749731853</c:v>
                </c:pt>
                <c:pt idx="22">
                  <c:v>17779.266771515988</c:v>
                </c:pt>
                <c:pt idx="23">
                  <c:v>21020.572619490737</c:v>
                </c:pt>
                <c:pt idx="24">
                  <c:v>24668.439290221933</c:v>
                </c:pt>
                <c:pt idx="25">
                  <c:v>28752.828067723298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Germany'!$N$13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Germany'!$N$14:$N$39</c:f>
              <c:numCache>
                <c:formatCode>0.00</c:formatCode>
                <c:ptCount val="26"/>
                <c:pt idx="1">
                  <c:v>3.7472086845621413</c:v>
                </c:pt>
                <c:pt idx="2">
                  <c:v>16.129592361958583</c:v>
                </c:pt>
                <c:pt idx="3">
                  <c:v>45.435321466486194</c:v>
                </c:pt>
                <c:pt idx="4">
                  <c:v>101.45243755891812</c:v>
                </c:pt>
                <c:pt idx="5">
                  <c:v>195.57309874632756</c:v>
                </c:pt>
                <c:pt idx="6">
                  <c:v>340.65330701635042</c:v>
                </c:pt>
                <c:pt idx="7">
                  <c:v>550.90831884217869</c:v>
                </c:pt>
                <c:pt idx="8">
                  <c:v>841.83044641719528</c:v>
                </c:pt>
                <c:pt idx="9">
                  <c:v>1230.1220727413745</c:v>
                </c:pt>
                <c:pt idx="10">
                  <c:v>1733.6395943038647</c:v>
                </c:pt>
                <c:pt idx="11">
                  <c:v>2371.3455427088279</c:v>
                </c:pt>
                <c:pt idx="12">
                  <c:v>3163.2670262247125</c:v>
                </c:pt>
                <c:pt idx="13">
                  <c:v>4130.4591806362259</c:v>
                </c:pt>
                <c:pt idx="14">
                  <c:v>5294.9726740624255</c:v>
                </c:pt>
                <c:pt idx="15">
                  <c:v>6679.8245500118637</c:v>
                </c:pt>
                <c:pt idx="16">
                  <c:v>8308.9718599936223</c:v>
                </c:pt>
                <c:pt idx="17">
                  <c:v>10207.287656761551</c:v>
                </c:pt>
                <c:pt idx="18">
                  <c:v>12400.539007196463</c:v>
                </c:pt>
                <c:pt idx="19">
                  <c:v>14915.366749731853</c:v>
                </c:pt>
                <c:pt idx="20">
                  <c:v>17779.266771515988</c:v>
                </c:pt>
                <c:pt idx="21">
                  <c:v>21020.572619490737</c:v>
                </c:pt>
                <c:pt idx="22">
                  <c:v>24668.439290221933</c:v>
                </c:pt>
                <c:pt idx="23">
                  <c:v>28752.828067723298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Germany'!$P$13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Germany'!$P$15:$P$33</c:f>
              <c:numCache>
                <c:formatCode>0.00</c:formatCode>
                <c:ptCount val="19"/>
                <c:pt idx="0">
                  <c:v>45.435321466486194</c:v>
                </c:pt>
                <c:pt idx="1">
                  <c:v>101.45243755891812</c:v>
                </c:pt>
                <c:pt idx="2">
                  <c:v>195.57309874632756</c:v>
                </c:pt>
                <c:pt idx="3">
                  <c:v>340.65330701635042</c:v>
                </c:pt>
                <c:pt idx="4">
                  <c:v>550.90831884217869</c:v>
                </c:pt>
                <c:pt idx="5">
                  <c:v>841.83044641719528</c:v>
                </c:pt>
                <c:pt idx="6">
                  <c:v>1230.1220727413745</c:v>
                </c:pt>
                <c:pt idx="7">
                  <c:v>1733.6395943038647</c:v>
                </c:pt>
                <c:pt idx="8">
                  <c:v>2371.3455427088279</c:v>
                </c:pt>
                <c:pt idx="9">
                  <c:v>3163.2670262247125</c:v>
                </c:pt>
                <c:pt idx="10">
                  <c:v>4130.4591806362259</c:v>
                </c:pt>
                <c:pt idx="11">
                  <c:v>5294.9726740624255</c:v>
                </c:pt>
                <c:pt idx="12">
                  <c:v>6679.8245500118637</c:v>
                </c:pt>
                <c:pt idx="13">
                  <c:v>8308.9718599936223</c:v>
                </c:pt>
                <c:pt idx="14">
                  <c:v>10207.287656761551</c:v>
                </c:pt>
                <c:pt idx="15">
                  <c:v>12400.539007196463</c:v>
                </c:pt>
                <c:pt idx="16">
                  <c:v>14915.366749731853</c:v>
                </c:pt>
                <c:pt idx="17">
                  <c:v>17779.266771515988</c:v>
                </c:pt>
                <c:pt idx="18">
                  <c:v>21020.572619490737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Germany'!$F$13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  <c:pt idx="25">
                  <c:v>29056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Germany'!$H$13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Germany'!$H$14:$H$39</c:f>
              <c:numCache>
                <c:formatCode>0.00</c:formatCode>
                <c:ptCount val="26"/>
                <c:pt idx="1">
                  <c:v>0</c:v>
                </c:pt>
                <c:pt idx="2">
                  <c:v>0.3090453081973949</c:v>
                </c:pt>
                <c:pt idx="3">
                  <c:v>3.7472086845621413</c:v>
                </c:pt>
                <c:pt idx="4">
                  <c:v>16.129592361958583</c:v>
                </c:pt>
                <c:pt idx="5">
                  <c:v>45.435321466486194</c:v>
                </c:pt>
                <c:pt idx="6">
                  <c:v>101.45243755891812</c:v>
                </c:pt>
                <c:pt idx="7">
                  <c:v>195.57309874632756</c:v>
                </c:pt>
                <c:pt idx="8">
                  <c:v>340.65330701635042</c:v>
                </c:pt>
                <c:pt idx="9">
                  <c:v>550.90831884217869</c:v>
                </c:pt>
                <c:pt idx="10">
                  <c:v>841.83044641719528</c:v>
                </c:pt>
                <c:pt idx="11">
                  <c:v>1230.1220727413745</c:v>
                </c:pt>
                <c:pt idx="12">
                  <c:v>1733.6395943038647</c:v>
                </c:pt>
                <c:pt idx="13">
                  <c:v>2371.3455427088279</c:v>
                </c:pt>
                <c:pt idx="14">
                  <c:v>3163.2670262247125</c:v>
                </c:pt>
                <c:pt idx="15">
                  <c:v>4130.4591806362259</c:v>
                </c:pt>
                <c:pt idx="16">
                  <c:v>5294.9726740624255</c:v>
                </c:pt>
                <c:pt idx="17">
                  <c:v>6679.8245500118637</c:v>
                </c:pt>
                <c:pt idx="18">
                  <c:v>8308.9718599936223</c:v>
                </c:pt>
                <c:pt idx="19">
                  <c:v>10207.287656761551</c:v>
                </c:pt>
                <c:pt idx="20">
                  <c:v>12400.539007196463</c:v>
                </c:pt>
                <c:pt idx="21">
                  <c:v>14915.366749731853</c:v>
                </c:pt>
                <c:pt idx="22">
                  <c:v>17779.266771515988</c:v>
                </c:pt>
                <c:pt idx="23">
                  <c:v>21020.572619490737</c:v>
                </c:pt>
                <c:pt idx="24">
                  <c:v>24668.439290221933</c:v>
                </c:pt>
                <c:pt idx="25">
                  <c:v>28752.828067723298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Germany'!$N$13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Germany'!$A$14:$B$39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Germany'!$N$14:$N$39</c:f>
              <c:numCache>
                <c:formatCode>0.00</c:formatCode>
                <c:ptCount val="26"/>
                <c:pt idx="1">
                  <c:v>3.7472086845621413</c:v>
                </c:pt>
                <c:pt idx="2">
                  <c:v>16.129592361958583</c:v>
                </c:pt>
                <c:pt idx="3">
                  <c:v>45.435321466486194</c:v>
                </c:pt>
                <c:pt idx="4">
                  <c:v>101.45243755891812</c:v>
                </c:pt>
                <c:pt idx="5">
                  <c:v>195.57309874632756</c:v>
                </c:pt>
                <c:pt idx="6">
                  <c:v>340.65330701635042</c:v>
                </c:pt>
                <c:pt idx="7">
                  <c:v>550.90831884217869</c:v>
                </c:pt>
                <c:pt idx="8">
                  <c:v>841.83044641719528</c:v>
                </c:pt>
                <c:pt idx="9">
                  <c:v>1230.1220727413745</c:v>
                </c:pt>
                <c:pt idx="10">
                  <c:v>1733.6395943038647</c:v>
                </c:pt>
                <c:pt idx="11">
                  <c:v>2371.3455427088279</c:v>
                </c:pt>
                <c:pt idx="12">
                  <c:v>3163.2670262247125</c:v>
                </c:pt>
                <c:pt idx="13">
                  <c:v>4130.4591806362259</c:v>
                </c:pt>
                <c:pt idx="14">
                  <c:v>5294.9726740624255</c:v>
                </c:pt>
                <c:pt idx="15">
                  <c:v>6679.8245500118637</c:v>
                </c:pt>
                <c:pt idx="16">
                  <c:v>8308.9718599936223</c:v>
                </c:pt>
                <c:pt idx="17">
                  <c:v>10207.287656761551</c:v>
                </c:pt>
                <c:pt idx="18">
                  <c:v>12400.539007196463</c:v>
                </c:pt>
                <c:pt idx="19">
                  <c:v>14915.366749731853</c:v>
                </c:pt>
                <c:pt idx="20">
                  <c:v>17779.266771515988</c:v>
                </c:pt>
                <c:pt idx="21">
                  <c:v>21020.572619490737</c:v>
                </c:pt>
                <c:pt idx="22">
                  <c:v>24668.439290221933</c:v>
                </c:pt>
                <c:pt idx="23">
                  <c:v>28752.828067723298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Germany'!$M$15:$M$33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Germany'!$N$15:$N$33</c:f>
              <c:numCache>
                <c:formatCode>0.00</c:formatCode>
                <c:ptCount val="19"/>
                <c:pt idx="0">
                  <c:v>3.7472086845621413</c:v>
                </c:pt>
                <c:pt idx="1">
                  <c:v>16.129592361958583</c:v>
                </c:pt>
                <c:pt idx="2">
                  <c:v>45.435321466486194</c:v>
                </c:pt>
                <c:pt idx="3">
                  <c:v>101.45243755891812</c:v>
                </c:pt>
                <c:pt idx="4">
                  <c:v>195.57309874632756</c:v>
                </c:pt>
                <c:pt idx="5">
                  <c:v>340.65330701635042</c:v>
                </c:pt>
                <c:pt idx="6">
                  <c:v>550.90831884217869</c:v>
                </c:pt>
                <c:pt idx="7">
                  <c:v>841.83044641719528</c:v>
                </c:pt>
                <c:pt idx="8">
                  <c:v>1230.1220727413745</c:v>
                </c:pt>
                <c:pt idx="9">
                  <c:v>1733.6395943038647</c:v>
                </c:pt>
                <c:pt idx="10">
                  <c:v>2371.3455427088279</c:v>
                </c:pt>
                <c:pt idx="11">
                  <c:v>3163.2670262247125</c:v>
                </c:pt>
                <c:pt idx="12">
                  <c:v>4130.4591806362259</c:v>
                </c:pt>
                <c:pt idx="13">
                  <c:v>5294.9726740624255</c:v>
                </c:pt>
                <c:pt idx="14">
                  <c:v>6679.8245500118637</c:v>
                </c:pt>
                <c:pt idx="15">
                  <c:v>8308.9718599936223</c:v>
                </c:pt>
                <c:pt idx="16">
                  <c:v>10207.287656761551</c:v>
                </c:pt>
                <c:pt idx="17">
                  <c:v>12400.539007196463</c:v>
                </c:pt>
                <c:pt idx="18">
                  <c:v>14915.366749731853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Logistische Anpassung: Deutschland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'Logistic Model Germany'!$F$12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cat>
            <c:numRef>
              <c:f>'Logistic Model Germany'!$C$13:$C$76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'Logistic Model Germany'!$F$13:$F$76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  <c:pt idx="28">
                  <c:v>43211</c:v>
                </c:pt>
                <c:pt idx="29">
                  <c:v>49039</c:v>
                </c:pt>
                <c:pt idx="30">
                  <c:v>54268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966-4BD8-BCD4-71B3E0FFA54B}"/>
            </c:ext>
          </c:extLst>
        </c:ser>
        <c:ser>
          <c:idx val="4"/>
          <c:order val="1"/>
          <c:tx>
            <c:strRef>
              <c:f>'Logistic Model Germany'!$H$12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'Logistic Model Germany'!$C$13:$C$76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cat>
          <c:val>
            <c:numRef>
              <c:f>'Logistic Model Germany'!$H$13:$H$76</c:f>
              <c:numCache>
                <c:formatCode>0.00</c:formatCode>
                <c:ptCount val="64"/>
                <c:pt idx="1">
                  <c:v>158.24860932963421</c:v>
                </c:pt>
                <c:pt idx="2">
                  <c:v>200.13208872517259</c:v>
                </c:pt>
                <c:pt idx="3">
                  <c:v>253.06745485112174</c:v>
                </c:pt>
                <c:pt idx="4">
                  <c:v>319.95102992103489</c:v>
                </c:pt>
                <c:pt idx="5">
                  <c:v>404.42624006866242</c:v>
                </c:pt>
                <c:pt idx="6">
                  <c:v>511.06921850834965</c:v>
                </c:pt>
                <c:pt idx="7">
                  <c:v>645.61626803348372</c:v>
                </c:pt>
                <c:pt idx="8">
                  <c:v>815.24004624698159</c:v>
                </c:pt>
                <c:pt idx="9">
                  <c:v>1028.880801304208</c:v>
                </c:pt>
                <c:pt idx="10">
                  <c:v>1297.637080419235</c:v>
                </c:pt>
                <c:pt idx="11">
                  <c:v>1635.2161357509153</c:v>
                </c:pt>
                <c:pt idx="12">
                  <c:v>2058.4364229617486</c:v>
                </c:pt>
                <c:pt idx="13">
                  <c:v>2587.7612928824856</c:v>
                </c:pt>
                <c:pt idx="14">
                  <c:v>3247.8219120093945</c:v>
                </c:pt>
                <c:pt idx="15">
                  <c:v>4067.856113565148</c:v>
                </c:pt>
                <c:pt idx="16">
                  <c:v>5081.9463686354266</c:v>
                </c:pt>
                <c:pt idx="17">
                  <c:v>6328.8847288327743</c:v>
                </c:pt>
                <c:pt idx="18">
                  <c:v>7851.4309989848898</c:v>
                </c:pt>
                <c:pt idx="19">
                  <c:v>9694.6776870519116</c:v>
                </c:pt>
                <c:pt idx="20">
                  <c:v>11903.220958402673</c:v>
                </c:pt>
                <c:pt idx="21">
                  <c:v>14516.906905723705</c:v>
                </c:pt>
                <c:pt idx="22">
                  <c:v>17565.132547694819</c:v>
                </c:pt>
                <c:pt idx="23">
                  <c:v>21060.07189364206</c:v>
                </c:pt>
                <c:pt idx="24">
                  <c:v>24989.74913216709</c:v>
                </c:pt>
                <c:pt idx="25">
                  <c:v>29312.45865400559</c:v>
                </c:pt>
                <c:pt idx="26">
                  <c:v>33954.367087480714</c:v>
                </c:pt>
                <c:pt idx="27">
                  <c:v>38811.903157882982</c:v>
                </c:pt>
                <c:pt idx="28">
                  <c:v>43759.566989078616</c:v>
                </c:pt>
                <c:pt idx="29">
                  <c:v>48662.254887716961</c:v>
                </c:pt>
                <c:pt idx="30">
                  <c:v>53389.687938094576</c:v>
                </c:pt>
                <c:pt idx="31">
                  <c:v>57829.774423223273</c:v>
                </c:pt>
                <c:pt idx="32">
                  <c:v>61898.124441750391</c:v>
                </c:pt>
                <c:pt idx="33">
                  <c:v>65542.264209436646</c:v>
                </c:pt>
                <c:pt idx="34">
                  <c:v>68740.704811288</c:v>
                </c:pt>
                <c:pt idx="35">
                  <c:v>71498.226204060993</c:v>
                </c:pt>
                <c:pt idx="36">
                  <c:v>73839.211764449356</c:v>
                </c:pt>
                <c:pt idx="37">
                  <c:v>75800.689564375207</c:v>
                </c:pt>
                <c:pt idx="38">
                  <c:v>77426.20497618636</c:v>
                </c:pt>
                <c:pt idx="39">
                  <c:v>78761.066754865271</c:v>
                </c:pt>
                <c:pt idx="40">
                  <c:v>79849.056716641455</c:v>
                </c:pt>
                <c:pt idx="41">
                  <c:v>80730.424780020927</c:v>
                </c:pt>
                <c:pt idx="42">
                  <c:v>81440.88006793255</c:v>
                </c:pt>
                <c:pt idx="43">
                  <c:v>82011.280544749272</c:v>
                </c:pt>
                <c:pt idx="44">
                  <c:v>82467.767564984897</c:v>
                </c:pt>
                <c:pt idx="45">
                  <c:v>82832.152624154201</c:v>
                </c:pt>
                <c:pt idx="46">
                  <c:v>83122.422044591469</c:v>
                </c:pt>
                <c:pt idx="47">
                  <c:v>83353.273049438518</c:v>
                </c:pt>
                <c:pt idx="48">
                  <c:v>83536.629969071699</c:v>
                </c:pt>
                <c:pt idx="49">
                  <c:v>83682.113576150892</c:v>
                </c:pt>
                <c:pt idx="50">
                  <c:v>83797.452181829562</c:v>
                </c:pt>
                <c:pt idx="51">
                  <c:v>83888.832566129247</c:v>
                </c:pt>
                <c:pt idx="52">
                  <c:v>83961.194063558956</c:v>
                </c:pt>
                <c:pt idx="53">
                  <c:v>84018.471681137642</c:v>
                </c:pt>
                <c:pt idx="54">
                  <c:v>84063.79504180506</c:v>
                </c:pt>
                <c:pt idx="55">
                  <c:v>84099.649923075151</c:v>
                </c:pt>
                <c:pt idx="56">
                  <c:v>84128.008646616392</c:v>
                </c:pt>
                <c:pt idx="57">
                  <c:v>84150.434843402894</c:v>
                </c:pt>
                <c:pt idx="58">
                  <c:v>84168.167330967262</c:v>
                </c:pt>
                <c:pt idx="59">
                  <c:v>84182.187081227676</c:v>
                </c:pt>
                <c:pt idx="60">
                  <c:v>84193.270571902263</c:v>
                </c:pt>
                <c:pt idx="61">
                  <c:v>84202.032217901244</c:v>
                </c:pt>
                <c:pt idx="62">
                  <c:v>84208.95807280502</c:v>
                </c:pt>
                <c:pt idx="63">
                  <c:v>84214.432568462347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966-4BD8-BCD4-71B3E0FF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13776"/>
        <c:axId val="687716400"/>
      </c:lineChart>
      <c:cat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auto val="1"/>
        <c:lblAlgn val="ctr"/>
        <c:lblOffset val="100"/>
        <c:noMultiLvlLbl val="1"/>
      </c:cat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'Logistic Germany With Linear'!$F$12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Germany With Linear'!$C$13:$C$76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'Logistic Germany With Linear'!$F$13:$F$76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12329</c:v>
                </c:pt>
                <c:pt idx="21">
                  <c:v>15322</c:v>
                </c:pt>
                <c:pt idx="22">
                  <c:v>19850</c:v>
                </c:pt>
                <c:pt idx="23">
                  <c:v>22366</c:v>
                </c:pt>
                <c:pt idx="24">
                  <c:v>24875</c:v>
                </c:pt>
                <c:pt idx="25">
                  <c:v>29056</c:v>
                </c:pt>
                <c:pt idx="26">
                  <c:v>32911</c:v>
                </c:pt>
                <c:pt idx="27">
                  <c:v>37323</c:v>
                </c:pt>
                <c:pt idx="28">
                  <c:v>43211</c:v>
                </c:pt>
                <c:pt idx="29">
                  <c:v>49039</c:v>
                </c:pt>
                <c:pt idx="30">
                  <c:v>54268</c:v>
                </c:pt>
                <c:pt idx="31">
                  <c:v>58655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58-4C5A-8DD1-132D04DD25F7}"/>
            </c:ext>
          </c:extLst>
        </c:ser>
        <c:ser>
          <c:idx val="4"/>
          <c:order val="1"/>
          <c:tx>
            <c:strRef>
              <c:f>'Logistic Germany With Linear'!$H$12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'Logistic Germany With Linear'!$C$13:$C$76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'Logistic Germany With Linear'!$H$13:$H$76</c:f>
              <c:numCache>
                <c:formatCode>0.00</c:formatCode>
                <c:ptCount val="64"/>
                <c:pt idx="1">
                  <c:v>387.69645273786119</c:v>
                </c:pt>
                <c:pt idx="2">
                  <c:v>258.83945124451031</c:v>
                </c:pt>
                <c:pt idx="3">
                  <c:v>155.46549942241768</c:v>
                </c:pt>
                <c:pt idx="4">
                  <c:v>82.390736393145971</c:v>
                </c:pt>
                <c:pt idx="5">
                  <c:v>45.306532597530804</c:v>
                </c:pt>
                <c:pt idx="6">
                  <c:v>50.92378364832166</c:v>
                </c:pt>
                <c:pt idx="7">
                  <c:v>107.13470032347141</c:v>
                </c:pt>
                <c:pt idx="8">
                  <c:v>223.1913854301547</c:v>
                </c:pt>
                <c:pt idx="9">
                  <c:v>409.89887219632919</c:v>
                </c:pt>
                <c:pt idx="10">
                  <c:v>679.81791829133772</c:v>
                </c:pt>
                <c:pt idx="11">
                  <c:v>1047.4694745254906</c:v>
                </c:pt>
                <c:pt idx="12">
                  <c:v>1529.5281302091885</c:v>
                </c:pt>
                <c:pt idx="13">
                  <c:v>2144.9857503027552</c:v>
                </c:pt>
                <c:pt idx="14">
                  <c:v>2915.2588250648469</c:v>
                </c:pt>
                <c:pt idx="15">
                  <c:v>3864.2038205801846</c:v>
                </c:pt>
                <c:pt idx="16">
                  <c:v>5017.9945035789497</c:v>
                </c:pt>
                <c:pt idx="17">
                  <c:v>6404.8049003961269</c:v>
                </c:pt>
                <c:pt idx="18">
                  <c:v>8054.2332394736932</c:v>
                </c:pt>
                <c:pt idx="19">
                  <c:v>9996.399107451507</c:v>
                </c:pt>
                <c:pt idx="20">
                  <c:v>12260.652602763241</c:v>
                </c:pt>
                <c:pt idx="21">
                  <c:v>14873.855987455525</c:v>
                </c:pt>
                <c:pt idx="22">
                  <c:v>17858.24072527419</c:v>
                </c:pt>
                <c:pt idx="23">
                  <c:v>21228.909403484842</c:v>
                </c:pt>
                <c:pt idx="24">
                  <c:v>24991.141478772719</c:v>
                </c:pt>
                <c:pt idx="25">
                  <c:v>29137.764309066162</c:v>
                </c:pt>
                <c:pt idx="26">
                  <c:v>33646.946006973303</c:v>
                </c:pt>
                <c:pt idx="27">
                  <c:v>38480.823871020941</c:v>
                </c:pt>
                <c:pt idx="28">
                  <c:v>43585.367640592689</c:v>
                </c:pt>
                <c:pt idx="29">
                  <c:v>48891.765556695129</c:v>
                </c:pt>
                <c:pt idx="30">
                  <c:v>54319.411986313346</c:v>
                </c:pt>
                <c:pt idx="31">
                  <c:v>59780.301153723172</c:v>
                </c:pt>
                <c:pt idx="32">
                  <c:v>65184.357015681235</c:v>
                </c:pt>
                <c:pt idx="33">
                  <c:v>70445.032156266403</c:v>
                </c:pt>
                <c:pt idx="34">
                  <c:v>75484.450004784594</c:v>
                </c:pt>
                <c:pt idx="35">
                  <c:v>80237.463618263952</c:v>
                </c:pt>
                <c:pt idx="36">
                  <c:v>84654.228941423469</c:v>
                </c:pt>
                <c:pt idx="37">
                  <c:v>88701.172362658952</c:v>
                </c:pt>
                <c:pt idx="38">
                  <c:v>92360.494677754701</c:v>
                </c:pt>
                <c:pt idx="39">
                  <c:v>95628.538731991939</c:v>
                </c:pt>
                <c:pt idx="40">
                  <c:v>98513.432469016174</c:v>
                </c:pt>
                <c:pt idx="41">
                  <c:v>101032.41169433438</c:v>
                </c:pt>
                <c:pt idx="42">
                  <c:v>103209.15635991676</c:v>
                </c:pt>
                <c:pt idx="43">
                  <c:v>105071.37453459842</c:v>
                </c:pt>
                <c:pt idx="44">
                  <c:v>106648.76761506648</c:v>
                </c:pt>
                <c:pt idx="45">
                  <c:v>107971.42635255762</c:v>
                </c:pt>
                <c:pt idx="46">
                  <c:v>109068.64716371786</c:v>
                </c:pt>
                <c:pt idx="47">
                  <c:v>109968.12171665633</c:v>
                </c:pt>
                <c:pt idx="48">
                  <c:v>110695.43561665383</c:v>
                </c:pt>
                <c:pt idx="49">
                  <c:v>111273.80850978619</c:v>
                </c:pt>
                <c:pt idx="50">
                  <c:v>111724.0127909053</c:v>
                </c:pt>
                <c:pt idx="51">
                  <c:v>112064.41719683455</c:v>
                </c:pt>
                <c:pt idx="52">
                  <c:v>112311.11203089969</c:v>
                </c:pt>
                <c:pt idx="53">
                  <c:v>112478.08286949387</c:v>
                </c:pt>
                <c:pt idx="54">
                  <c:v>112577.40845354805</c:v>
                </c:pt>
                <c:pt idx="55">
                  <c:v>112619.46573477048</c:v>
                </c:pt>
                <c:pt idx="56">
                  <c:v>112613.13072786326</c:v>
                </c:pt>
                <c:pt idx="57">
                  <c:v>112565.96808629629</c:v>
                </c:pt>
                <c:pt idx="58">
                  <c:v>112484.40540879617</c:v>
                </c:pt>
                <c:pt idx="59">
                  <c:v>112373.89044197858</c:v>
                </c:pt>
                <c:pt idx="60">
                  <c:v>112239.03079358321</c:v>
                </c:pt>
                <c:pt idx="61">
                  <c:v>112083.71669683857</c:v>
                </c:pt>
                <c:pt idx="62">
                  <c:v>111911.22791812012</c:v>
                </c:pt>
                <c:pt idx="63">
                  <c:v>111724.3261913434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58-4C5A-8DD1-132D04DD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34600"/>
        <c:axId val="444336240"/>
      </c:scatterChart>
      <c:valAx>
        <c:axId val="44433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36240"/>
        <c:crosses val="autoZero"/>
        <c:crossBetween val="midCat"/>
      </c:valAx>
      <c:valAx>
        <c:axId val="444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3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Logistische Anpassung: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'Logistic Model USA'!$F$12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</a:ln>
              <a:effectLst/>
            </c:spPr>
          </c:marker>
          <c:val>
            <c:numRef>
              <c:f>'Logistic Model USA'!$F$13:$F$76</c:f>
              <c:numCache>
                <c:formatCode>General</c:formatCode>
                <c:ptCount val="64"/>
                <c:pt idx="1">
                  <c:v>100</c:v>
                </c:pt>
                <c:pt idx="2">
                  <c:v>124</c:v>
                </c:pt>
                <c:pt idx="3">
                  <c:v>158</c:v>
                </c:pt>
                <c:pt idx="4">
                  <c:v>221</c:v>
                </c:pt>
                <c:pt idx="5">
                  <c:v>319</c:v>
                </c:pt>
                <c:pt idx="6">
                  <c:v>435</c:v>
                </c:pt>
                <c:pt idx="7">
                  <c:v>541</c:v>
                </c:pt>
                <c:pt idx="8">
                  <c:v>704</c:v>
                </c:pt>
                <c:pt idx="9">
                  <c:v>994</c:v>
                </c:pt>
                <c:pt idx="10">
                  <c:v>1301</c:v>
                </c:pt>
                <c:pt idx="11">
                  <c:v>1697</c:v>
                </c:pt>
                <c:pt idx="12">
                  <c:v>2247</c:v>
                </c:pt>
                <c:pt idx="13">
                  <c:v>2943</c:v>
                </c:pt>
                <c:pt idx="14">
                  <c:v>3680</c:v>
                </c:pt>
                <c:pt idx="15">
                  <c:v>4663</c:v>
                </c:pt>
                <c:pt idx="16">
                  <c:v>6411</c:v>
                </c:pt>
                <c:pt idx="17">
                  <c:v>9259</c:v>
                </c:pt>
                <c:pt idx="18">
                  <c:v>13789</c:v>
                </c:pt>
                <c:pt idx="19">
                  <c:v>19383</c:v>
                </c:pt>
                <c:pt idx="20">
                  <c:v>24207</c:v>
                </c:pt>
                <c:pt idx="21">
                  <c:v>33566</c:v>
                </c:pt>
                <c:pt idx="22">
                  <c:v>43734</c:v>
                </c:pt>
                <c:pt idx="23">
                  <c:v>54881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D2-4676-9A18-4F8F72FD664A}"/>
            </c:ext>
          </c:extLst>
        </c:ser>
        <c:ser>
          <c:idx val="0"/>
          <c:order val="1"/>
          <c:tx>
            <c:strRef>
              <c:f>'Logistic Model USA'!$H$12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'Logistic Model USA'!$H$13:$H$76</c:f>
              <c:numCache>
                <c:formatCode>0.00</c:formatCode>
                <c:ptCount val="64"/>
                <c:pt idx="1">
                  <c:v>16.472456455220186</c:v>
                </c:pt>
                <c:pt idx="2">
                  <c:v>24.642239212681904</c:v>
                </c:pt>
                <c:pt idx="3">
                  <c:v>36.862464747195226</c:v>
                </c:pt>
                <c:pt idx="4">
                  <c:v>55.1394267928343</c:v>
                </c:pt>
                <c:pt idx="5">
                  <c:v>82.470904060219723</c:v>
                </c:pt>
                <c:pt idx="6">
                  <c:v>123.3333132392368</c:v>
                </c:pt>
                <c:pt idx="7">
                  <c:v>184.40472689646472</c:v>
                </c:pt>
                <c:pt idx="8">
                  <c:v>275.63364153455171</c:v>
                </c:pt>
                <c:pt idx="9">
                  <c:v>411.80922309927547</c:v>
                </c:pt>
                <c:pt idx="10">
                  <c:v>614.84695492602089</c:v>
                </c:pt>
                <c:pt idx="11">
                  <c:v>917.06824020303236</c:v>
                </c:pt>
                <c:pt idx="12">
                  <c:v>1365.8015885327084</c:v>
                </c:pt>
                <c:pt idx="13">
                  <c:v>2029.6082880666158</c:v>
                </c:pt>
                <c:pt idx="14">
                  <c:v>3006.2052119200903</c:v>
                </c:pt>
                <c:pt idx="15">
                  <c:v>4431.4607739808589</c:v>
                </c:pt>
                <c:pt idx="16">
                  <c:v>6487.2422455109663</c:v>
                </c:pt>
                <c:pt idx="17">
                  <c:v>9402.880752358582</c:v>
                </c:pt>
                <c:pt idx="18">
                  <c:v>13440.584197109498</c:v>
                </c:pt>
                <c:pt idx="19">
                  <c:v>18851.348619259876</c:v>
                </c:pt>
                <c:pt idx="20">
                  <c:v>25791.299910872782</c:v>
                </c:pt>
                <c:pt idx="21">
                  <c:v>34209.093550918566</c:v>
                </c:pt>
                <c:pt idx="22">
                  <c:v>43754.389066228578</c:v>
                </c:pt>
                <c:pt idx="23">
                  <c:v>53785.690218769727</c:v>
                </c:pt>
                <c:pt idx="24">
                  <c:v>63519.568055268523</c:v>
                </c:pt>
                <c:pt idx="25">
                  <c:v>72260.616301035101</c:v>
                </c:pt>
                <c:pt idx="26">
                  <c:v>79580.521802348332</c:v>
                </c:pt>
                <c:pt idx="27">
                  <c:v>85360.175584512617</c:v>
                </c:pt>
                <c:pt idx="28">
                  <c:v>89715.338991943994</c:v>
                </c:pt>
                <c:pt idx="29">
                  <c:v>92882.919964258326</c:v>
                </c:pt>
                <c:pt idx="30">
                  <c:v>95127.895553760885</c:v>
                </c:pt>
                <c:pt idx="31">
                  <c:v>96689.963315778921</c:v>
                </c:pt>
                <c:pt idx="32">
                  <c:v>97762.986613721092</c:v>
                </c:pt>
                <c:pt idx="33">
                  <c:v>98493.584497843127</c:v>
                </c:pt>
                <c:pt idx="34">
                  <c:v>98988.042484763544</c:v>
                </c:pt>
                <c:pt idx="35">
                  <c:v>99321.320486757279</c:v>
                </c:pt>
                <c:pt idx="36">
                  <c:v>99545.340883437835</c:v>
                </c:pt>
                <c:pt idx="37">
                  <c:v>99695.642608400798</c:v>
                </c:pt>
                <c:pt idx="38">
                  <c:v>99796.359064172953</c:v>
                </c:pt>
                <c:pt idx="39">
                  <c:v>99863.792458859796</c:v>
                </c:pt>
                <c:pt idx="40">
                  <c:v>99908.916427204822</c:v>
                </c:pt>
                <c:pt idx="41">
                  <c:v>99939.100467912023</c:v>
                </c:pt>
                <c:pt idx="42">
                  <c:v>99959.285943442519</c:v>
                </c:pt>
                <c:pt idx="43">
                  <c:v>99972.782657288742</c:v>
                </c:pt>
                <c:pt idx="44">
                  <c:v>99981.806023496203</c:v>
                </c:pt>
                <c:pt idx="45">
                  <c:v>99987.83823683337</c:v>
                </c:pt>
                <c:pt idx="46">
                  <c:v>99991.870632312275</c:v>
                </c:pt>
                <c:pt idx="47">
                  <c:v>99994.566105717851</c:v>
                </c:pt>
                <c:pt idx="48">
                  <c:v>99996.367867183901</c:v>
                </c:pt>
                <c:pt idx="49">
                  <c:v>99997.572218138521</c:v>
                </c:pt>
                <c:pt idx="50">
                  <c:v>99998.377234113723</c:v>
                </c:pt>
                <c:pt idx="51">
                  <c:v>99998.915321786495</c:v>
                </c:pt>
                <c:pt idx="52">
                  <c:v>99999.274988008096</c:v>
                </c:pt>
                <c:pt idx="53">
                  <c:v>99999.515393823734</c:v>
                </c:pt>
                <c:pt idx="54">
                  <c:v>99999.676084035193</c:v>
                </c:pt>
                <c:pt idx="55">
                  <c:v>99999.783491211012</c:v>
                </c:pt>
                <c:pt idx="56">
                  <c:v>99999.855283332392</c:v>
                </c:pt>
                <c:pt idx="57">
                  <c:v>99999.903269936549</c:v>
                </c:pt>
                <c:pt idx="58">
                  <c:v>99999.935344671481</c:v>
                </c:pt>
                <c:pt idx="59">
                  <c:v>99999.956783745278</c:v>
                </c:pt>
                <c:pt idx="60">
                  <c:v>99999.971113834195</c:v>
                </c:pt>
                <c:pt idx="61">
                  <c:v>99999.980692206183</c:v>
                </c:pt>
                <c:pt idx="62">
                  <c:v>99999.987094483484</c:v>
                </c:pt>
                <c:pt idx="63">
                  <c:v>99999.991373827856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2-4676-9A18-4F8F72FD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13776"/>
        <c:axId val="687716400"/>
      </c:lineChart>
      <c:cat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auto val="1"/>
        <c:lblAlgn val="ctr"/>
        <c:lblOffset val="100"/>
        <c:noMultiLvlLbl val="1"/>
      </c:cat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372633</xdr:colOff>
      <xdr:row>26</xdr:row>
      <xdr:rowOff>188698</xdr:rowOff>
    </xdr:from>
    <xdr:to>
      <xdr:col>37</xdr:col>
      <xdr:colOff>138671</xdr:colOff>
      <xdr:row>53</xdr:row>
      <xdr:rowOff>83243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0.76192</cdr:x>
      <cdr:y>0.56393</cdr:y>
    </cdr:from>
    <cdr:to>
      <cdr:x>0.85178</cdr:x>
      <cdr:y>0.74543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84B41D-890D-4E15-866D-36F6A51F0479}"/>
            </a:ext>
          </a:extLst>
        </cdr:cNvPr>
        <cdr:cNvSpPr txBox="1"/>
      </cdr:nvSpPr>
      <cdr:spPr>
        <a:xfrm xmlns:a="http://schemas.openxmlformats.org/drawingml/2006/main">
          <a:off x="7659638" y="2841083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^Freitag 20.03.2020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308160</xdr:colOff>
      <xdr:row>3</xdr:row>
      <xdr:rowOff>90767</xdr:rowOff>
    </xdr:from>
    <xdr:to>
      <xdr:col>42</xdr:col>
      <xdr:colOff>136071</xdr:colOff>
      <xdr:row>34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7CC3E-8403-45EB-9504-4FE80984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47622</xdr:colOff>
      <xdr:row>0</xdr:row>
      <xdr:rowOff>234042</xdr:rowOff>
    </xdr:from>
    <xdr:to>
      <xdr:col>38</xdr:col>
      <xdr:colOff>476250</xdr:colOff>
      <xdr:row>30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55F75-4CF9-4881-8B76-1BBF6392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294409</xdr:colOff>
      <xdr:row>10</xdr:row>
      <xdr:rowOff>155864</xdr:rowOff>
    </xdr:from>
    <xdr:to>
      <xdr:col>42</xdr:col>
      <xdr:colOff>553419</xdr:colOff>
      <xdr:row>41</xdr:row>
      <xdr:rowOff>186324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E1AD1-E947-45C2-BCBD-D10E54F2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U77"/>
  <sheetViews>
    <sheetView zoomScale="70" zoomScaleNormal="70" workbookViewId="0">
      <selection activeCell="D7" sqref="D7"/>
    </sheetView>
  </sheetViews>
  <sheetFormatPr defaultRowHeight="15" x14ac:dyDescent="0.25"/>
  <cols>
    <col min="1" max="1" width="13.42578125" customWidth="1"/>
    <col min="4" max="4" width="14.85546875" customWidth="1"/>
    <col min="8" max="8" width="16.7109375" customWidth="1"/>
    <col min="11" max="11" width="10.5703125" customWidth="1"/>
    <col min="13" max="13" width="13.140625" customWidth="1"/>
    <col min="14" max="14" width="20.5703125" customWidth="1"/>
    <col min="15" max="15" width="10.28515625" bestFit="1" customWidth="1"/>
    <col min="16" max="16" width="12" customWidth="1"/>
  </cols>
  <sheetData>
    <row r="2" spans="1:21" ht="21" x14ac:dyDescent="0.35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21" x14ac:dyDescent="0.25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  <c r="M4" s="9" t="s">
        <v>14</v>
      </c>
      <c r="N4" s="9"/>
      <c r="O4" s="9"/>
      <c r="P4" s="9"/>
      <c r="Q4" s="9"/>
      <c r="R4" s="9"/>
      <c r="S4" s="9"/>
      <c r="T4" s="9"/>
      <c r="U4" s="9"/>
    </row>
    <row r="6" spans="1:21" x14ac:dyDescent="0.25">
      <c r="A6" s="7" t="s">
        <v>6</v>
      </c>
      <c r="B6" s="8">
        <v>2.2853237971739246</v>
      </c>
      <c r="D6" s="7" t="s">
        <v>4</v>
      </c>
      <c r="E6" s="7"/>
      <c r="F6" s="7"/>
    </row>
    <row r="7" spans="1:21" x14ac:dyDescent="0.25">
      <c r="A7" s="7" t="s">
        <v>7</v>
      </c>
      <c r="B7" s="7">
        <v>3.984014573818091</v>
      </c>
      <c r="D7" s="8">
        <f>SUM(K15:K41)</f>
        <v>11400929.854819035</v>
      </c>
      <c r="E7" s="7"/>
      <c r="F7" s="7"/>
    </row>
    <row r="8" spans="1:21" x14ac:dyDescent="0.25">
      <c r="A8" s="7" t="s">
        <v>8</v>
      </c>
      <c r="B8" s="7">
        <v>0</v>
      </c>
    </row>
    <row r="9" spans="1:21" x14ac:dyDescent="0.25">
      <c r="A9" s="7" t="s">
        <v>10</v>
      </c>
      <c r="B9" s="7">
        <v>0.90359259233470302</v>
      </c>
    </row>
    <row r="10" spans="1:21" x14ac:dyDescent="0.25">
      <c r="A10" s="7"/>
      <c r="B10" s="7">
        <v>0</v>
      </c>
    </row>
    <row r="13" spans="1:21" x14ac:dyDescent="0.25">
      <c r="A13" t="s">
        <v>1</v>
      </c>
      <c r="C13" t="s">
        <v>2</v>
      </c>
      <c r="F13" t="s">
        <v>0</v>
      </c>
      <c r="H13" t="s">
        <v>3</v>
      </c>
      <c r="K13" t="s">
        <v>15</v>
      </c>
      <c r="N13" t="s">
        <v>12</v>
      </c>
      <c r="P13" t="s">
        <v>13</v>
      </c>
    </row>
    <row r="15" spans="1:21" x14ac:dyDescent="0.25">
      <c r="A15" s="1">
        <v>43889</v>
      </c>
      <c r="C15">
        <v>0</v>
      </c>
      <c r="F15">
        <v>53</v>
      </c>
      <c r="H15" s="5">
        <f xml:space="preserve"> $B$6* ((($B$6/$B$7)*C15+$B$8)^$B$7)^$B$9</f>
        <v>0</v>
      </c>
      <c r="K15" s="5">
        <f>(H15   -F15) ^2</f>
        <v>2809</v>
      </c>
      <c r="M15" s="1">
        <v>43889</v>
      </c>
      <c r="N15" s="5">
        <f>H17</f>
        <v>3.7472086845621413</v>
      </c>
      <c r="P15" s="5">
        <f>H19</f>
        <v>45.435321466486194</v>
      </c>
    </row>
    <row r="16" spans="1:21" x14ac:dyDescent="0.25">
      <c r="A16" s="1">
        <v>43890</v>
      </c>
      <c r="C16">
        <v>1</v>
      </c>
      <c r="F16">
        <v>66</v>
      </c>
      <c r="H16" s="5">
        <f t="shared" ref="H16:H77" si="0" xml:space="preserve"> $B$6* ((($B$6/$B$7)*C16+$B$8)^$B$7)^$B$9</f>
        <v>0.3090453081973949</v>
      </c>
      <c r="K16" s="5">
        <f t="shared" ref="K16:K41" si="1">(H16   -F16) ^2</f>
        <v>4315.3015283204622</v>
      </c>
      <c r="M16" s="1">
        <v>43890</v>
      </c>
      <c r="N16" s="5">
        <f t="shared" ref="N16:N37" si="2">H18</f>
        <v>16.129592361958583</v>
      </c>
      <c r="P16" s="5">
        <f t="shared" ref="P16:P35" si="3">H20</f>
        <v>101.45243755891812</v>
      </c>
    </row>
    <row r="17" spans="1:16" x14ac:dyDescent="0.25">
      <c r="A17" s="1">
        <v>43891</v>
      </c>
      <c r="C17">
        <v>2</v>
      </c>
      <c r="F17">
        <v>117</v>
      </c>
      <c r="H17" s="5">
        <f t="shared" si="0"/>
        <v>3.7472086845621413</v>
      </c>
      <c r="K17" s="5">
        <f t="shared" si="1"/>
        <v>12826.194740738118</v>
      </c>
      <c r="M17" s="1">
        <v>43891</v>
      </c>
      <c r="N17" s="5">
        <f t="shared" si="2"/>
        <v>45.435321466486194</v>
      </c>
      <c r="P17" s="5">
        <f t="shared" si="3"/>
        <v>195.57309874632756</v>
      </c>
    </row>
    <row r="18" spans="1:16" x14ac:dyDescent="0.25">
      <c r="A18" s="1">
        <v>43892</v>
      </c>
      <c r="C18">
        <v>3</v>
      </c>
      <c r="F18">
        <v>150</v>
      </c>
      <c r="H18" s="5">
        <f t="shared" si="0"/>
        <v>16.129592361958583</v>
      </c>
      <c r="K18" s="5">
        <f t="shared" si="1"/>
        <v>17921.286041175379</v>
      </c>
      <c r="M18" s="1">
        <v>43892</v>
      </c>
      <c r="N18" s="5">
        <f t="shared" si="2"/>
        <v>101.45243755891812</v>
      </c>
      <c r="P18" s="5">
        <f t="shared" si="3"/>
        <v>340.65330701635042</v>
      </c>
    </row>
    <row r="19" spans="1:16" x14ac:dyDescent="0.25">
      <c r="A19" s="1">
        <v>43893</v>
      </c>
      <c r="C19">
        <v>4</v>
      </c>
      <c r="F19">
        <v>188</v>
      </c>
      <c r="H19" s="5">
        <f t="shared" si="0"/>
        <v>45.435321466486194</v>
      </c>
      <c r="K19" s="5">
        <f t="shared" si="1"/>
        <v>20324.687565364133</v>
      </c>
      <c r="M19" s="1">
        <v>43893</v>
      </c>
      <c r="N19" s="5">
        <f t="shared" si="2"/>
        <v>195.57309874632756</v>
      </c>
      <c r="P19" s="5">
        <f t="shared" si="3"/>
        <v>550.90831884217869</v>
      </c>
    </row>
    <row r="20" spans="1:16" x14ac:dyDescent="0.25">
      <c r="A20" s="1">
        <v>43894</v>
      </c>
      <c r="C20">
        <v>5</v>
      </c>
      <c r="F20">
        <v>240</v>
      </c>
      <c r="H20" s="5">
        <f t="shared" si="0"/>
        <v>101.45243755891812</v>
      </c>
      <c r="K20" s="5">
        <f t="shared" si="1"/>
        <v>19195.427058365483</v>
      </c>
      <c r="M20" s="1">
        <v>43894</v>
      </c>
      <c r="N20" s="5">
        <f t="shared" si="2"/>
        <v>340.65330701635042</v>
      </c>
      <c r="P20" s="5">
        <f t="shared" si="3"/>
        <v>841.83044641719528</v>
      </c>
    </row>
    <row r="21" spans="1:16" x14ac:dyDescent="0.25">
      <c r="A21" s="1">
        <v>43895</v>
      </c>
      <c r="C21">
        <v>6</v>
      </c>
      <c r="F21">
        <v>349</v>
      </c>
      <c r="H21" s="5">
        <f t="shared" si="0"/>
        <v>195.57309874632756</v>
      </c>
      <c r="K21" s="5">
        <f t="shared" si="1"/>
        <v>23539.814028304154</v>
      </c>
      <c r="M21" s="1">
        <v>43895</v>
      </c>
      <c r="N21" s="5">
        <f t="shared" si="2"/>
        <v>550.90831884217869</v>
      </c>
      <c r="P21" s="5">
        <f t="shared" si="3"/>
        <v>1230.1220727413745</v>
      </c>
    </row>
    <row r="22" spans="1:16" x14ac:dyDescent="0.25">
      <c r="A22" s="1">
        <v>43896</v>
      </c>
      <c r="C22">
        <v>7</v>
      </c>
      <c r="F22">
        <v>534</v>
      </c>
      <c r="H22" s="5">
        <f t="shared" si="0"/>
        <v>340.65330701635042</v>
      </c>
      <c r="K22" s="5">
        <f t="shared" si="1"/>
        <v>37382.943687713647</v>
      </c>
      <c r="M22" s="1">
        <v>43896</v>
      </c>
      <c r="N22" s="5">
        <f t="shared" si="2"/>
        <v>841.83044641719528</v>
      </c>
      <c r="P22" s="5">
        <f t="shared" si="3"/>
        <v>1733.6395943038647</v>
      </c>
    </row>
    <row r="23" spans="1:16" x14ac:dyDescent="0.25">
      <c r="A23" s="1">
        <v>43897</v>
      </c>
      <c r="C23">
        <v>8</v>
      </c>
      <c r="F23">
        <v>684</v>
      </c>
      <c r="H23" s="5">
        <f t="shared" si="0"/>
        <v>550.90831884217869</v>
      </c>
      <c r="K23" s="5">
        <f t="shared" si="1"/>
        <v>17713.395593415167</v>
      </c>
      <c r="M23" s="1">
        <v>43897</v>
      </c>
      <c r="N23" s="5">
        <f t="shared" si="2"/>
        <v>1230.1220727413745</v>
      </c>
      <c r="P23" s="5">
        <f t="shared" si="3"/>
        <v>2371.3455427088279</v>
      </c>
    </row>
    <row r="24" spans="1:16" x14ac:dyDescent="0.25">
      <c r="A24" s="1">
        <v>43898</v>
      </c>
      <c r="C24">
        <v>9</v>
      </c>
      <c r="F24">
        <v>847</v>
      </c>
      <c r="H24" s="5">
        <f t="shared" si="0"/>
        <v>841.83044641719528</v>
      </c>
      <c r="K24" s="5">
        <f t="shared" si="1"/>
        <v>26.724284245489159</v>
      </c>
      <c r="M24" s="1">
        <v>43898</v>
      </c>
      <c r="N24" s="5">
        <f t="shared" si="2"/>
        <v>1733.6395943038647</v>
      </c>
      <c r="P24" s="5">
        <f t="shared" si="3"/>
        <v>3163.2670262247125</v>
      </c>
    </row>
    <row r="25" spans="1:16" x14ac:dyDescent="0.25">
      <c r="A25" s="1">
        <v>43899</v>
      </c>
      <c r="C25">
        <v>10</v>
      </c>
      <c r="F25">
        <v>1112</v>
      </c>
      <c r="H25" s="5">
        <f t="shared" si="0"/>
        <v>1230.1220727413745</v>
      </c>
      <c r="K25" s="5">
        <f t="shared" si="1"/>
        <v>13952.824068718568</v>
      </c>
      <c r="M25" s="1">
        <v>43899</v>
      </c>
      <c r="N25" s="5">
        <f t="shared" si="2"/>
        <v>2371.3455427088279</v>
      </c>
      <c r="P25" s="5">
        <f t="shared" si="3"/>
        <v>4130.4591806362259</v>
      </c>
    </row>
    <row r="26" spans="1:16" x14ac:dyDescent="0.25">
      <c r="A26" s="1">
        <v>43900</v>
      </c>
      <c r="C26">
        <v>11</v>
      </c>
      <c r="F26">
        <v>1565</v>
      </c>
      <c r="H26" s="5">
        <f t="shared" si="0"/>
        <v>1733.6395943038647</v>
      </c>
      <c r="K26" s="5">
        <f t="shared" si="1"/>
        <v>28439.312766972063</v>
      </c>
      <c r="M26" s="1">
        <v>43900</v>
      </c>
      <c r="N26" s="5">
        <f t="shared" si="2"/>
        <v>3163.2670262247125</v>
      </c>
      <c r="P26" s="5">
        <f t="shared" si="3"/>
        <v>5294.9726740624255</v>
      </c>
    </row>
    <row r="27" spans="1:16" x14ac:dyDescent="0.25">
      <c r="A27" s="1">
        <v>43901</v>
      </c>
      <c r="C27">
        <v>12</v>
      </c>
      <c r="F27">
        <v>1966</v>
      </c>
      <c r="H27" s="5">
        <f t="shared" si="0"/>
        <v>2371.3455427088279</v>
      </c>
      <c r="K27" s="5">
        <f t="shared" si="1"/>
        <v>164305.00899391423</v>
      </c>
      <c r="M27" s="1">
        <v>43901</v>
      </c>
      <c r="N27" s="5">
        <f t="shared" si="2"/>
        <v>4130.4591806362259</v>
      </c>
      <c r="P27" s="5">
        <f t="shared" si="3"/>
        <v>6679.8245500118637</v>
      </c>
    </row>
    <row r="28" spans="1:16" x14ac:dyDescent="0.25">
      <c r="A28" s="1">
        <v>43902</v>
      </c>
      <c r="C28">
        <v>13</v>
      </c>
      <c r="F28">
        <v>2745</v>
      </c>
      <c r="H28" s="5">
        <f t="shared" si="0"/>
        <v>3163.2670262247125</v>
      </c>
      <c r="K28" s="5">
        <f t="shared" si="1"/>
        <v>174947.30522686432</v>
      </c>
      <c r="M28" s="1">
        <v>43902</v>
      </c>
      <c r="N28" s="5">
        <f t="shared" si="2"/>
        <v>5294.9726740624255</v>
      </c>
      <c r="P28" s="5">
        <f t="shared" si="3"/>
        <v>8308.9718599936223</v>
      </c>
    </row>
    <row r="29" spans="1:16" x14ac:dyDescent="0.25">
      <c r="A29" s="1">
        <v>43903</v>
      </c>
      <c r="C29">
        <v>14</v>
      </c>
      <c r="F29">
        <v>3675</v>
      </c>
      <c r="H29" s="5">
        <f t="shared" si="0"/>
        <v>4130.4591806362259</v>
      </c>
      <c r="K29" s="5">
        <f t="shared" si="1"/>
        <v>207443.0652258223</v>
      </c>
      <c r="M29" s="1">
        <v>43903</v>
      </c>
      <c r="N29" s="5">
        <f t="shared" si="2"/>
        <v>6679.8245500118637</v>
      </c>
      <c r="P29" s="5">
        <f t="shared" si="3"/>
        <v>10207.287656761551</v>
      </c>
    </row>
    <row r="30" spans="1:16" x14ac:dyDescent="0.25">
      <c r="A30" s="1">
        <v>43904</v>
      </c>
      <c r="C30">
        <v>15</v>
      </c>
      <c r="F30">
        <v>4585</v>
      </c>
      <c r="H30" s="5">
        <f t="shared" si="0"/>
        <v>5294.9726740624255</v>
      </c>
      <c r="K30" s="5">
        <f t="shared" si="1"/>
        <v>504061.19791535113</v>
      </c>
      <c r="M30" s="1">
        <v>43904</v>
      </c>
      <c r="N30" s="5">
        <f t="shared" si="2"/>
        <v>8308.9718599936223</v>
      </c>
      <c r="P30" s="5">
        <f t="shared" si="3"/>
        <v>12400.539007196463</v>
      </c>
    </row>
    <row r="31" spans="1:16" x14ac:dyDescent="0.25">
      <c r="A31" s="1">
        <v>43905</v>
      </c>
      <c r="C31">
        <v>16</v>
      </c>
      <c r="F31">
        <v>5813</v>
      </c>
      <c r="H31" s="5">
        <f t="shared" si="0"/>
        <v>6679.8245500118637</v>
      </c>
      <c r="K31" s="5">
        <f t="shared" si="1"/>
        <v>751384.80050327</v>
      </c>
      <c r="M31" s="1">
        <v>43905</v>
      </c>
      <c r="N31" s="5">
        <f t="shared" si="2"/>
        <v>10207.287656761551</v>
      </c>
      <c r="P31" s="5">
        <f t="shared" si="3"/>
        <v>14915.366749731853</v>
      </c>
    </row>
    <row r="32" spans="1:16" x14ac:dyDescent="0.25">
      <c r="A32" s="1">
        <v>43906</v>
      </c>
      <c r="C32">
        <v>17</v>
      </c>
      <c r="F32">
        <v>7272</v>
      </c>
      <c r="H32" s="5">
        <f t="shared" si="0"/>
        <v>8308.9718599936223</v>
      </c>
      <c r="K32" s="5">
        <f t="shared" si="1"/>
        <v>1075310.6384186326</v>
      </c>
      <c r="M32" s="1">
        <v>43906</v>
      </c>
      <c r="N32" s="5">
        <f t="shared" si="2"/>
        <v>12400.539007196463</v>
      </c>
      <c r="P32" s="5">
        <f t="shared" si="3"/>
        <v>17779.266771515988</v>
      </c>
    </row>
    <row r="33" spans="1:16" x14ac:dyDescent="0.25">
      <c r="A33" s="1">
        <v>43907</v>
      </c>
      <c r="C33">
        <v>18</v>
      </c>
      <c r="F33">
        <v>9360</v>
      </c>
      <c r="H33" s="5">
        <f t="shared" si="0"/>
        <v>10207.287656761551</v>
      </c>
      <c r="K33" s="5">
        <f t="shared" si="1"/>
        <v>717896.37330048031</v>
      </c>
      <c r="M33" s="1">
        <v>43907</v>
      </c>
      <c r="N33" s="5">
        <f t="shared" si="2"/>
        <v>14915.366749731853</v>
      </c>
      <c r="P33" s="5">
        <f t="shared" si="3"/>
        <v>21020.572619490737</v>
      </c>
    </row>
    <row r="34" spans="1:16" x14ac:dyDescent="0.25">
      <c r="A34" s="1">
        <v>43908</v>
      </c>
      <c r="C34">
        <v>19</v>
      </c>
      <c r="F34">
        <v>12327</v>
      </c>
      <c r="H34" s="5">
        <f t="shared" si="0"/>
        <v>12400.539007196463</v>
      </c>
      <c r="K34" s="5">
        <f t="shared" si="1"/>
        <v>5407.9855794414352</v>
      </c>
      <c r="N34" s="5">
        <f t="shared" si="2"/>
        <v>17779.266771515988</v>
      </c>
      <c r="O34" s="1"/>
      <c r="P34" s="5">
        <f t="shared" si="3"/>
        <v>24668.439290221933</v>
      </c>
    </row>
    <row r="35" spans="1:16" x14ac:dyDescent="0.25">
      <c r="A35" s="1">
        <v>43909</v>
      </c>
      <c r="C35">
        <v>20</v>
      </c>
      <c r="F35">
        <v>15320</v>
      </c>
      <c r="H35" s="5">
        <f t="shared" si="0"/>
        <v>14915.366749731853</v>
      </c>
      <c r="K35" s="5">
        <f t="shared" si="1"/>
        <v>163728.06722256495</v>
      </c>
      <c r="N35" s="5">
        <f t="shared" si="2"/>
        <v>21020.572619490737</v>
      </c>
      <c r="O35" s="1"/>
      <c r="P35" s="5">
        <f t="shared" si="3"/>
        <v>28752.828067723298</v>
      </c>
    </row>
    <row r="36" spans="1:16" x14ac:dyDescent="0.25">
      <c r="A36" s="1">
        <v>43910</v>
      </c>
      <c r="C36">
        <v>21</v>
      </c>
      <c r="F36">
        <v>19848</v>
      </c>
      <c r="H36" s="5">
        <f t="shared" si="0"/>
        <v>17779.266771515988</v>
      </c>
      <c r="K36" s="5">
        <f t="shared" si="1"/>
        <v>4279657.1706338841</v>
      </c>
      <c r="N36" s="5">
        <f t="shared" si="2"/>
        <v>24668.439290221933</v>
      </c>
      <c r="O36" s="1"/>
      <c r="P36" s="5"/>
    </row>
    <row r="37" spans="1:16" x14ac:dyDescent="0.25">
      <c r="A37" s="1">
        <v>43911</v>
      </c>
      <c r="C37">
        <v>22</v>
      </c>
      <c r="F37">
        <v>22364</v>
      </c>
      <c r="H37" s="5">
        <f t="shared" si="0"/>
        <v>21020.572619490737</v>
      </c>
      <c r="K37" s="5">
        <f t="shared" si="1"/>
        <v>1804797.1267019813</v>
      </c>
      <c r="N37" s="5">
        <f t="shared" si="2"/>
        <v>28752.828067723298</v>
      </c>
      <c r="O37" s="1"/>
      <c r="P37" s="5"/>
    </row>
    <row r="38" spans="1:16" x14ac:dyDescent="0.25">
      <c r="A38" s="1">
        <v>43912</v>
      </c>
      <c r="C38">
        <v>23</v>
      </c>
      <c r="F38">
        <v>24873</v>
      </c>
      <c r="H38" s="5">
        <f t="shared" si="0"/>
        <v>24668.439290221933</v>
      </c>
      <c r="K38" s="5">
        <f t="shared" si="1"/>
        <v>41845.083984906421</v>
      </c>
      <c r="N38" s="5"/>
      <c r="O38" s="1"/>
    </row>
    <row r="39" spans="1:16" x14ac:dyDescent="0.25">
      <c r="A39" s="1">
        <v>43913</v>
      </c>
      <c r="C39">
        <v>24</v>
      </c>
      <c r="F39">
        <v>29056</v>
      </c>
      <c r="H39" s="5">
        <f t="shared" si="0"/>
        <v>28752.828067723298</v>
      </c>
      <c r="K39" s="5">
        <f t="shared" si="1"/>
        <v>91913.220520389266</v>
      </c>
      <c r="N39" s="5"/>
      <c r="O39" s="1"/>
    </row>
    <row r="40" spans="1:16" x14ac:dyDescent="0.25">
      <c r="C40">
        <v>25</v>
      </c>
      <c r="F40">
        <v>32911</v>
      </c>
      <c r="H40" s="5">
        <f t="shared" si="0"/>
        <v>33304.492298171521</v>
      </c>
      <c r="K40" s="5">
        <f t="shared" si="1"/>
        <v>154836.18872030504</v>
      </c>
    </row>
    <row r="41" spans="1:16" x14ac:dyDescent="0.25">
      <c r="C41">
        <v>26</v>
      </c>
      <c r="F41">
        <v>37323</v>
      </c>
      <c r="H41" s="5">
        <f t="shared" si="0"/>
        <v>38354.964006401337</v>
      </c>
      <c r="K41" s="5">
        <f t="shared" si="1"/>
        <v>1064949.7105078977</v>
      </c>
    </row>
    <row r="42" spans="1:16" x14ac:dyDescent="0.25">
      <c r="A42" s="5"/>
      <c r="C42">
        <v>27</v>
      </c>
      <c r="F42">
        <v>43211</v>
      </c>
      <c r="H42" s="5">
        <f t="shared" si="0"/>
        <v>43936.541272201241</v>
      </c>
      <c r="K42" s="5">
        <f>(H42   -F42) ^2</f>
        <v>526410.13766739483</v>
      </c>
    </row>
    <row r="43" spans="1:16" x14ac:dyDescent="0.25">
      <c r="C43">
        <v>28</v>
      </c>
      <c r="F43">
        <v>49039</v>
      </c>
      <c r="H43" s="5">
        <f t="shared" si="0"/>
        <v>50082.276295304589</v>
      </c>
      <c r="K43" s="5">
        <f t="shared" ref="K43:K44" si="4">(H43   -F43) ^2</f>
        <v>1088425.4283444688</v>
      </c>
    </row>
    <row r="44" spans="1:16" x14ac:dyDescent="0.25">
      <c r="C44">
        <v>29</v>
      </c>
      <c r="F44">
        <v>55000</v>
      </c>
      <c r="H44" s="5">
        <f t="shared" si="0"/>
        <v>56825.964087052496</v>
      </c>
      <c r="K44" s="5">
        <f t="shared" si="4"/>
        <v>3334144.8472054563</v>
      </c>
    </row>
    <row r="45" spans="1:16" x14ac:dyDescent="0.25">
      <c r="C45">
        <v>30</v>
      </c>
      <c r="H45" s="5">
        <f t="shared" si="0"/>
        <v>64202.131734330709</v>
      </c>
    </row>
    <row r="46" spans="1:16" x14ac:dyDescent="0.25">
      <c r="C46">
        <v>31</v>
      </c>
      <c r="H46" s="5">
        <f t="shared" si="0"/>
        <v>72246.028187845179</v>
      </c>
    </row>
    <row r="47" spans="1:16" x14ac:dyDescent="0.25">
      <c r="C47">
        <v>32</v>
      </c>
      <c r="H47" s="5">
        <f t="shared" si="0"/>
        <v>80993.614532300635</v>
      </c>
    </row>
    <row r="48" spans="1:16" x14ac:dyDescent="0.25">
      <c r="C48">
        <v>33</v>
      </c>
      <c r="H48" s="5">
        <f t="shared" si="0"/>
        <v>90481.554700749606</v>
      </c>
    </row>
    <row r="49" spans="3:8" x14ac:dyDescent="0.25">
      <c r="C49">
        <v>34</v>
      </c>
      <c r="H49" s="5">
        <f t="shared" si="0"/>
        <v>100747.20659944008</v>
      </c>
    </row>
    <row r="50" spans="3:8" x14ac:dyDescent="0.25">
      <c r="C50">
        <v>35</v>
      </c>
      <c r="H50" s="5">
        <f t="shared" si="0"/>
        <v>111828.61361299436</v>
      </c>
    </row>
    <row r="51" spans="3:8" x14ac:dyDescent="0.25">
      <c r="C51">
        <v>36</v>
      </c>
      <c r="H51" s="5">
        <f t="shared" si="0"/>
        <v>123764.49646279821</v>
      </c>
    </row>
    <row r="52" spans="3:8" x14ac:dyDescent="0.25">
      <c r="C52">
        <v>37</v>
      </c>
      <c r="H52" s="5">
        <f t="shared" si="0"/>
        <v>136594.24539414418</v>
      </c>
    </row>
    <row r="53" spans="3:8" x14ac:dyDescent="0.25">
      <c r="C53">
        <v>38</v>
      </c>
      <c r="H53" s="5">
        <f t="shared" si="0"/>
        <v>150357.91267000351</v>
      </c>
    </row>
    <row r="54" spans="3:8" x14ac:dyDescent="0.25">
      <c r="C54">
        <v>39</v>
      </c>
      <c r="H54" s="5">
        <f t="shared" si="0"/>
        <v>165096.20535135397</v>
      </c>
    </row>
    <row r="55" spans="3:8" x14ac:dyDescent="0.25">
      <c r="C55">
        <v>40</v>
      </c>
      <c r="H55" s="5">
        <f t="shared" si="0"/>
        <v>180850.47834580194</v>
      </c>
    </row>
    <row r="56" spans="3:8" x14ac:dyDescent="0.25">
      <c r="C56">
        <v>41</v>
      </c>
      <c r="H56" s="5">
        <f t="shared" si="0"/>
        <v>197662.72770784819</v>
      </c>
    </row>
    <row r="57" spans="3:8" x14ac:dyDescent="0.25">
      <c r="C57">
        <v>42</v>
      </c>
      <c r="H57" s="5">
        <f t="shared" si="0"/>
        <v>215575.58417556804</v>
      </c>
    </row>
    <row r="58" spans="3:8" x14ac:dyDescent="0.25">
      <c r="C58">
        <v>43</v>
      </c>
      <c r="H58" s="5">
        <f t="shared" si="0"/>
        <v>234632.30692975302</v>
      </c>
    </row>
    <row r="59" spans="3:8" x14ac:dyDescent="0.25">
      <c r="C59">
        <v>44</v>
      </c>
      <c r="H59" s="5">
        <f t="shared" si="0"/>
        <v>254876.77756270414</v>
      </c>
    </row>
    <row r="60" spans="3:8" x14ac:dyDescent="0.25">
      <c r="C60">
        <v>45</v>
      </c>
      <c r="H60" s="5">
        <f t="shared" si="0"/>
        <v>276353.49424488243</v>
      </c>
    </row>
    <row r="61" spans="3:8" x14ac:dyDescent="0.25">
      <c r="C61">
        <v>46</v>
      </c>
      <c r="H61" s="5">
        <f t="shared" si="0"/>
        <v>299107.56607853493</v>
      </c>
    </row>
    <row r="62" spans="3:8" x14ac:dyDescent="0.25">
      <c r="C62">
        <v>47</v>
      </c>
      <c r="H62" s="5">
        <f t="shared" si="0"/>
        <v>323184.70762826584</v>
      </c>
    </row>
    <row r="63" spans="3:8" x14ac:dyDescent="0.25">
      <c r="C63">
        <v>48</v>
      </c>
      <c r="H63" s="5">
        <f t="shared" si="0"/>
        <v>348631.23361923586</v>
      </c>
    </row>
    <row r="64" spans="3:8" x14ac:dyDescent="0.25">
      <c r="C64">
        <v>49</v>
      </c>
      <c r="H64" s="5">
        <f t="shared" si="0"/>
        <v>375494.05379438831</v>
      </c>
    </row>
    <row r="65" spans="3:8" x14ac:dyDescent="0.25">
      <c r="C65">
        <v>50</v>
      </c>
      <c r="H65" s="5">
        <f t="shared" si="0"/>
        <v>403820.66792267567</v>
      </c>
    </row>
    <row r="66" spans="3:8" x14ac:dyDescent="0.25">
      <c r="C66">
        <v>51</v>
      </c>
      <c r="H66" s="5">
        <f t="shared" si="0"/>
        <v>433659.16095086007</v>
      </c>
    </row>
    <row r="67" spans="3:8" x14ac:dyDescent="0.25">
      <c r="C67">
        <v>52</v>
      </c>
      <c r="H67" s="5">
        <f t="shared" si="0"/>
        <v>465058.19829193276</v>
      </c>
    </row>
    <row r="68" spans="3:8" x14ac:dyDescent="0.25">
      <c r="C68">
        <v>53</v>
      </c>
      <c r="H68" s="5">
        <f t="shared" si="0"/>
        <v>498067.0212437014</v>
      </c>
    </row>
    <row r="69" spans="3:8" x14ac:dyDescent="0.25">
      <c r="C69">
        <v>54</v>
      </c>
      <c r="H69" s="5">
        <f t="shared" si="0"/>
        <v>532735.44253147522</v>
      </c>
    </row>
    <row r="70" spans="3:8" x14ac:dyDescent="0.25">
      <c r="C70">
        <v>55</v>
      </c>
      <c r="H70" s="5">
        <f t="shared" si="0"/>
        <v>569113.84196921927</v>
      </c>
    </row>
    <row r="71" spans="3:8" x14ac:dyDescent="0.25">
      <c r="C71">
        <v>56</v>
      </c>
      <c r="H71" s="5">
        <f t="shared" si="0"/>
        <v>607253.16223386093</v>
      </c>
    </row>
    <row r="72" spans="3:8" x14ac:dyDescent="0.25">
      <c r="C72">
        <v>57</v>
      </c>
      <c r="H72" s="5">
        <f t="shared" si="0"/>
        <v>647204.90474778763</v>
      </c>
    </row>
    <row r="73" spans="3:8" x14ac:dyDescent="0.25">
      <c r="C73">
        <v>58</v>
      </c>
      <c r="H73" s="5">
        <f t="shared" si="0"/>
        <v>689021.12566488283</v>
      </c>
    </row>
    <row r="74" spans="3:8" x14ac:dyDescent="0.25">
      <c r="C74">
        <v>59</v>
      </c>
      <c r="H74" s="5">
        <f t="shared" si="0"/>
        <v>732754.43195569201</v>
      </c>
    </row>
    <row r="75" spans="3:8" x14ac:dyDescent="0.25">
      <c r="C75">
        <v>60</v>
      </c>
      <c r="H75" s="5">
        <f t="shared" si="0"/>
        <v>778457.97758761898</v>
      </c>
    </row>
    <row r="76" spans="3:8" x14ac:dyDescent="0.25">
      <c r="C76">
        <v>61</v>
      </c>
      <c r="H76" s="5">
        <f t="shared" si="0"/>
        <v>826185.45979624882</v>
      </c>
    </row>
    <row r="77" spans="3:8" x14ac:dyDescent="0.25">
      <c r="C77">
        <v>62</v>
      </c>
      <c r="H77" s="5">
        <f t="shared" si="0"/>
        <v>875991.11544414156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0D72-947E-4C2B-A236-E53FEC630DCE}">
  <dimension ref="A1:V76"/>
  <sheetViews>
    <sheetView topLeftCell="C1" zoomScale="70" zoomScaleNormal="70" workbookViewId="0">
      <selection activeCell="D6" sqref="D6"/>
    </sheetView>
  </sheetViews>
  <sheetFormatPr defaultRowHeight="15" x14ac:dyDescent="0.25"/>
  <cols>
    <col min="4" max="4" width="16.28515625" customWidth="1"/>
    <col min="8" max="8" width="12.28515625" customWidth="1"/>
    <col min="11" max="11" width="13.85546875" customWidth="1"/>
    <col min="22" max="22" width="14.85546875" customWidth="1"/>
    <col min="23" max="23" width="9.7109375" customWidth="1"/>
  </cols>
  <sheetData>
    <row r="1" spans="1:20" ht="21" x14ac:dyDescent="0.35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>
        <v>84235.074145566847</v>
      </c>
      <c r="D5" s="7" t="s">
        <v>4</v>
      </c>
      <c r="E5" s="7"/>
      <c r="F5" s="7"/>
    </row>
    <row r="6" spans="1:20" x14ac:dyDescent="0.25">
      <c r="A6" s="7" t="s">
        <v>18</v>
      </c>
      <c r="B6">
        <v>0.23530860035973067</v>
      </c>
      <c r="D6" s="8">
        <f>SUM(K14:K43)</f>
        <v>15311919.440978015</v>
      </c>
      <c r="E6" s="7"/>
      <c r="F6" s="7"/>
    </row>
    <row r="7" spans="1:20" x14ac:dyDescent="0.25">
      <c r="A7" s="7" t="s">
        <v>19</v>
      </c>
      <c r="B7" s="11">
        <v>26.668464164877538</v>
      </c>
    </row>
    <row r="8" spans="1:20" x14ac:dyDescent="0.25">
      <c r="A8" s="7"/>
      <c r="B8" s="7"/>
    </row>
    <row r="9" spans="1:20" x14ac:dyDescent="0.25">
      <c r="A9" s="7"/>
      <c r="B9" s="7"/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43889</v>
      </c>
      <c r="C14">
        <v>0</v>
      </c>
      <c r="F14">
        <v>53</v>
      </c>
      <c r="H14" s="5">
        <f xml:space="preserve"> $B$5 / ( 1 + EXP(-$B$6 * (C14- $B$7)))</f>
        <v>158.24860932963421</v>
      </c>
      <c r="K14" s="5">
        <f>(H14   -F14) ^2</f>
        <v>11077.269765821964</v>
      </c>
      <c r="M14" s="1">
        <v>43889</v>
      </c>
      <c r="N14" s="5">
        <f>H16</f>
        <v>253.06745485112174</v>
      </c>
      <c r="P14" s="5">
        <f>H18</f>
        <v>404.42624006866242</v>
      </c>
    </row>
    <row r="15" spans="1:20" x14ac:dyDescent="0.25">
      <c r="A15" s="1">
        <v>43890</v>
      </c>
      <c r="C15">
        <v>1</v>
      </c>
      <c r="F15">
        <v>66</v>
      </c>
      <c r="H15" s="5">
        <f t="shared" ref="H15:H76" si="0" xml:space="preserve"> $B$5 / ( 1 + EXP(-$B$6 * (C15- $B$7)))</f>
        <v>200.13208872517259</v>
      </c>
      <c r="K15" s="5">
        <f t="shared" ref="K15:K43" si="1">(H15   -F15) ^2</f>
        <v>17991.417225777572</v>
      </c>
      <c r="M15" s="1">
        <v>43890</v>
      </c>
      <c r="N15" s="5">
        <f t="shared" ref="N15:N36" si="2">H17</f>
        <v>319.95102992103489</v>
      </c>
      <c r="P15" s="5">
        <f t="shared" ref="P15:P34" si="3">H19</f>
        <v>511.06921850834965</v>
      </c>
    </row>
    <row r="16" spans="1:20" x14ac:dyDescent="0.25">
      <c r="A16" s="1">
        <v>43891</v>
      </c>
      <c r="C16">
        <v>2</v>
      </c>
      <c r="F16">
        <v>117</v>
      </c>
      <c r="H16" s="5">
        <f t="shared" si="0"/>
        <v>253.06745485112174</v>
      </c>
      <c r="K16" s="5">
        <f t="shared" si="1"/>
        <v>18514.352269662053</v>
      </c>
      <c r="M16" s="1">
        <v>43891</v>
      </c>
      <c r="N16" s="5">
        <f t="shared" si="2"/>
        <v>404.42624006866242</v>
      </c>
      <c r="P16" s="5">
        <f t="shared" si="3"/>
        <v>645.61626803348372</v>
      </c>
    </row>
    <row r="17" spans="1:16" x14ac:dyDescent="0.25">
      <c r="A17" s="1">
        <v>43892</v>
      </c>
      <c r="C17">
        <v>3</v>
      </c>
      <c r="F17">
        <v>150</v>
      </c>
      <c r="H17" s="5">
        <f t="shared" si="0"/>
        <v>319.95102992103489</v>
      </c>
      <c r="K17" s="5">
        <f t="shared" si="1"/>
        <v>28883.352571220497</v>
      </c>
      <c r="M17" s="1">
        <v>43892</v>
      </c>
      <c r="N17" s="5">
        <f t="shared" si="2"/>
        <v>511.06921850834965</v>
      </c>
      <c r="P17" s="5">
        <f t="shared" si="3"/>
        <v>815.24004624698159</v>
      </c>
    </row>
    <row r="18" spans="1:16" x14ac:dyDescent="0.25">
      <c r="A18" s="1">
        <v>43893</v>
      </c>
      <c r="C18">
        <v>4</v>
      </c>
      <c r="F18">
        <v>188</v>
      </c>
      <c r="H18" s="5">
        <f t="shared" si="0"/>
        <v>404.42624006866242</v>
      </c>
      <c r="K18" s="5">
        <f t="shared" si="1"/>
        <v>46840.3173902583</v>
      </c>
      <c r="M18" s="1">
        <v>43893</v>
      </c>
      <c r="N18" s="5">
        <f t="shared" si="2"/>
        <v>645.61626803348372</v>
      </c>
      <c r="P18" s="5">
        <f t="shared" si="3"/>
        <v>1028.880801304208</v>
      </c>
    </row>
    <row r="19" spans="1:16" x14ac:dyDescent="0.25">
      <c r="A19" s="1">
        <v>43894</v>
      </c>
      <c r="C19">
        <v>5</v>
      </c>
      <c r="F19">
        <v>240</v>
      </c>
      <c r="H19" s="5">
        <f t="shared" si="0"/>
        <v>511.06921850834965</v>
      </c>
      <c r="K19" s="5">
        <f t="shared" si="1"/>
        <v>73478.521222727402</v>
      </c>
      <c r="M19" s="1">
        <v>43894</v>
      </c>
      <c r="N19" s="5">
        <f t="shared" si="2"/>
        <v>815.24004624698159</v>
      </c>
      <c r="P19" s="5">
        <f t="shared" si="3"/>
        <v>1297.637080419235</v>
      </c>
    </row>
    <row r="20" spans="1:16" x14ac:dyDescent="0.25">
      <c r="A20" s="1">
        <v>43895</v>
      </c>
      <c r="C20">
        <v>6</v>
      </c>
      <c r="F20">
        <v>349</v>
      </c>
      <c r="H20" s="5">
        <f t="shared" si="0"/>
        <v>645.61626803348372</v>
      </c>
      <c r="K20" s="5">
        <f t="shared" si="1"/>
        <v>87981.210462111456</v>
      </c>
      <c r="M20" s="1">
        <v>43895</v>
      </c>
      <c r="N20" s="5">
        <f t="shared" si="2"/>
        <v>1028.880801304208</v>
      </c>
      <c r="P20" s="5">
        <f t="shared" si="3"/>
        <v>1635.2161357509153</v>
      </c>
    </row>
    <row r="21" spans="1:16" x14ac:dyDescent="0.25">
      <c r="A21" s="1">
        <v>43896</v>
      </c>
      <c r="C21">
        <v>7</v>
      </c>
      <c r="F21">
        <v>534</v>
      </c>
      <c r="H21" s="5">
        <f t="shared" si="0"/>
        <v>815.24004624698159</v>
      </c>
      <c r="K21" s="5">
        <f t="shared" si="1"/>
        <v>79095.963613004351</v>
      </c>
      <c r="M21" s="1">
        <v>43896</v>
      </c>
      <c r="N21" s="5">
        <f t="shared" si="2"/>
        <v>1297.637080419235</v>
      </c>
      <c r="P21" s="5">
        <f t="shared" si="3"/>
        <v>2058.4364229617486</v>
      </c>
    </row>
    <row r="22" spans="1:16" x14ac:dyDescent="0.25">
      <c r="A22" s="1">
        <v>43897</v>
      </c>
      <c r="C22">
        <v>8</v>
      </c>
      <c r="F22">
        <v>684</v>
      </c>
      <c r="H22" s="5">
        <f t="shared" si="0"/>
        <v>1028.880801304208</v>
      </c>
      <c r="K22" s="5">
        <f t="shared" si="1"/>
        <v>118942.76710823263</v>
      </c>
      <c r="M22" s="1">
        <v>43897</v>
      </c>
      <c r="N22" s="5">
        <f t="shared" si="2"/>
        <v>1635.2161357509153</v>
      </c>
      <c r="P22" s="5">
        <f t="shared" si="3"/>
        <v>2587.7612928824856</v>
      </c>
    </row>
    <row r="23" spans="1:16" x14ac:dyDescent="0.25">
      <c r="A23" s="1">
        <v>43898</v>
      </c>
      <c r="C23">
        <v>9</v>
      </c>
      <c r="F23">
        <v>847</v>
      </c>
      <c r="H23" s="5">
        <f t="shared" si="0"/>
        <v>1297.637080419235</v>
      </c>
      <c r="K23" s="5">
        <f t="shared" si="1"/>
        <v>203073.77824877203</v>
      </c>
      <c r="M23" s="1">
        <v>43898</v>
      </c>
      <c r="N23" s="5">
        <f t="shared" si="2"/>
        <v>2058.4364229617486</v>
      </c>
      <c r="P23" s="5">
        <f t="shared" si="3"/>
        <v>3247.8219120093945</v>
      </c>
    </row>
    <row r="24" spans="1:16" x14ac:dyDescent="0.25">
      <c r="A24" s="1">
        <v>43899</v>
      </c>
      <c r="C24">
        <v>10</v>
      </c>
      <c r="F24">
        <v>1112</v>
      </c>
      <c r="H24" s="5">
        <f t="shared" si="0"/>
        <v>1635.2161357509153</v>
      </c>
      <c r="K24" s="5">
        <f t="shared" si="1"/>
        <v>273755.12471012026</v>
      </c>
      <c r="M24" s="1">
        <v>43899</v>
      </c>
      <c r="N24" s="5">
        <f t="shared" si="2"/>
        <v>2587.7612928824856</v>
      </c>
      <c r="P24" s="5">
        <f t="shared" si="3"/>
        <v>4067.856113565148</v>
      </c>
    </row>
    <row r="25" spans="1:16" x14ac:dyDescent="0.25">
      <c r="A25" s="1">
        <v>43900</v>
      </c>
      <c r="C25">
        <v>11</v>
      </c>
      <c r="F25">
        <v>1565</v>
      </c>
      <c r="H25" s="5">
        <f t="shared" si="0"/>
        <v>2058.4364229617486</v>
      </c>
      <c r="K25" s="5">
        <f t="shared" si="1"/>
        <v>243479.50350528563</v>
      </c>
      <c r="M25" s="1">
        <v>43900</v>
      </c>
      <c r="N25" s="5">
        <f t="shared" si="2"/>
        <v>3247.8219120093945</v>
      </c>
      <c r="P25" s="5">
        <f t="shared" si="3"/>
        <v>5081.9463686354266</v>
      </c>
    </row>
    <row r="26" spans="1:16" x14ac:dyDescent="0.25">
      <c r="A26" s="1">
        <v>43901</v>
      </c>
      <c r="C26">
        <v>12</v>
      </c>
      <c r="F26">
        <v>1966</v>
      </c>
      <c r="H26" s="5">
        <f t="shared" si="0"/>
        <v>2587.7612928824856</v>
      </c>
      <c r="K26" s="5">
        <f t="shared" si="1"/>
        <v>386587.10532690003</v>
      </c>
      <c r="M26" s="1">
        <v>43901</v>
      </c>
      <c r="N26" s="5">
        <f t="shared" si="2"/>
        <v>4067.856113565148</v>
      </c>
      <c r="P26" s="5">
        <f t="shared" si="3"/>
        <v>6328.8847288327743</v>
      </c>
    </row>
    <row r="27" spans="1:16" x14ac:dyDescent="0.25">
      <c r="A27" s="1">
        <v>43902</v>
      </c>
      <c r="C27">
        <v>13</v>
      </c>
      <c r="F27">
        <v>2745</v>
      </c>
      <c r="H27" s="5">
        <f t="shared" si="0"/>
        <v>3247.8219120093945</v>
      </c>
      <c r="K27" s="5">
        <f t="shared" si="1"/>
        <v>252829.87519678328</v>
      </c>
      <c r="M27" s="1">
        <v>43902</v>
      </c>
      <c r="N27" s="5">
        <f t="shared" si="2"/>
        <v>5081.9463686354266</v>
      </c>
      <c r="P27" s="5">
        <f t="shared" si="3"/>
        <v>7851.4309989848898</v>
      </c>
    </row>
    <row r="28" spans="1:16" x14ac:dyDescent="0.25">
      <c r="A28" s="1">
        <v>43903</v>
      </c>
      <c r="C28">
        <v>14</v>
      </c>
      <c r="F28">
        <v>3675</v>
      </c>
      <c r="H28" s="5">
        <f t="shared" si="0"/>
        <v>4067.856113565148</v>
      </c>
      <c r="K28" s="5">
        <f t="shared" si="1"/>
        <v>154335.92596551246</v>
      </c>
      <c r="M28" s="1">
        <v>43903</v>
      </c>
      <c r="N28" s="5">
        <f t="shared" si="2"/>
        <v>6328.8847288327743</v>
      </c>
      <c r="P28" s="5">
        <f t="shared" si="3"/>
        <v>9694.6776870519116</v>
      </c>
    </row>
    <row r="29" spans="1:16" x14ac:dyDescent="0.25">
      <c r="A29" s="1">
        <v>43904</v>
      </c>
      <c r="C29">
        <v>15</v>
      </c>
      <c r="F29">
        <v>4585</v>
      </c>
      <c r="H29" s="5">
        <f t="shared" si="0"/>
        <v>5081.9463686354266</v>
      </c>
      <c r="K29" s="5">
        <f t="shared" si="1"/>
        <v>246955.69329993727</v>
      </c>
      <c r="M29" s="1">
        <v>43904</v>
      </c>
      <c r="N29" s="5">
        <f t="shared" si="2"/>
        <v>7851.4309989848898</v>
      </c>
      <c r="P29" s="5">
        <f t="shared" si="3"/>
        <v>11903.220958402673</v>
      </c>
    </row>
    <row r="30" spans="1:16" x14ac:dyDescent="0.25">
      <c r="A30" s="1">
        <v>43905</v>
      </c>
      <c r="C30">
        <v>16</v>
      </c>
      <c r="F30">
        <v>5813</v>
      </c>
      <c r="H30" s="5">
        <f t="shared" si="0"/>
        <v>6328.8847288327743</v>
      </c>
      <c r="K30" s="5">
        <f t="shared" si="1"/>
        <v>266137.05344286503</v>
      </c>
      <c r="M30" s="1">
        <v>43905</v>
      </c>
      <c r="N30" s="5">
        <f t="shared" si="2"/>
        <v>9694.6776870519116</v>
      </c>
      <c r="P30" s="5">
        <f t="shared" si="3"/>
        <v>14516.906905723705</v>
      </c>
    </row>
    <row r="31" spans="1:16" x14ac:dyDescent="0.25">
      <c r="A31" s="1">
        <v>43906</v>
      </c>
      <c r="C31">
        <v>17</v>
      </c>
      <c r="F31">
        <v>7272</v>
      </c>
      <c r="H31" s="5">
        <f t="shared" si="0"/>
        <v>7851.4309989848898</v>
      </c>
      <c r="K31" s="5">
        <f t="shared" si="1"/>
        <v>335740.28258462739</v>
      </c>
      <c r="M31" s="1">
        <v>43906</v>
      </c>
      <c r="N31" s="5">
        <f t="shared" si="2"/>
        <v>11903.220958402673</v>
      </c>
      <c r="P31" s="5">
        <f t="shared" si="3"/>
        <v>17565.132547694819</v>
      </c>
    </row>
    <row r="32" spans="1:16" x14ac:dyDescent="0.25">
      <c r="A32" s="1">
        <v>43907</v>
      </c>
      <c r="C32">
        <v>18</v>
      </c>
      <c r="F32">
        <v>9360</v>
      </c>
      <c r="H32" s="5">
        <f t="shared" si="0"/>
        <v>9694.6776870519116</v>
      </c>
      <c r="K32" s="5">
        <f t="shared" si="1"/>
        <v>112009.15421041725</v>
      </c>
      <c r="M32" s="1">
        <v>43907</v>
      </c>
      <c r="N32" s="5">
        <f t="shared" si="2"/>
        <v>14516.906905723705</v>
      </c>
      <c r="P32" s="5">
        <f t="shared" si="3"/>
        <v>21060.07189364206</v>
      </c>
    </row>
    <row r="33" spans="1:16" x14ac:dyDescent="0.25">
      <c r="A33" s="1">
        <v>43908</v>
      </c>
      <c r="C33">
        <v>19</v>
      </c>
      <c r="F33">
        <v>12329</v>
      </c>
      <c r="H33" s="5">
        <f t="shared" si="0"/>
        <v>11903.220958402673</v>
      </c>
      <c r="K33" s="5">
        <f t="shared" si="1"/>
        <v>181287.79226353814</v>
      </c>
      <c r="N33" s="5">
        <f t="shared" si="2"/>
        <v>17565.132547694819</v>
      </c>
      <c r="O33" s="1"/>
      <c r="P33" s="5">
        <f t="shared" si="3"/>
        <v>24989.74913216709</v>
      </c>
    </row>
    <row r="34" spans="1:16" x14ac:dyDescent="0.25">
      <c r="A34" s="1">
        <v>43909</v>
      </c>
      <c r="C34">
        <v>20</v>
      </c>
      <c r="F34">
        <v>15322</v>
      </c>
      <c r="H34" s="5">
        <f t="shared" si="0"/>
        <v>14516.906905723705</v>
      </c>
      <c r="K34" s="5">
        <f t="shared" si="1"/>
        <v>648174.89045137959</v>
      </c>
      <c r="N34" s="5">
        <f t="shared" si="2"/>
        <v>21060.07189364206</v>
      </c>
      <c r="O34" s="1"/>
      <c r="P34" s="5">
        <f t="shared" si="3"/>
        <v>29312.45865400559</v>
      </c>
    </row>
    <row r="35" spans="1:16" x14ac:dyDescent="0.25">
      <c r="A35" s="1">
        <v>43910</v>
      </c>
      <c r="C35">
        <v>21</v>
      </c>
      <c r="F35">
        <v>19850</v>
      </c>
      <c r="H35" s="5">
        <f t="shared" si="0"/>
        <v>17565.132547694819</v>
      </c>
      <c r="K35" s="5">
        <f t="shared" si="1"/>
        <v>5220619.2746035699</v>
      </c>
      <c r="N35" s="5">
        <f t="shared" si="2"/>
        <v>24989.74913216709</v>
      </c>
      <c r="O35" s="1"/>
      <c r="P35" s="5"/>
    </row>
    <row r="36" spans="1:16" x14ac:dyDescent="0.25">
      <c r="A36" s="1">
        <v>43911</v>
      </c>
      <c r="C36">
        <v>22</v>
      </c>
      <c r="F36">
        <v>22366</v>
      </c>
      <c r="H36" s="5">
        <f t="shared" si="0"/>
        <v>21060.07189364206</v>
      </c>
      <c r="K36" s="5">
        <f t="shared" si="1"/>
        <v>1705448.2189756355</v>
      </c>
      <c r="N36" s="5">
        <f t="shared" si="2"/>
        <v>29312.45865400559</v>
      </c>
      <c r="O36" s="1"/>
      <c r="P36" s="5"/>
    </row>
    <row r="37" spans="1:16" x14ac:dyDescent="0.25">
      <c r="A37" s="1">
        <v>43912</v>
      </c>
      <c r="C37">
        <v>23</v>
      </c>
      <c r="F37">
        <v>24875</v>
      </c>
      <c r="H37" s="5">
        <f t="shared" si="0"/>
        <v>24989.74913216709</v>
      </c>
      <c r="K37" s="5">
        <f t="shared" si="1"/>
        <v>13167.363333100187</v>
      </c>
      <c r="N37" s="5"/>
      <c r="O37" s="1"/>
    </row>
    <row r="38" spans="1:16" x14ac:dyDescent="0.25">
      <c r="A38" s="1">
        <v>43913</v>
      </c>
      <c r="C38">
        <v>24</v>
      </c>
      <c r="F38">
        <v>29056</v>
      </c>
      <c r="H38" s="5">
        <f t="shared" si="0"/>
        <v>29312.45865400559</v>
      </c>
      <c r="K38" s="5">
        <f t="shared" si="1"/>
        <v>65771.041214358804</v>
      </c>
      <c r="N38" s="5"/>
      <c r="O38" s="1"/>
    </row>
    <row r="39" spans="1:16" x14ac:dyDescent="0.25">
      <c r="C39">
        <v>25</v>
      </c>
      <c r="F39">
        <v>32911</v>
      </c>
      <c r="H39" s="5">
        <f t="shared" si="0"/>
        <v>33954.367087480714</v>
      </c>
      <c r="K39" s="5">
        <f t="shared" si="1"/>
        <v>1088614.8792379878</v>
      </c>
    </row>
    <row r="40" spans="1:16" x14ac:dyDescent="0.25">
      <c r="C40">
        <v>26</v>
      </c>
      <c r="F40">
        <v>37323</v>
      </c>
      <c r="H40" s="5">
        <f t="shared" si="0"/>
        <v>38811.903157882982</v>
      </c>
      <c r="K40" s="5">
        <f t="shared" si="1"/>
        <v>2216832.6135539152</v>
      </c>
    </row>
    <row r="41" spans="1:16" x14ac:dyDescent="0.25">
      <c r="A41" s="5"/>
      <c r="C41">
        <v>27</v>
      </c>
      <c r="F41">
        <v>43211</v>
      </c>
      <c r="H41" s="5">
        <f t="shared" si="0"/>
        <v>43759.566989078616</v>
      </c>
      <c r="K41" s="5">
        <f t="shared" si="1"/>
        <v>300925.74150677811</v>
      </c>
    </row>
    <row r="42" spans="1:16" x14ac:dyDescent="0.25">
      <c r="C42">
        <v>28</v>
      </c>
      <c r="F42">
        <v>49039</v>
      </c>
      <c r="H42" s="5">
        <f t="shared" si="0"/>
        <v>48662.254887716961</v>
      </c>
      <c r="K42" s="5">
        <f t="shared" si="1"/>
        <v>141936.87962915958</v>
      </c>
    </row>
    <row r="43" spans="1:16" x14ac:dyDescent="0.25">
      <c r="C43">
        <v>29</v>
      </c>
      <c r="F43">
        <v>54268</v>
      </c>
      <c r="H43" s="5">
        <f t="shared" si="0"/>
        <v>53389.687938094576</v>
      </c>
      <c r="K43" s="5">
        <f t="shared" si="1"/>
        <v>771432.07808855793</v>
      </c>
    </row>
    <row r="44" spans="1:16" x14ac:dyDescent="0.25">
      <c r="C44">
        <v>30</v>
      </c>
      <c r="H44" s="5">
        <f t="shared" si="0"/>
        <v>57829.774423223273</v>
      </c>
    </row>
    <row r="45" spans="1:16" x14ac:dyDescent="0.25">
      <c r="C45">
        <v>31</v>
      </c>
      <c r="H45" s="5">
        <f t="shared" si="0"/>
        <v>61898.124441750391</v>
      </c>
    </row>
    <row r="46" spans="1:16" x14ac:dyDescent="0.25">
      <c r="C46">
        <v>32</v>
      </c>
      <c r="H46" s="5">
        <f t="shared" si="0"/>
        <v>65542.264209436646</v>
      </c>
    </row>
    <row r="47" spans="1:16" x14ac:dyDescent="0.25">
      <c r="C47">
        <v>33</v>
      </c>
      <c r="H47" s="5">
        <f t="shared" si="0"/>
        <v>68740.704811288</v>
      </c>
    </row>
    <row r="48" spans="1:16" x14ac:dyDescent="0.25">
      <c r="C48">
        <v>34</v>
      </c>
      <c r="H48" s="5">
        <f t="shared" si="0"/>
        <v>71498.226204060993</v>
      </c>
    </row>
    <row r="49" spans="3:8" x14ac:dyDescent="0.25">
      <c r="C49">
        <v>35</v>
      </c>
      <c r="H49" s="5">
        <f t="shared" si="0"/>
        <v>73839.211764449356</v>
      </c>
    </row>
    <row r="50" spans="3:8" x14ac:dyDescent="0.25">
      <c r="C50">
        <v>36</v>
      </c>
      <c r="H50" s="5">
        <f t="shared" si="0"/>
        <v>75800.689564375207</v>
      </c>
    </row>
    <row r="51" spans="3:8" x14ac:dyDescent="0.25">
      <c r="C51">
        <v>37</v>
      </c>
      <c r="H51" s="5">
        <f t="shared" si="0"/>
        <v>77426.20497618636</v>
      </c>
    </row>
    <row r="52" spans="3:8" x14ac:dyDescent="0.25">
      <c r="C52">
        <v>38</v>
      </c>
      <c r="H52" s="5">
        <f t="shared" si="0"/>
        <v>78761.066754865271</v>
      </c>
    </row>
    <row r="53" spans="3:8" x14ac:dyDescent="0.25">
      <c r="C53">
        <v>39</v>
      </c>
      <c r="H53" s="5">
        <f t="shared" si="0"/>
        <v>79849.056716641455</v>
      </c>
    </row>
    <row r="54" spans="3:8" x14ac:dyDescent="0.25">
      <c r="C54">
        <v>40</v>
      </c>
      <c r="H54" s="5">
        <f t="shared" si="0"/>
        <v>80730.424780020927</v>
      </c>
    </row>
    <row r="55" spans="3:8" x14ac:dyDescent="0.25">
      <c r="C55">
        <v>41</v>
      </c>
      <c r="H55" s="5">
        <f t="shared" si="0"/>
        <v>81440.88006793255</v>
      </c>
    </row>
    <row r="56" spans="3:8" x14ac:dyDescent="0.25">
      <c r="C56">
        <v>42</v>
      </c>
      <c r="H56" s="5">
        <f t="shared" si="0"/>
        <v>82011.280544749272</v>
      </c>
    </row>
    <row r="57" spans="3:8" x14ac:dyDescent="0.25">
      <c r="C57">
        <v>43</v>
      </c>
      <c r="H57" s="5">
        <f t="shared" si="0"/>
        <v>82467.767564984897</v>
      </c>
    </row>
    <row r="58" spans="3:8" x14ac:dyDescent="0.25">
      <c r="C58">
        <v>44</v>
      </c>
      <c r="H58" s="5">
        <f t="shared" si="0"/>
        <v>82832.152624154201</v>
      </c>
    </row>
    <row r="59" spans="3:8" x14ac:dyDescent="0.25">
      <c r="C59">
        <v>45</v>
      </c>
      <c r="H59" s="5">
        <f t="shared" si="0"/>
        <v>83122.422044591469</v>
      </c>
    </row>
    <row r="60" spans="3:8" x14ac:dyDescent="0.25">
      <c r="C60">
        <v>46</v>
      </c>
      <c r="H60" s="5">
        <f t="shared" si="0"/>
        <v>83353.273049438518</v>
      </c>
    </row>
    <row r="61" spans="3:8" x14ac:dyDescent="0.25">
      <c r="C61">
        <v>47</v>
      </c>
      <c r="H61" s="5">
        <f t="shared" si="0"/>
        <v>83536.629969071699</v>
      </c>
    </row>
    <row r="62" spans="3:8" x14ac:dyDescent="0.25">
      <c r="C62">
        <v>48</v>
      </c>
      <c r="H62" s="5">
        <f t="shared" si="0"/>
        <v>83682.113576150892</v>
      </c>
    </row>
    <row r="63" spans="3:8" x14ac:dyDescent="0.25">
      <c r="C63">
        <v>49</v>
      </c>
      <c r="H63" s="5">
        <f t="shared" si="0"/>
        <v>83797.452181829562</v>
      </c>
    </row>
    <row r="64" spans="3:8" x14ac:dyDescent="0.25">
      <c r="C64">
        <v>50</v>
      </c>
      <c r="H64" s="5">
        <f t="shared" si="0"/>
        <v>83888.832566129247</v>
      </c>
    </row>
    <row r="65" spans="3:22" x14ac:dyDescent="0.25">
      <c r="C65">
        <v>51</v>
      </c>
      <c r="H65" s="5">
        <f t="shared" si="0"/>
        <v>83961.194063558956</v>
      </c>
    </row>
    <row r="66" spans="3:22" x14ac:dyDescent="0.25">
      <c r="C66">
        <v>52</v>
      </c>
      <c r="H66" s="5">
        <f t="shared" si="0"/>
        <v>84018.471681137642</v>
      </c>
    </row>
    <row r="67" spans="3:22" x14ac:dyDescent="0.25">
      <c r="C67">
        <v>53</v>
      </c>
      <c r="H67" s="5">
        <f t="shared" si="0"/>
        <v>84063.79504180506</v>
      </c>
    </row>
    <row r="68" spans="3:22" x14ac:dyDescent="0.25">
      <c r="C68">
        <v>54</v>
      </c>
      <c r="H68" s="5">
        <f t="shared" si="0"/>
        <v>84099.649923075151</v>
      </c>
    </row>
    <row r="69" spans="3:22" x14ac:dyDescent="0.25">
      <c r="C69">
        <v>55</v>
      </c>
      <c r="H69" s="5">
        <f t="shared" si="0"/>
        <v>84128.008646616392</v>
      </c>
    </row>
    <row r="70" spans="3:22" x14ac:dyDescent="0.25">
      <c r="C70">
        <v>56</v>
      </c>
      <c r="H70" s="5">
        <f t="shared" si="0"/>
        <v>84150.434843402894</v>
      </c>
    </row>
    <row r="71" spans="3:22" x14ac:dyDescent="0.25">
      <c r="C71">
        <v>57</v>
      </c>
      <c r="H71" s="5">
        <f t="shared" si="0"/>
        <v>84168.167330967262</v>
      </c>
    </row>
    <row r="72" spans="3:22" x14ac:dyDescent="0.25">
      <c r="C72">
        <v>58</v>
      </c>
      <c r="H72" s="5">
        <f t="shared" si="0"/>
        <v>84182.187081227676</v>
      </c>
      <c r="V72" s="5"/>
    </row>
    <row r="73" spans="3:22" x14ac:dyDescent="0.25">
      <c r="C73">
        <v>59</v>
      </c>
      <c r="H73" s="5">
        <f t="shared" si="0"/>
        <v>84193.270571902263</v>
      </c>
    </row>
    <row r="74" spans="3:22" x14ac:dyDescent="0.25">
      <c r="C74">
        <v>60</v>
      </c>
      <c r="H74" s="5">
        <f t="shared" si="0"/>
        <v>84202.032217901244</v>
      </c>
    </row>
    <row r="75" spans="3:22" x14ac:dyDescent="0.25">
      <c r="C75">
        <v>61</v>
      </c>
      <c r="H75" s="5">
        <f t="shared" si="0"/>
        <v>84208.95807280502</v>
      </c>
    </row>
    <row r="76" spans="3:22" x14ac:dyDescent="0.25">
      <c r="C76">
        <v>62</v>
      </c>
      <c r="H76" s="5">
        <f t="shared" si="0"/>
        <v>84214.432568462347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C47C-1418-4979-B708-48EA867A2B48}">
  <dimension ref="A1:V76"/>
  <sheetViews>
    <sheetView tabSelected="1" zoomScale="70" zoomScaleNormal="70" workbookViewId="0">
      <selection activeCell="Y44" sqref="Y44"/>
    </sheetView>
  </sheetViews>
  <sheetFormatPr defaultRowHeight="15" x14ac:dyDescent="0.25"/>
  <cols>
    <col min="2" max="2" width="12.42578125" bestFit="1" customWidth="1"/>
    <col min="4" max="4" width="13.7109375" customWidth="1"/>
    <col min="8" max="8" width="15.28515625" customWidth="1"/>
    <col min="11" max="11" width="10.28515625" customWidth="1"/>
  </cols>
  <sheetData>
    <row r="1" spans="1:20" ht="21" x14ac:dyDescent="0.35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21</v>
      </c>
      <c r="C3" s="6"/>
      <c r="D3" s="6"/>
      <c r="E3" s="6"/>
      <c r="F3" s="6"/>
      <c r="G3" s="6"/>
      <c r="H3" s="6" t="s">
        <v>17</v>
      </c>
      <c r="I3" s="6"/>
      <c r="J3" s="6"/>
      <c r="K3" s="6"/>
      <c r="L3" s="6"/>
      <c r="M3" s="6"/>
      <c r="N3" s="9" t="s">
        <v>14</v>
      </c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 s="10">
        <v>128611.92634076305</v>
      </c>
      <c r="D5" s="7" t="s">
        <v>4</v>
      </c>
      <c r="E5" s="7"/>
      <c r="F5" s="7"/>
    </row>
    <row r="6" spans="1:20" x14ac:dyDescent="0.25">
      <c r="A6" s="7" t="s">
        <v>18</v>
      </c>
      <c r="B6" s="10">
        <v>1.3848878138816741E-6</v>
      </c>
      <c r="D6" s="8">
        <f>SUM(K14:K44)</f>
        <v>10925113.485261798</v>
      </c>
      <c r="E6" s="7"/>
      <c r="F6" s="7"/>
    </row>
    <row r="7" spans="1:20" x14ac:dyDescent="0.25">
      <c r="A7" s="7" t="s">
        <v>19</v>
      </c>
      <c r="B7" s="11">
        <v>-40.574222690328597</v>
      </c>
    </row>
    <row r="8" spans="1:20" x14ac:dyDescent="0.25">
      <c r="A8" s="7" t="s">
        <v>22</v>
      </c>
      <c r="B8" s="7">
        <v>261.41134120050532</v>
      </c>
    </row>
    <row r="9" spans="1:20" x14ac:dyDescent="0.25">
      <c r="A9" s="7" t="s">
        <v>23</v>
      </c>
      <c r="B9" s="7">
        <v>296.55289749734055</v>
      </c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43889</v>
      </c>
      <c r="C14">
        <v>0</v>
      </c>
      <c r="F14">
        <v>53</v>
      </c>
      <c r="H14" s="5">
        <f xml:space="preserve"> $B$5 * 0.5 / ( 0.5 + ($B$5-0.5) * EXP(-$B$6 * $B$5 * (C14- $B$7))) - ($B$8 * C14 + $B$9)</f>
        <v>387.69645273786119</v>
      </c>
      <c r="K14" s="5">
        <f>(H14   -F14) ^2</f>
        <v>112021.71547530736</v>
      </c>
      <c r="M14" s="1">
        <v>43889</v>
      </c>
      <c r="N14" s="5">
        <f>H16</f>
        <v>155.46549942241768</v>
      </c>
      <c r="P14" s="5">
        <f>H18</f>
        <v>45.306532597530804</v>
      </c>
    </row>
    <row r="15" spans="1:20" x14ac:dyDescent="0.25">
      <c r="A15" s="1">
        <v>43890</v>
      </c>
      <c r="C15">
        <v>1</v>
      </c>
      <c r="F15">
        <v>66</v>
      </c>
      <c r="H15" s="5">
        <f t="shared" ref="H15:H76" si="0" xml:space="preserve"> $B$5 * 0.5 / ( 0.5 + ($B$5-0.5) * EXP(-$B$6 * $B$5 * (C15- $B$7))) - ($B$8 * C15 + $B$9)</f>
        <v>258.83945124451031</v>
      </c>
      <c r="K15" s="5">
        <f t="shared" ref="K15:K45" si="1">(H15   -F15) ^2</f>
        <v>37187.053956283868</v>
      </c>
      <c r="M15" s="1">
        <v>43890</v>
      </c>
      <c r="N15" s="5">
        <f t="shared" ref="N15:N36" si="2">H17</f>
        <v>82.390736393145971</v>
      </c>
      <c r="P15" s="5">
        <f t="shared" ref="P15:P34" si="3">H19</f>
        <v>50.92378364832166</v>
      </c>
    </row>
    <row r="16" spans="1:20" x14ac:dyDescent="0.25">
      <c r="A16" s="1">
        <v>43891</v>
      </c>
      <c r="C16">
        <v>2</v>
      </c>
      <c r="F16">
        <v>117</v>
      </c>
      <c r="H16" s="5">
        <f t="shared" si="0"/>
        <v>155.46549942241768</v>
      </c>
      <c r="K16" s="5">
        <f t="shared" si="1"/>
        <v>1479.5946458160147</v>
      </c>
      <c r="M16" s="1">
        <v>43891</v>
      </c>
      <c r="N16" s="5">
        <f t="shared" si="2"/>
        <v>45.306532597530804</v>
      </c>
      <c r="P16" s="5">
        <f t="shared" si="3"/>
        <v>107.13470032347141</v>
      </c>
    </row>
    <row r="17" spans="1:16" x14ac:dyDescent="0.25">
      <c r="A17" s="1">
        <v>43892</v>
      </c>
      <c r="C17">
        <v>3</v>
      </c>
      <c r="F17">
        <v>150</v>
      </c>
      <c r="H17" s="5">
        <f t="shared" si="0"/>
        <v>82.390736393145971</v>
      </c>
      <c r="K17" s="5">
        <f t="shared" si="1"/>
        <v>4571.0125254610766</v>
      </c>
      <c r="M17" s="1">
        <v>43892</v>
      </c>
      <c r="N17" s="5">
        <f t="shared" si="2"/>
        <v>50.92378364832166</v>
      </c>
      <c r="P17" s="5">
        <f t="shared" si="3"/>
        <v>223.1913854301547</v>
      </c>
    </row>
    <row r="18" spans="1:16" x14ac:dyDescent="0.25">
      <c r="A18" s="1">
        <v>43893</v>
      </c>
      <c r="C18">
        <v>4</v>
      </c>
      <c r="F18">
        <v>188</v>
      </c>
      <c r="H18" s="5">
        <f t="shared" si="0"/>
        <v>45.306532597530804</v>
      </c>
      <c r="K18" s="5">
        <f t="shared" si="1"/>
        <v>20361.425639339541</v>
      </c>
      <c r="M18" s="1">
        <v>43893</v>
      </c>
      <c r="N18" s="5">
        <f t="shared" si="2"/>
        <v>107.13470032347141</v>
      </c>
      <c r="P18" s="5">
        <f t="shared" si="3"/>
        <v>409.89887219632919</v>
      </c>
    </row>
    <row r="19" spans="1:16" x14ac:dyDescent="0.25">
      <c r="A19" s="1">
        <v>43894</v>
      </c>
      <c r="C19">
        <v>5</v>
      </c>
      <c r="F19">
        <v>240</v>
      </c>
      <c r="H19" s="5">
        <f t="shared" si="0"/>
        <v>50.92378364832166</v>
      </c>
      <c r="K19" s="5">
        <f t="shared" si="1"/>
        <v>35749.815589866674</v>
      </c>
      <c r="M19" s="1">
        <v>43894</v>
      </c>
      <c r="N19" s="5">
        <f t="shared" si="2"/>
        <v>223.1913854301547</v>
      </c>
      <c r="P19" s="5">
        <f t="shared" si="3"/>
        <v>679.81791829133772</v>
      </c>
    </row>
    <row r="20" spans="1:16" x14ac:dyDescent="0.25">
      <c r="A20" s="1">
        <v>43895</v>
      </c>
      <c r="C20">
        <v>6</v>
      </c>
      <c r="F20">
        <v>349</v>
      </c>
      <c r="H20" s="5">
        <f t="shared" si="0"/>
        <v>107.13470032347141</v>
      </c>
      <c r="K20" s="5">
        <f t="shared" si="1"/>
        <v>58498.823187616981</v>
      </c>
      <c r="M20" s="1">
        <v>43895</v>
      </c>
      <c r="N20" s="5">
        <f t="shared" si="2"/>
        <v>409.89887219632919</v>
      </c>
      <c r="P20" s="5">
        <f t="shared" si="3"/>
        <v>1047.4694745254906</v>
      </c>
    </row>
    <row r="21" spans="1:16" x14ac:dyDescent="0.25">
      <c r="A21" s="1">
        <v>43896</v>
      </c>
      <c r="C21">
        <v>7</v>
      </c>
      <c r="F21">
        <v>534</v>
      </c>
      <c r="H21" s="5">
        <f t="shared" si="0"/>
        <v>223.1913854301547</v>
      </c>
      <c r="K21" s="5">
        <f t="shared" si="1"/>
        <v>96601.994890826652</v>
      </c>
      <c r="M21" s="1">
        <v>43896</v>
      </c>
      <c r="N21" s="5">
        <f t="shared" si="2"/>
        <v>679.81791829133772</v>
      </c>
      <c r="P21" s="5">
        <f t="shared" si="3"/>
        <v>1529.5281302091885</v>
      </c>
    </row>
    <row r="22" spans="1:16" x14ac:dyDescent="0.25">
      <c r="A22" s="1">
        <v>43897</v>
      </c>
      <c r="C22">
        <v>8</v>
      </c>
      <c r="F22">
        <v>684</v>
      </c>
      <c r="H22" s="5">
        <f t="shared" si="0"/>
        <v>409.89887219632919</v>
      </c>
      <c r="K22" s="5">
        <f t="shared" si="1"/>
        <v>75131.428263244277</v>
      </c>
      <c r="M22" s="1">
        <v>43897</v>
      </c>
      <c r="N22" s="5">
        <f t="shared" si="2"/>
        <v>1047.4694745254906</v>
      </c>
      <c r="P22" s="5">
        <f t="shared" si="3"/>
        <v>2144.9857503027552</v>
      </c>
    </row>
    <row r="23" spans="1:16" x14ac:dyDescent="0.25">
      <c r="A23" s="1">
        <v>43898</v>
      </c>
      <c r="C23">
        <v>9</v>
      </c>
      <c r="F23">
        <v>847</v>
      </c>
      <c r="H23" s="5">
        <f t="shared" si="0"/>
        <v>679.81791829133772</v>
      </c>
      <c r="K23" s="5">
        <f t="shared" si="1"/>
        <v>27949.848444441832</v>
      </c>
      <c r="M23" s="1">
        <v>43898</v>
      </c>
      <c r="N23" s="5">
        <f t="shared" si="2"/>
        <v>1529.5281302091885</v>
      </c>
      <c r="P23" s="5">
        <f t="shared" si="3"/>
        <v>2915.2588250648469</v>
      </c>
    </row>
    <row r="24" spans="1:16" x14ac:dyDescent="0.25">
      <c r="A24" s="1">
        <v>43899</v>
      </c>
      <c r="C24">
        <v>10</v>
      </c>
      <c r="F24">
        <v>1112</v>
      </c>
      <c r="H24" s="5">
        <f t="shared" si="0"/>
        <v>1047.4694745254906</v>
      </c>
      <c r="K24" s="5">
        <f t="shared" si="1"/>
        <v>4164.1887180163103</v>
      </c>
      <c r="M24" s="1">
        <v>43899</v>
      </c>
      <c r="N24" s="5">
        <f t="shared" si="2"/>
        <v>2144.9857503027552</v>
      </c>
      <c r="P24" s="5">
        <f t="shared" si="3"/>
        <v>3864.2038205801846</v>
      </c>
    </row>
    <row r="25" spans="1:16" x14ac:dyDescent="0.25">
      <c r="A25" s="1">
        <v>43900</v>
      </c>
      <c r="C25">
        <v>11</v>
      </c>
      <c r="F25">
        <v>1565</v>
      </c>
      <c r="H25" s="5">
        <f t="shared" si="0"/>
        <v>1529.5281302091885</v>
      </c>
      <c r="K25" s="5">
        <f t="shared" si="1"/>
        <v>1258.2535464562873</v>
      </c>
      <c r="M25" s="1">
        <v>43900</v>
      </c>
      <c r="N25" s="5">
        <f t="shared" si="2"/>
        <v>2915.2588250648469</v>
      </c>
      <c r="P25" s="5">
        <f t="shared" si="3"/>
        <v>5017.9945035789497</v>
      </c>
    </row>
    <row r="26" spans="1:16" x14ac:dyDescent="0.25">
      <c r="A26" s="1">
        <v>43901</v>
      </c>
      <c r="C26">
        <v>12</v>
      </c>
      <c r="F26">
        <v>1966</v>
      </c>
      <c r="H26" s="5">
        <f t="shared" si="0"/>
        <v>2144.9857503027552</v>
      </c>
      <c r="K26" s="5">
        <f t="shared" si="1"/>
        <v>32035.898811440216</v>
      </c>
      <c r="M26" s="1">
        <v>43901</v>
      </c>
      <c r="N26" s="5">
        <f t="shared" si="2"/>
        <v>3864.2038205801846</v>
      </c>
      <c r="P26" s="5">
        <f t="shared" si="3"/>
        <v>6404.8049003961269</v>
      </c>
    </row>
    <row r="27" spans="1:16" x14ac:dyDescent="0.25">
      <c r="A27" s="1">
        <v>43902</v>
      </c>
      <c r="C27">
        <v>13</v>
      </c>
      <c r="F27">
        <v>2745</v>
      </c>
      <c r="H27" s="5">
        <f t="shared" si="0"/>
        <v>2915.2588250648469</v>
      </c>
      <c r="K27" s="5">
        <f t="shared" si="1"/>
        <v>28988.067512462127</v>
      </c>
      <c r="M27" s="1">
        <v>43902</v>
      </c>
      <c r="N27" s="5">
        <f t="shared" si="2"/>
        <v>5017.9945035789497</v>
      </c>
      <c r="P27" s="5">
        <f t="shared" si="3"/>
        <v>8054.2332394736932</v>
      </c>
    </row>
    <row r="28" spans="1:16" x14ac:dyDescent="0.25">
      <c r="A28" s="1">
        <v>43903</v>
      </c>
      <c r="C28">
        <v>14</v>
      </c>
      <c r="F28">
        <v>3675</v>
      </c>
      <c r="H28" s="5">
        <f t="shared" si="0"/>
        <v>3864.2038205801846</v>
      </c>
      <c r="K28" s="5">
        <f t="shared" si="1"/>
        <v>35798.085722138676</v>
      </c>
      <c r="M28" s="1">
        <v>43903</v>
      </c>
      <c r="N28" s="5">
        <f t="shared" si="2"/>
        <v>6404.8049003961269</v>
      </c>
      <c r="P28" s="5">
        <f t="shared" si="3"/>
        <v>9996.399107451507</v>
      </c>
    </row>
    <row r="29" spans="1:16" x14ac:dyDescent="0.25">
      <c r="A29" s="1">
        <v>43904</v>
      </c>
      <c r="C29">
        <v>15</v>
      </c>
      <c r="F29">
        <v>4585</v>
      </c>
      <c r="H29" s="5">
        <f t="shared" si="0"/>
        <v>5017.9945035789497</v>
      </c>
      <c r="K29" s="5">
        <f t="shared" si="1"/>
        <v>187484.24012958104</v>
      </c>
      <c r="M29" s="1">
        <v>43904</v>
      </c>
      <c r="N29" s="5">
        <f t="shared" si="2"/>
        <v>8054.2332394736932</v>
      </c>
      <c r="P29" s="5">
        <f t="shared" si="3"/>
        <v>12260.652602763241</v>
      </c>
    </row>
    <row r="30" spans="1:16" x14ac:dyDescent="0.25">
      <c r="A30" s="1">
        <v>43905</v>
      </c>
      <c r="C30">
        <v>16</v>
      </c>
      <c r="F30">
        <v>5813</v>
      </c>
      <c r="H30" s="5">
        <f t="shared" si="0"/>
        <v>6404.8049003961269</v>
      </c>
      <c r="K30" s="5">
        <f t="shared" si="1"/>
        <v>350233.04013286962</v>
      </c>
      <c r="M30" s="1">
        <v>43905</v>
      </c>
      <c r="N30" s="5">
        <f t="shared" si="2"/>
        <v>9996.399107451507</v>
      </c>
      <c r="P30" s="5">
        <f t="shared" si="3"/>
        <v>14873.855987455525</v>
      </c>
    </row>
    <row r="31" spans="1:16" x14ac:dyDescent="0.25">
      <c r="A31" s="1">
        <v>43906</v>
      </c>
      <c r="C31">
        <v>17</v>
      </c>
      <c r="F31">
        <v>7272</v>
      </c>
      <c r="H31" s="5">
        <f t="shared" si="0"/>
        <v>8054.2332394736932</v>
      </c>
      <c r="K31" s="5">
        <f t="shared" si="1"/>
        <v>611888.84093750827</v>
      </c>
      <c r="M31" s="1">
        <v>43906</v>
      </c>
      <c r="N31" s="5">
        <f t="shared" si="2"/>
        <v>12260.652602763241</v>
      </c>
      <c r="P31" s="5">
        <f t="shared" si="3"/>
        <v>17858.24072527419</v>
      </c>
    </row>
    <row r="32" spans="1:16" x14ac:dyDescent="0.25">
      <c r="A32" s="1">
        <v>43907</v>
      </c>
      <c r="C32">
        <v>18</v>
      </c>
      <c r="F32">
        <v>9360</v>
      </c>
      <c r="H32" s="5">
        <f t="shared" si="0"/>
        <v>9996.399107451507</v>
      </c>
      <c r="K32" s="5">
        <f t="shared" si="1"/>
        <v>405003.82396507479</v>
      </c>
      <c r="M32" s="1">
        <v>43907</v>
      </c>
      <c r="N32" s="5">
        <f t="shared" si="2"/>
        <v>14873.855987455525</v>
      </c>
      <c r="P32" s="5">
        <f t="shared" si="3"/>
        <v>21228.909403484842</v>
      </c>
    </row>
    <row r="33" spans="1:16" x14ac:dyDescent="0.25">
      <c r="A33" s="1">
        <v>43908</v>
      </c>
      <c r="C33">
        <v>19</v>
      </c>
      <c r="F33">
        <v>12329</v>
      </c>
      <c r="H33" s="5">
        <f t="shared" si="0"/>
        <v>12260.652602763241</v>
      </c>
      <c r="K33" s="5">
        <f t="shared" si="1"/>
        <v>4671.3667090393601</v>
      </c>
      <c r="N33" s="5">
        <f t="shared" si="2"/>
        <v>17858.24072527419</v>
      </c>
      <c r="O33" s="1"/>
      <c r="P33" s="5">
        <f t="shared" si="3"/>
        <v>24991.141478772719</v>
      </c>
    </row>
    <row r="34" spans="1:16" x14ac:dyDescent="0.25">
      <c r="A34" s="1">
        <v>43909</v>
      </c>
      <c r="C34">
        <v>20</v>
      </c>
      <c r="F34">
        <v>15322</v>
      </c>
      <c r="H34" s="5">
        <f t="shared" si="0"/>
        <v>14873.855987455525</v>
      </c>
      <c r="K34" s="5">
        <f t="shared" si="1"/>
        <v>200833.05597946266</v>
      </c>
      <c r="N34" s="5">
        <f t="shared" si="2"/>
        <v>21228.909403484842</v>
      </c>
      <c r="O34" s="1"/>
      <c r="P34" s="5">
        <f t="shared" si="3"/>
        <v>29137.764309066162</v>
      </c>
    </row>
    <row r="35" spans="1:16" x14ac:dyDescent="0.25">
      <c r="A35" s="1">
        <v>43910</v>
      </c>
      <c r="C35">
        <v>21</v>
      </c>
      <c r="F35">
        <v>19850</v>
      </c>
      <c r="H35" s="5">
        <f t="shared" si="0"/>
        <v>17858.24072527419</v>
      </c>
      <c r="K35" s="5">
        <f t="shared" si="1"/>
        <v>3967105.0084562828</v>
      </c>
      <c r="N35" s="5">
        <f t="shared" si="2"/>
        <v>24991.141478772719</v>
      </c>
      <c r="O35" s="1"/>
      <c r="P35" s="5"/>
    </row>
    <row r="36" spans="1:16" x14ac:dyDescent="0.25">
      <c r="A36" s="1">
        <v>43911</v>
      </c>
      <c r="C36">
        <v>22</v>
      </c>
      <c r="F36">
        <v>22366</v>
      </c>
      <c r="H36" s="5">
        <f t="shared" si="0"/>
        <v>21228.909403484842</v>
      </c>
      <c r="K36" s="5">
        <f t="shared" si="1"/>
        <v>1292975.0246831975</v>
      </c>
      <c r="N36" s="5">
        <f t="shared" si="2"/>
        <v>29137.764309066162</v>
      </c>
      <c r="O36" s="1"/>
      <c r="P36" s="5"/>
    </row>
    <row r="37" spans="1:16" x14ac:dyDescent="0.25">
      <c r="A37" s="1">
        <v>43912</v>
      </c>
      <c r="C37">
        <v>23</v>
      </c>
      <c r="F37">
        <v>24875</v>
      </c>
      <c r="H37" s="5">
        <f t="shared" si="0"/>
        <v>24991.141478772719</v>
      </c>
      <c r="K37" s="5">
        <f t="shared" si="1"/>
        <v>13488.843091513934</v>
      </c>
      <c r="N37" s="5"/>
      <c r="O37" s="1"/>
    </row>
    <row r="38" spans="1:16" x14ac:dyDescent="0.25">
      <c r="A38" s="1">
        <v>43913</v>
      </c>
      <c r="C38">
        <v>24</v>
      </c>
      <c r="F38">
        <v>29056</v>
      </c>
      <c r="H38" s="5">
        <f t="shared" si="0"/>
        <v>29137.764309066162</v>
      </c>
      <c r="K38" s="5">
        <f t="shared" si="1"/>
        <v>6685.4022370669009</v>
      </c>
      <c r="N38" s="5"/>
      <c r="O38" s="1"/>
    </row>
    <row r="39" spans="1:16" x14ac:dyDescent="0.25">
      <c r="C39">
        <v>25</v>
      </c>
      <c r="F39">
        <v>32911</v>
      </c>
      <c r="H39" s="5">
        <f t="shared" si="0"/>
        <v>33646.946006973303</v>
      </c>
      <c r="K39" s="5">
        <f t="shared" si="1"/>
        <v>541616.52517994912</v>
      </c>
    </row>
    <row r="40" spans="1:16" x14ac:dyDescent="0.25">
      <c r="C40">
        <v>26</v>
      </c>
      <c r="F40">
        <v>37323</v>
      </c>
      <c r="H40" s="5">
        <f t="shared" si="0"/>
        <v>38480.823871020941</v>
      </c>
      <c r="K40" s="5">
        <f t="shared" si="1"/>
        <v>1340556.1163059159</v>
      </c>
    </row>
    <row r="41" spans="1:16" x14ac:dyDescent="0.25">
      <c r="A41" s="5"/>
      <c r="C41">
        <v>27</v>
      </c>
      <c r="F41">
        <v>43211</v>
      </c>
      <c r="H41" s="5">
        <f t="shared" si="0"/>
        <v>43585.367640592689</v>
      </c>
      <c r="K41" s="5">
        <f t="shared" si="1"/>
        <v>140151.13032293675</v>
      </c>
    </row>
    <row r="42" spans="1:16" x14ac:dyDescent="0.25">
      <c r="C42">
        <v>28</v>
      </c>
      <c r="F42">
        <v>49039</v>
      </c>
      <c r="H42" s="5">
        <f t="shared" si="0"/>
        <v>48891.765556695129</v>
      </c>
      <c r="K42" s="5">
        <f t="shared" si="1"/>
        <v>21677.9812952953</v>
      </c>
    </row>
    <row r="43" spans="1:16" x14ac:dyDescent="0.25">
      <c r="C43">
        <v>29</v>
      </c>
      <c r="F43">
        <v>54268</v>
      </c>
      <c r="H43" s="5">
        <f t="shared" si="0"/>
        <v>54319.411986313346</v>
      </c>
      <c r="K43" s="5">
        <f t="shared" si="1"/>
        <v>2643.1923366836304</v>
      </c>
    </row>
    <row r="44" spans="1:16" x14ac:dyDescent="0.25">
      <c r="C44">
        <v>30</v>
      </c>
      <c r="F44">
        <v>58655</v>
      </c>
      <c r="H44" s="5">
        <f t="shared" si="0"/>
        <v>59780.301153723172</v>
      </c>
      <c r="K44" s="5">
        <f t="shared" si="1"/>
        <v>1266302.6865707026</v>
      </c>
    </row>
    <row r="45" spans="1:16" x14ac:dyDescent="0.25">
      <c r="C45">
        <v>31</v>
      </c>
      <c r="H45" s="5">
        <f t="shared" si="0"/>
        <v>65184.357015681235</v>
      </c>
      <c r="K45" s="5">
        <f t="shared" si="1"/>
        <v>4249000399.5477915</v>
      </c>
    </row>
    <row r="46" spans="1:16" x14ac:dyDescent="0.25">
      <c r="C46">
        <v>32</v>
      </c>
      <c r="H46" s="5">
        <f t="shared" si="0"/>
        <v>70445.032156266403</v>
      </c>
    </row>
    <row r="47" spans="1:16" x14ac:dyDescent="0.25">
      <c r="C47">
        <v>33</v>
      </c>
      <c r="H47" s="5">
        <f t="shared" si="0"/>
        <v>75484.450004784594</v>
      </c>
    </row>
    <row r="48" spans="1:16" x14ac:dyDescent="0.25">
      <c r="C48">
        <v>34</v>
      </c>
      <c r="H48" s="5">
        <f t="shared" si="0"/>
        <v>80237.463618263952</v>
      </c>
    </row>
    <row r="49" spans="3:8" x14ac:dyDescent="0.25">
      <c r="C49">
        <v>35</v>
      </c>
      <c r="H49" s="5">
        <f t="shared" si="0"/>
        <v>84654.228941423469</v>
      </c>
    </row>
    <row r="50" spans="3:8" x14ac:dyDescent="0.25">
      <c r="C50">
        <v>36</v>
      </c>
      <c r="H50" s="5">
        <f t="shared" si="0"/>
        <v>88701.172362658952</v>
      </c>
    </row>
    <row r="51" spans="3:8" x14ac:dyDescent="0.25">
      <c r="C51">
        <v>37</v>
      </c>
      <c r="H51" s="5">
        <f t="shared" si="0"/>
        <v>92360.494677754701</v>
      </c>
    </row>
    <row r="52" spans="3:8" x14ac:dyDescent="0.25">
      <c r="C52">
        <v>38</v>
      </c>
      <c r="H52" s="5">
        <f t="shared" si="0"/>
        <v>95628.538731991939</v>
      </c>
    </row>
    <row r="53" spans="3:8" x14ac:dyDescent="0.25">
      <c r="C53">
        <v>39</v>
      </c>
      <c r="H53" s="5">
        <f t="shared" si="0"/>
        <v>98513.432469016174</v>
      </c>
    </row>
    <row r="54" spans="3:8" x14ac:dyDescent="0.25">
      <c r="C54">
        <v>40</v>
      </c>
      <c r="H54" s="5">
        <f t="shared" si="0"/>
        <v>101032.41169433438</v>
      </c>
    </row>
    <row r="55" spans="3:8" x14ac:dyDescent="0.25">
      <c r="C55">
        <v>41</v>
      </c>
      <c r="H55" s="5">
        <f t="shared" si="0"/>
        <v>103209.15635991676</v>
      </c>
    </row>
    <row r="56" spans="3:8" x14ac:dyDescent="0.25">
      <c r="C56">
        <v>42</v>
      </c>
      <c r="H56" s="5">
        <f t="shared" si="0"/>
        <v>105071.37453459842</v>
      </c>
    </row>
    <row r="57" spans="3:8" x14ac:dyDescent="0.25">
      <c r="C57">
        <v>43</v>
      </c>
      <c r="H57" s="5">
        <f t="shared" si="0"/>
        <v>106648.76761506648</v>
      </c>
    </row>
    <row r="58" spans="3:8" x14ac:dyDescent="0.25">
      <c r="C58">
        <v>44</v>
      </c>
      <c r="H58" s="5">
        <f t="shared" si="0"/>
        <v>107971.42635255762</v>
      </c>
    </row>
    <row r="59" spans="3:8" x14ac:dyDescent="0.25">
      <c r="C59">
        <v>45</v>
      </c>
      <c r="H59" s="5">
        <f t="shared" si="0"/>
        <v>109068.64716371786</v>
      </c>
    </row>
    <row r="60" spans="3:8" x14ac:dyDescent="0.25">
      <c r="C60">
        <v>46</v>
      </c>
      <c r="H60" s="5">
        <f t="shared" si="0"/>
        <v>109968.12171665633</v>
      </c>
    </row>
    <row r="61" spans="3:8" x14ac:dyDescent="0.25">
      <c r="C61">
        <v>47</v>
      </c>
      <c r="H61" s="5">
        <f t="shared" si="0"/>
        <v>110695.43561665383</v>
      </c>
    </row>
    <row r="62" spans="3:8" x14ac:dyDescent="0.25">
      <c r="C62">
        <v>48</v>
      </c>
      <c r="H62" s="5">
        <f t="shared" si="0"/>
        <v>111273.80850978619</v>
      </c>
    </row>
    <row r="63" spans="3:8" x14ac:dyDescent="0.25">
      <c r="C63">
        <v>49</v>
      </c>
      <c r="H63" s="5">
        <f t="shared" si="0"/>
        <v>111724.0127909053</v>
      </c>
    </row>
    <row r="64" spans="3:8" x14ac:dyDescent="0.25">
      <c r="C64">
        <v>50</v>
      </c>
      <c r="H64" s="5">
        <f t="shared" si="0"/>
        <v>112064.41719683455</v>
      </c>
    </row>
    <row r="65" spans="3:22" x14ac:dyDescent="0.25">
      <c r="C65">
        <v>51</v>
      </c>
      <c r="H65" s="5">
        <f t="shared" si="0"/>
        <v>112311.11203089969</v>
      </c>
    </row>
    <row r="66" spans="3:22" x14ac:dyDescent="0.25">
      <c r="C66">
        <v>52</v>
      </c>
      <c r="H66" s="5">
        <f t="shared" si="0"/>
        <v>112478.08286949387</v>
      </c>
    </row>
    <row r="67" spans="3:22" x14ac:dyDescent="0.25">
      <c r="C67">
        <v>53</v>
      </c>
      <c r="H67" s="5">
        <f t="shared" si="0"/>
        <v>112577.40845354805</v>
      </c>
    </row>
    <row r="68" spans="3:22" x14ac:dyDescent="0.25">
      <c r="C68">
        <v>54</v>
      </c>
      <c r="H68" s="5">
        <f t="shared" si="0"/>
        <v>112619.46573477048</v>
      </c>
    </row>
    <row r="69" spans="3:22" x14ac:dyDescent="0.25">
      <c r="C69">
        <v>55</v>
      </c>
      <c r="H69" s="5">
        <f t="shared" si="0"/>
        <v>112613.13072786326</v>
      </c>
    </row>
    <row r="70" spans="3:22" x14ac:dyDescent="0.25">
      <c r="C70">
        <v>56</v>
      </c>
      <c r="H70" s="5">
        <f t="shared" si="0"/>
        <v>112565.96808629629</v>
      </c>
    </row>
    <row r="71" spans="3:22" x14ac:dyDescent="0.25">
      <c r="C71">
        <v>57</v>
      </c>
      <c r="H71" s="5">
        <f t="shared" si="0"/>
        <v>112484.40540879617</v>
      </c>
    </row>
    <row r="72" spans="3:22" x14ac:dyDescent="0.25">
      <c r="C72">
        <v>58</v>
      </c>
      <c r="H72" s="5">
        <f t="shared" si="0"/>
        <v>112373.89044197858</v>
      </c>
      <c r="V72" s="5"/>
    </row>
    <row r="73" spans="3:22" x14ac:dyDescent="0.25">
      <c r="C73">
        <v>59</v>
      </c>
      <c r="H73" s="5">
        <f t="shared" si="0"/>
        <v>112239.03079358321</v>
      </c>
    </row>
    <row r="74" spans="3:22" x14ac:dyDescent="0.25">
      <c r="C74">
        <v>60</v>
      </c>
      <c r="H74" s="5">
        <f t="shared" si="0"/>
        <v>112083.71669683857</v>
      </c>
    </row>
    <row r="75" spans="3:22" x14ac:dyDescent="0.25">
      <c r="C75">
        <v>61</v>
      </c>
      <c r="H75" s="5">
        <f t="shared" si="0"/>
        <v>111911.22791812012</v>
      </c>
    </row>
    <row r="76" spans="3:22" x14ac:dyDescent="0.25">
      <c r="C76">
        <v>62</v>
      </c>
      <c r="H76" s="5">
        <f t="shared" si="0"/>
        <v>111724.3261913434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B4BE-3AE4-4DC4-A66A-651A6F43FB1E}">
  <dimension ref="A1:T76"/>
  <sheetViews>
    <sheetView zoomScale="70" zoomScaleNormal="70" workbookViewId="0">
      <selection activeCell="D6" sqref="D6"/>
    </sheetView>
  </sheetViews>
  <sheetFormatPr defaultRowHeight="15" x14ac:dyDescent="0.25"/>
  <cols>
    <col min="1" max="1" width="11" customWidth="1"/>
    <col min="2" max="2" width="21.140625" bestFit="1" customWidth="1"/>
    <col min="8" max="8" width="11.85546875" customWidth="1"/>
    <col min="11" max="11" width="10.7109375" customWidth="1"/>
  </cols>
  <sheetData>
    <row r="1" spans="1:20" ht="21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 x14ac:dyDescent="0.25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 x14ac:dyDescent="0.25">
      <c r="A5" s="7" t="s">
        <v>8</v>
      </c>
      <c r="B5" s="11">
        <v>100000</v>
      </c>
      <c r="D5" s="7" t="s">
        <v>4</v>
      </c>
      <c r="E5" s="7"/>
      <c r="F5" s="7"/>
    </row>
    <row r="6" spans="1:20" x14ac:dyDescent="0.25">
      <c r="A6" s="7" t="s">
        <v>18</v>
      </c>
      <c r="B6" s="10">
        <v>0.40285404598131136</v>
      </c>
      <c r="D6" s="8">
        <f>SUM(K14:K36)</f>
        <v>8613479.5183725879</v>
      </c>
      <c r="E6" s="7"/>
      <c r="F6" s="7"/>
    </row>
    <row r="7" spans="1:20" x14ac:dyDescent="0.25">
      <c r="A7" s="7" t="s">
        <v>19</v>
      </c>
      <c r="B7" s="11">
        <v>21.623392227075293</v>
      </c>
    </row>
    <row r="8" spans="1:20" x14ac:dyDescent="0.25">
      <c r="A8" s="7"/>
      <c r="B8" s="7"/>
    </row>
    <row r="9" spans="1:20" x14ac:dyDescent="0.25">
      <c r="A9" s="7"/>
      <c r="B9" s="7"/>
    </row>
    <row r="12" spans="1:20" x14ac:dyDescent="0.25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 x14ac:dyDescent="0.25">
      <c r="A14" s="1">
        <v>43892</v>
      </c>
      <c r="C14">
        <v>0</v>
      </c>
      <c r="F14">
        <v>100</v>
      </c>
      <c r="H14" s="5">
        <f xml:space="preserve"> $B$5 / ( 1 + EXP(-$B$6 * (C14- $B$7)))</f>
        <v>16.472456455220186</v>
      </c>
      <c r="K14" s="5">
        <f>(H14   -F14) ^2</f>
        <v>6976.8505306250881</v>
      </c>
      <c r="M14" s="1">
        <v>43889</v>
      </c>
      <c r="N14" s="5">
        <f>H16</f>
        <v>36.862464747195226</v>
      </c>
      <c r="P14" s="5">
        <f>H18</f>
        <v>82.470904060219723</v>
      </c>
    </row>
    <row r="15" spans="1:20" x14ac:dyDescent="0.25">
      <c r="A15" s="1">
        <v>43893</v>
      </c>
      <c r="C15">
        <v>1</v>
      </c>
      <c r="F15">
        <v>124</v>
      </c>
      <c r="H15" s="5">
        <f t="shared" ref="H15:H76" si="0" xml:space="preserve"> $B$5 / ( 1 + EXP(-$B$6 * (C15- $B$7)))</f>
        <v>24.642239212681904</v>
      </c>
      <c r="K15" s="5">
        <f t="shared" ref="K15:K38" si="1">(H15   -F15) ^2</f>
        <v>9871.9646286699262</v>
      </c>
      <c r="M15" s="1">
        <v>43890</v>
      </c>
      <c r="N15" s="5">
        <f t="shared" ref="N15:N36" si="2">H17</f>
        <v>55.1394267928343</v>
      </c>
      <c r="P15" s="5">
        <f t="shared" ref="P15:P34" si="3">H19</f>
        <v>123.3333132392368</v>
      </c>
    </row>
    <row r="16" spans="1:20" x14ac:dyDescent="0.25">
      <c r="A16" s="1">
        <v>43894</v>
      </c>
      <c r="C16">
        <v>2</v>
      </c>
      <c r="F16">
        <v>158</v>
      </c>
      <c r="H16" s="5">
        <f t="shared" si="0"/>
        <v>36.862464747195226</v>
      </c>
      <c r="K16" s="5">
        <f t="shared" si="1"/>
        <v>14674.302447124521</v>
      </c>
      <c r="M16" s="1">
        <v>43891</v>
      </c>
      <c r="N16" s="5">
        <f t="shared" si="2"/>
        <v>82.470904060219723</v>
      </c>
      <c r="P16" s="5">
        <f t="shared" si="3"/>
        <v>184.40472689646472</v>
      </c>
    </row>
    <row r="17" spans="1:16" x14ac:dyDescent="0.25">
      <c r="A17" s="1">
        <v>43895</v>
      </c>
      <c r="C17">
        <v>3</v>
      </c>
      <c r="F17">
        <v>221</v>
      </c>
      <c r="H17" s="5">
        <f t="shared" si="0"/>
        <v>55.1394267928343</v>
      </c>
      <c r="K17" s="5">
        <f t="shared" si="1"/>
        <v>27509.729744609576</v>
      </c>
      <c r="M17" s="1">
        <v>43892</v>
      </c>
      <c r="N17" s="5">
        <f t="shared" si="2"/>
        <v>123.3333132392368</v>
      </c>
      <c r="P17" s="5">
        <f t="shared" si="3"/>
        <v>275.63364153455171</v>
      </c>
    </row>
    <row r="18" spans="1:16" x14ac:dyDescent="0.25">
      <c r="A18" s="1">
        <v>43896</v>
      </c>
      <c r="C18">
        <v>4</v>
      </c>
      <c r="F18">
        <v>319</v>
      </c>
      <c r="H18" s="5">
        <f t="shared" si="0"/>
        <v>82.470904060219723</v>
      </c>
      <c r="K18" s="5">
        <f t="shared" si="1"/>
        <v>55946.013226089788</v>
      </c>
      <c r="M18" s="1">
        <v>43893</v>
      </c>
      <c r="N18" s="5">
        <f t="shared" si="2"/>
        <v>184.40472689646472</v>
      </c>
      <c r="P18" s="5">
        <f t="shared" si="3"/>
        <v>411.80922309927547</v>
      </c>
    </row>
    <row r="19" spans="1:16" x14ac:dyDescent="0.25">
      <c r="A19" s="1">
        <v>43897</v>
      </c>
      <c r="C19">
        <v>5</v>
      </c>
      <c r="F19">
        <v>435</v>
      </c>
      <c r="H19" s="5">
        <f t="shared" si="0"/>
        <v>123.3333132392368</v>
      </c>
      <c r="K19" s="5">
        <f t="shared" si="1"/>
        <v>97136.123636431672</v>
      </c>
      <c r="M19" s="1">
        <v>43894</v>
      </c>
      <c r="N19" s="5">
        <f t="shared" si="2"/>
        <v>275.63364153455171</v>
      </c>
      <c r="P19" s="5">
        <f t="shared" si="3"/>
        <v>614.84695492602089</v>
      </c>
    </row>
    <row r="20" spans="1:16" x14ac:dyDescent="0.25">
      <c r="A20" s="1">
        <v>43898</v>
      </c>
      <c r="C20">
        <v>6</v>
      </c>
      <c r="F20">
        <v>541</v>
      </c>
      <c r="H20" s="5">
        <f t="shared" si="0"/>
        <v>184.40472689646472</v>
      </c>
      <c r="K20" s="5">
        <f t="shared" si="1"/>
        <v>127160.18879978493</v>
      </c>
      <c r="M20" s="1">
        <v>43895</v>
      </c>
      <c r="N20" s="5">
        <f t="shared" si="2"/>
        <v>411.80922309927547</v>
      </c>
      <c r="P20" s="5">
        <f t="shared" si="3"/>
        <v>917.06824020303236</v>
      </c>
    </row>
    <row r="21" spans="1:16" x14ac:dyDescent="0.25">
      <c r="A21" s="1">
        <v>43899</v>
      </c>
      <c r="C21">
        <v>7</v>
      </c>
      <c r="F21">
        <v>704</v>
      </c>
      <c r="H21" s="5">
        <f t="shared" si="0"/>
        <v>275.63364153455171</v>
      </c>
      <c r="K21" s="5">
        <f t="shared" si="1"/>
        <v>183497.73706494895</v>
      </c>
      <c r="M21" s="1">
        <v>43896</v>
      </c>
      <c r="N21" s="5">
        <f t="shared" si="2"/>
        <v>614.84695492602089</v>
      </c>
      <c r="P21" s="5">
        <f t="shared" si="3"/>
        <v>1365.8015885327084</v>
      </c>
    </row>
    <row r="22" spans="1:16" x14ac:dyDescent="0.25">
      <c r="A22" s="1">
        <v>43900</v>
      </c>
      <c r="C22">
        <v>8</v>
      </c>
      <c r="F22">
        <v>994</v>
      </c>
      <c r="H22" s="5">
        <f t="shared" si="0"/>
        <v>411.80922309927547</v>
      </c>
      <c r="K22" s="5">
        <f t="shared" si="1"/>
        <v>338946.10070826928</v>
      </c>
      <c r="M22" s="1">
        <v>43897</v>
      </c>
      <c r="N22" s="5">
        <f t="shared" si="2"/>
        <v>917.06824020303236</v>
      </c>
      <c r="P22" s="5">
        <f t="shared" si="3"/>
        <v>2029.6082880666158</v>
      </c>
    </row>
    <row r="23" spans="1:16" x14ac:dyDescent="0.25">
      <c r="A23" s="1">
        <v>43901</v>
      </c>
      <c r="C23">
        <v>9</v>
      </c>
      <c r="F23">
        <v>1301</v>
      </c>
      <c r="H23" s="5">
        <f t="shared" si="0"/>
        <v>614.84695492602089</v>
      </c>
      <c r="K23" s="5">
        <f t="shared" si="1"/>
        <v>470806.00126429403</v>
      </c>
      <c r="M23" s="1">
        <v>43898</v>
      </c>
      <c r="N23" s="5">
        <f t="shared" si="2"/>
        <v>1365.8015885327084</v>
      </c>
      <c r="P23" s="5">
        <f t="shared" si="3"/>
        <v>3006.2052119200903</v>
      </c>
    </row>
    <row r="24" spans="1:16" x14ac:dyDescent="0.25">
      <c r="A24" s="1">
        <v>43902</v>
      </c>
      <c r="C24">
        <v>10</v>
      </c>
      <c r="F24">
        <v>1697</v>
      </c>
      <c r="H24" s="5">
        <f t="shared" si="0"/>
        <v>917.06824020303236</v>
      </c>
      <c r="K24" s="5">
        <f t="shared" si="1"/>
        <v>608293.54993999482</v>
      </c>
      <c r="M24" s="1">
        <v>43899</v>
      </c>
      <c r="N24" s="5">
        <f t="shared" si="2"/>
        <v>2029.6082880666158</v>
      </c>
      <c r="P24" s="5">
        <f t="shared" si="3"/>
        <v>4431.4607739808589</v>
      </c>
    </row>
    <row r="25" spans="1:16" x14ac:dyDescent="0.25">
      <c r="A25" s="1">
        <v>43903</v>
      </c>
      <c r="C25">
        <v>11</v>
      </c>
      <c r="F25">
        <v>2247</v>
      </c>
      <c r="H25" s="5">
        <f t="shared" si="0"/>
        <v>1365.8015885327084</v>
      </c>
      <c r="K25" s="5">
        <f t="shared" si="1"/>
        <v>776510.64037247817</v>
      </c>
      <c r="M25" s="1">
        <v>43900</v>
      </c>
      <c r="N25" s="5">
        <f t="shared" si="2"/>
        <v>3006.2052119200903</v>
      </c>
      <c r="P25" s="5">
        <f t="shared" si="3"/>
        <v>6487.2422455109663</v>
      </c>
    </row>
    <row r="26" spans="1:16" x14ac:dyDescent="0.25">
      <c r="A26" s="1">
        <v>43904</v>
      </c>
      <c r="C26">
        <v>12</v>
      </c>
      <c r="F26">
        <v>2943</v>
      </c>
      <c r="H26" s="5">
        <f t="shared" si="0"/>
        <v>2029.6082880666158</v>
      </c>
      <c r="K26" s="5">
        <f t="shared" si="1"/>
        <v>834284.41942859825</v>
      </c>
      <c r="M26" s="1">
        <v>43901</v>
      </c>
      <c r="N26" s="5">
        <f t="shared" si="2"/>
        <v>4431.4607739808589</v>
      </c>
      <c r="P26" s="5">
        <f t="shared" si="3"/>
        <v>9402.880752358582</v>
      </c>
    </row>
    <row r="27" spans="1:16" x14ac:dyDescent="0.25">
      <c r="A27" s="1">
        <v>43905</v>
      </c>
      <c r="C27">
        <v>13</v>
      </c>
      <c r="F27">
        <v>3680</v>
      </c>
      <c r="H27" s="5">
        <f t="shared" si="0"/>
        <v>3006.2052119200903</v>
      </c>
      <c r="K27" s="5">
        <f t="shared" si="1"/>
        <v>453999.41644365044</v>
      </c>
      <c r="M27" s="1">
        <v>43902</v>
      </c>
      <c r="N27" s="5">
        <f t="shared" si="2"/>
        <v>6487.2422455109663</v>
      </c>
      <c r="P27" s="5">
        <f t="shared" si="3"/>
        <v>13440.584197109498</v>
      </c>
    </row>
    <row r="28" spans="1:16" x14ac:dyDescent="0.25">
      <c r="A28" s="1">
        <v>43906</v>
      </c>
      <c r="C28">
        <v>14</v>
      </c>
      <c r="F28">
        <v>4663</v>
      </c>
      <c r="H28" s="5">
        <f t="shared" si="0"/>
        <v>4431.4607739808589</v>
      </c>
      <c r="K28" s="5">
        <f t="shared" si="1"/>
        <v>53610.413185542908</v>
      </c>
      <c r="M28" s="1">
        <v>43903</v>
      </c>
      <c r="N28" s="5">
        <f t="shared" si="2"/>
        <v>9402.880752358582</v>
      </c>
      <c r="P28" s="5">
        <f t="shared" si="3"/>
        <v>18851.348619259876</v>
      </c>
    </row>
    <row r="29" spans="1:16" x14ac:dyDescent="0.25">
      <c r="A29" s="1">
        <v>43907</v>
      </c>
      <c r="C29">
        <v>15</v>
      </c>
      <c r="F29">
        <v>6411</v>
      </c>
      <c r="H29" s="5">
        <f t="shared" si="0"/>
        <v>6487.2422455109663</v>
      </c>
      <c r="K29" s="5">
        <f t="shared" si="1"/>
        <v>5812.8800005544626</v>
      </c>
      <c r="M29" s="1">
        <v>43904</v>
      </c>
      <c r="N29" s="5">
        <f t="shared" si="2"/>
        <v>13440.584197109498</v>
      </c>
      <c r="P29" s="5">
        <f t="shared" si="3"/>
        <v>25791.299910872782</v>
      </c>
    </row>
    <row r="30" spans="1:16" x14ac:dyDescent="0.25">
      <c r="A30" s="1">
        <v>43908</v>
      </c>
      <c r="C30">
        <v>16</v>
      </c>
      <c r="F30">
        <v>9259</v>
      </c>
      <c r="H30" s="5">
        <f t="shared" si="0"/>
        <v>9402.880752358582</v>
      </c>
      <c r="K30" s="5">
        <f t="shared" si="1"/>
        <v>20701.670899271587</v>
      </c>
      <c r="M30" s="1">
        <v>43905</v>
      </c>
      <c r="N30" s="5">
        <f t="shared" si="2"/>
        <v>18851.348619259876</v>
      </c>
      <c r="P30" s="5">
        <f t="shared" si="3"/>
        <v>34209.093550918566</v>
      </c>
    </row>
    <row r="31" spans="1:16" x14ac:dyDescent="0.25">
      <c r="A31" s="1">
        <v>43909</v>
      </c>
      <c r="C31">
        <v>17</v>
      </c>
      <c r="F31">
        <v>13789</v>
      </c>
      <c r="H31" s="5">
        <f t="shared" si="0"/>
        <v>13440.584197109498</v>
      </c>
      <c r="K31" s="5">
        <f t="shared" si="1"/>
        <v>121393.57170383325</v>
      </c>
      <c r="M31" s="1">
        <v>43906</v>
      </c>
      <c r="N31" s="5">
        <f t="shared" si="2"/>
        <v>25791.299910872782</v>
      </c>
      <c r="P31" s="5">
        <f t="shared" si="3"/>
        <v>43754.389066228578</v>
      </c>
    </row>
    <row r="32" spans="1:16" x14ac:dyDescent="0.25">
      <c r="A32" s="1">
        <v>43910</v>
      </c>
      <c r="C32">
        <v>18</v>
      </c>
      <c r="F32">
        <v>19383</v>
      </c>
      <c r="H32" s="5">
        <f t="shared" si="0"/>
        <v>18851.348619259876</v>
      </c>
      <c r="K32" s="5">
        <f t="shared" si="1"/>
        <v>282653.19064288063</v>
      </c>
      <c r="M32" s="1">
        <v>43907</v>
      </c>
      <c r="N32" s="5">
        <f t="shared" si="2"/>
        <v>34209.093550918566</v>
      </c>
      <c r="P32" s="5">
        <f t="shared" si="3"/>
        <v>53785.690218769727</v>
      </c>
    </row>
    <row r="33" spans="1:16" x14ac:dyDescent="0.25">
      <c r="A33" s="1">
        <v>43911</v>
      </c>
      <c r="C33">
        <v>19</v>
      </c>
      <c r="F33">
        <v>24207</v>
      </c>
      <c r="H33" s="5">
        <f t="shared" si="0"/>
        <v>25791.299910872782</v>
      </c>
      <c r="K33" s="5">
        <f t="shared" si="1"/>
        <v>2510006.2075915043</v>
      </c>
      <c r="N33" s="5">
        <f t="shared" si="2"/>
        <v>43754.389066228578</v>
      </c>
      <c r="O33" s="1"/>
      <c r="P33" s="5">
        <f t="shared" si="3"/>
        <v>63519.568055268523</v>
      </c>
    </row>
    <row r="34" spans="1:16" x14ac:dyDescent="0.25">
      <c r="A34" s="1">
        <v>43912</v>
      </c>
      <c r="C34">
        <v>20</v>
      </c>
      <c r="F34">
        <v>33566</v>
      </c>
      <c r="H34" s="5">
        <f t="shared" si="0"/>
        <v>34209.093550918566</v>
      </c>
      <c r="K34" s="5">
        <f t="shared" si="1"/>
        <v>413569.31523304974</v>
      </c>
      <c r="N34" s="5">
        <f t="shared" si="2"/>
        <v>53785.690218769727</v>
      </c>
      <c r="O34" s="1"/>
      <c r="P34" s="5">
        <f t="shared" si="3"/>
        <v>72260.616301035101</v>
      </c>
    </row>
    <row r="35" spans="1:16" x14ac:dyDescent="0.25">
      <c r="A35" s="1">
        <v>43913</v>
      </c>
      <c r="C35">
        <v>21</v>
      </c>
      <c r="F35">
        <v>43734</v>
      </c>
      <c r="H35" s="5">
        <f t="shared" si="0"/>
        <v>43754.389066228578</v>
      </c>
      <c r="K35" s="5">
        <f t="shared" si="1"/>
        <v>415.71402167332263</v>
      </c>
      <c r="N35" s="5">
        <f t="shared" si="2"/>
        <v>63519.568055268523</v>
      </c>
      <c r="O35" s="1"/>
      <c r="P35" s="5"/>
    </row>
    <row r="36" spans="1:16" x14ac:dyDescent="0.25">
      <c r="A36" s="1">
        <v>43914</v>
      </c>
      <c r="C36">
        <v>22</v>
      </c>
      <c r="F36">
        <v>54881</v>
      </c>
      <c r="H36" s="5">
        <f t="shared" si="0"/>
        <v>53785.690218769727</v>
      </c>
      <c r="K36" s="5">
        <f t="shared" si="1"/>
        <v>1199703.5168587086</v>
      </c>
      <c r="N36" s="5">
        <f t="shared" si="2"/>
        <v>72260.616301035101</v>
      </c>
      <c r="O36" s="1"/>
      <c r="P36" s="5"/>
    </row>
    <row r="37" spans="1:16" x14ac:dyDescent="0.25">
      <c r="A37" s="1">
        <v>43915</v>
      </c>
      <c r="C37">
        <v>23</v>
      </c>
      <c r="H37" s="5">
        <f t="shared" si="0"/>
        <v>63519.568055268523</v>
      </c>
      <c r="K37" s="5">
        <f t="shared" si="1"/>
        <v>4034735525.9278893</v>
      </c>
      <c r="N37" s="5"/>
      <c r="O37" s="1"/>
    </row>
    <row r="38" spans="1:16" x14ac:dyDescent="0.25">
      <c r="A38" s="1">
        <v>43916</v>
      </c>
      <c r="C38">
        <v>24</v>
      </c>
      <c r="H38" s="5">
        <f t="shared" si="0"/>
        <v>72260.616301035101</v>
      </c>
      <c r="K38" s="5">
        <f t="shared" si="1"/>
        <v>5221596668.2054195</v>
      </c>
      <c r="N38" s="5"/>
      <c r="O38" s="1"/>
    </row>
    <row r="39" spans="1:16" x14ac:dyDescent="0.25">
      <c r="C39">
        <v>25</v>
      </c>
      <c r="H39" s="5">
        <f t="shared" si="0"/>
        <v>79580.521802348332</v>
      </c>
    </row>
    <row r="40" spans="1:16" x14ac:dyDescent="0.25">
      <c r="C40">
        <v>26</v>
      </c>
      <c r="H40" s="5">
        <f t="shared" si="0"/>
        <v>85360.175584512617</v>
      </c>
    </row>
    <row r="41" spans="1:16" x14ac:dyDescent="0.25">
      <c r="A41" s="5"/>
      <c r="C41">
        <v>27</v>
      </c>
      <c r="H41" s="5">
        <f t="shared" si="0"/>
        <v>89715.338991943994</v>
      </c>
    </row>
    <row r="42" spans="1:16" x14ac:dyDescent="0.25">
      <c r="C42">
        <v>28</v>
      </c>
      <c r="H42" s="5">
        <f t="shared" si="0"/>
        <v>92882.919964258326</v>
      </c>
    </row>
    <row r="43" spans="1:16" x14ac:dyDescent="0.25">
      <c r="C43">
        <v>29</v>
      </c>
      <c r="H43" s="5">
        <f t="shared" si="0"/>
        <v>95127.895553760885</v>
      </c>
    </row>
    <row r="44" spans="1:16" x14ac:dyDescent="0.25">
      <c r="C44">
        <v>30</v>
      </c>
      <c r="H44" s="5">
        <f t="shared" si="0"/>
        <v>96689.963315778921</v>
      </c>
    </row>
    <row r="45" spans="1:16" x14ac:dyDescent="0.25">
      <c r="C45">
        <v>31</v>
      </c>
      <c r="H45" s="5">
        <f t="shared" si="0"/>
        <v>97762.986613721092</v>
      </c>
    </row>
    <row r="46" spans="1:16" x14ac:dyDescent="0.25">
      <c r="C46">
        <v>32</v>
      </c>
      <c r="H46" s="5">
        <f t="shared" si="0"/>
        <v>98493.584497843127</v>
      </c>
    </row>
    <row r="47" spans="1:16" x14ac:dyDescent="0.25">
      <c r="C47">
        <v>33</v>
      </c>
      <c r="H47" s="5">
        <f t="shared" si="0"/>
        <v>98988.042484763544</v>
      </c>
    </row>
    <row r="48" spans="1:16" x14ac:dyDescent="0.25">
      <c r="C48">
        <v>34</v>
      </c>
      <c r="H48" s="5">
        <f t="shared" si="0"/>
        <v>99321.320486757279</v>
      </c>
    </row>
    <row r="49" spans="3:8" x14ac:dyDescent="0.25">
      <c r="C49">
        <v>35</v>
      </c>
      <c r="H49" s="5">
        <f t="shared" si="0"/>
        <v>99545.340883437835</v>
      </c>
    </row>
    <row r="50" spans="3:8" x14ac:dyDescent="0.25">
      <c r="C50">
        <v>36</v>
      </c>
      <c r="H50" s="5">
        <f t="shared" si="0"/>
        <v>99695.642608400798</v>
      </c>
    </row>
    <row r="51" spans="3:8" x14ac:dyDescent="0.25">
      <c r="C51">
        <v>37</v>
      </c>
      <c r="H51" s="5">
        <f t="shared" si="0"/>
        <v>99796.359064172953</v>
      </c>
    </row>
    <row r="52" spans="3:8" x14ac:dyDescent="0.25">
      <c r="C52">
        <v>38</v>
      </c>
      <c r="H52" s="5">
        <f t="shared" si="0"/>
        <v>99863.792458859796</v>
      </c>
    </row>
    <row r="53" spans="3:8" x14ac:dyDescent="0.25">
      <c r="C53">
        <v>39</v>
      </c>
      <c r="H53" s="5">
        <f t="shared" si="0"/>
        <v>99908.916427204822</v>
      </c>
    </row>
    <row r="54" spans="3:8" x14ac:dyDescent="0.25">
      <c r="C54">
        <v>40</v>
      </c>
      <c r="H54" s="5">
        <f t="shared" si="0"/>
        <v>99939.100467912023</v>
      </c>
    </row>
    <row r="55" spans="3:8" x14ac:dyDescent="0.25">
      <c r="C55">
        <v>41</v>
      </c>
      <c r="H55" s="5">
        <f t="shared" si="0"/>
        <v>99959.285943442519</v>
      </c>
    </row>
    <row r="56" spans="3:8" x14ac:dyDescent="0.25">
      <c r="C56">
        <v>42</v>
      </c>
      <c r="H56" s="5">
        <f t="shared" si="0"/>
        <v>99972.782657288742</v>
      </c>
    </row>
    <row r="57" spans="3:8" x14ac:dyDescent="0.25">
      <c r="C57">
        <v>43</v>
      </c>
      <c r="H57" s="5">
        <f t="shared" si="0"/>
        <v>99981.806023496203</v>
      </c>
    </row>
    <row r="58" spans="3:8" x14ac:dyDescent="0.25">
      <c r="C58">
        <v>44</v>
      </c>
      <c r="H58" s="5">
        <f t="shared" si="0"/>
        <v>99987.83823683337</v>
      </c>
    </row>
    <row r="59" spans="3:8" x14ac:dyDescent="0.25">
      <c r="C59">
        <v>45</v>
      </c>
      <c r="H59" s="5">
        <f t="shared" si="0"/>
        <v>99991.870632312275</v>
      </c>
    </row>
    <row r="60" spans="3:8" x14ac:dyDescent="0.25">
      <c r="C60">
        <v>46</v>
      </c>
      <c r="H60" s="5">
        <f t="shared" si="0"/>
        <v>99994.566105717851</v>
      </c>
    </row>
    <row r="61" spans="3:8" x14ac:dyDescent="0.25">
      <c r="C61">
        <v>47</v>
      </c>
      <c r="H61" s="5">
        <f t="shared" si="0"/>
        <v>99996.367867183901</v>
      </c>
    </row>
    <row r="62" spans="3:8" x14ac:dyDescent="0.25">
      <c r="C62">
        <v>48</v>
      </c>
      <c r="H62" s="5">
        <f t="shared" si="0"/>
        <v>99997.572218138521</v>
      </c>
    </row>
    <row r="63" spans="3:8" x14ac:dyDescent="0.25">
      <c r="C63">
        <v>49</v>
      </c>
      <c r="H63" s="5">
        <f t="shared" si="0"/>
        <v>99998.377234113723</v>
      </c>
    </row>
    <row r="64" spans="3:8" x14ac:dyDescent="0.25">
      <c r="C64">
        <v>50</v>
      </c>
      <c r="H64" s="5">
        <f t="shared" si="0"/>
        <v>99998.915321786495</v>
      </c>
    </row>
    <row r="65" spans="3:8" x14ac:dyDescent="0.25">
      <c r="C65">
        <v>51</v>
      </c>
      <c r="H65" s="5">
        <f t="shared" si="0"/>
        <v>99999.274988008096</v>
      </c>
    </row>
    <row r="66" spans="3:8" x14ac:dyDescent="0.25">
      <c r="C66">
        <v>52</v>
      </c>
      <c r="H66" s="5">
        <f t="shared" si="0"/>
        <v>99999.515393823734</v>
      </c>
    </row>
    <row r="67" spans="3:8" x14ac:dyDescent="0.25">
      <c r="C67">
        <v>53</v>
      </c>
      <c r="H67" s="5">
        <f t="shared" si="0"/>
        <v>99999.676084035193</v>
      </c>
    </row>
    <row r="68" spans="3:8" x14ac:dyDescent="0.25">
      <c r="C68">
        <v>54</v>
      </c>
      <c r="H68" s="5">
        <f t="shared" si="0"/>
        <v>99999.783491211012</v>
      </c>
    </row>
    <row r="69" spans="3:8" x14ac:dyDescent="0.25">
      <c r="C69">
        <v>55</v>
      </c>
      <c r="H69" s="5">
        <f t="shared" si="0"/>
        <v>99999.855283332392</v>
      </c>
    </row>
    <row r="70" spans="3:8" x14ac:dyDescent="0.25">
      <c r="C70">
        <v>56</v>
      </c>
      <c r="H70" s="5">
        <f t="shared" si="0"/>
        <v>99999.903269936549</v>
      </c>
    </row>
    <row r="71" spans="3:8" x14ac:dyDescent="0.25">
      <c r="C71">
        <v>57</v>
      </c>
      <c r="H71" s="5">
        <f t="shared" si="0"/>
        <v>99999.935344671481</v>
      </c>
    </row>
    <row r="72" spans="3:8" x14ac:dyDescent="0.25">
      <c r="C72">
        <v>58</v>
      </c>
      <c r="H72" s="5">
        <f t="shared" si="0"/>
        <v>99999.956783745278</v>
      </c>
    </row>
    <row r="73" spans="3:8" x14ac:dyDescent="0.25">
      <c r="C73">
        <v>59</v>
      </c>
      <c r="H73" s="5">
        <f t="shared" si="0"/>
        <v>99999.971113834195</v>
      </c>
    </row>
    <row r="74" spans="3:8" x14ac:dyDescent="0.25">
      <c r="C74">
        <v>60</v>
      </c>
      <c r="H74" s="5">
        <f t="shared" si="0"/>
        <v>99999.980692206183</v>
      </c>
    </row>
    <row r="75" spans="3:8" x14ac:dyDescent="0.25">
      <c r="C75">
        <v>61</v>
      </c>
      <c r="H75" s="5">
        <f t="shared" si="0"/>
        <v>99999.987094483484</v>
      </c>
    </row>
    <row r="76" spans="3:8" x14ac:dyDescent="0.25">
      <c r="C76">
        <v>62</v>
      </c>
      <c r="H76" s="5">
        <f t="shared" si="0"/>
        <v>99999.991373827856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Polynomial-Exponential Germany</vt:lpstr>
      <vt:lpstr>Logistic Model Germany</vt:lpstr>
      <vt:lpstr>Logistic Germany With Linear</vt:lpstr>
      <vt:lpstr>Logistic Model 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2020-03-30T09:43:31Z</dcterms:modified>
</cp:coreProperties>
</file>