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9CB6AF76-194C-421E-B727-025057A04342}" xr6:coauthVersionLast="45" xr6:coauthVersionMax="45" xr10:uidLastSave="{00000000-0000-0000-0000-000000000000}"/>
  <bookViews>
    <workbookView xWindow="-120" yWindow="-120" windowWidth="29040" windowHeight="15990" activeTab="2" xr2:uid="{8F2FD530-AE1D-479B-B999-25EE25C3C974}"/>
  </bookViews>
  <sheets>
    <sheet name="Polynomial-Exponential Germany" sheetId="1" r:id="rId1"/>
    <sheet name="Logistic Model Germany" sheetId="2" r:id="rId2"/>
    <sheet name="Logistic Germany With Linear" sheetId="4" r:id="rId3"/>
    <sheet name="Logistic Model USA" sheetId="3" r:id="rId4"/>
  </sheets>
  <definedNames>
    <definedName name="solver_adj" localSheetId="2" hidden="1">'Logistic Germany With Linear'!$B$5:$B$9</definedName>
    <definedName name="solver_adj" localSheetId="1" hidden="1">'Logistic Model Germany'!$B$5:$B$7</definedName>
    <definedName name="solver_adj" localSheetId="3" hidden="1">'Logistic Model USA'!$B$5:$B$7</definedName>
    <definedName name="solver_adj" localSheetId="0" hidden="1">'Polynomial-Exponential Germany'!$B$6:$B$9</definedName>
    <definedName name="solver_cvg" localSheetId="2" hidden="1">0.00001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3" hidden="1">2</definedName>
    <definedName name="solver_drv" localSheetId="0" hidden="1">1</definedName>
    <definedName name="solver_eng" localSheetId="2" hidden="1">3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lhs1" localSheetId="2" hidden="1">'Logistic Germany With Linear'!$B$5</definedName>
    <definedName name="solver_lhs1" localSheetId="1" hidden="1">'Logistic Model Germany'!$B$5</definedName>
    <definedName name="solver_lhs1" localSheetId="3" hidden="1">'Logistic Model USA'!$B$5</definedName>
    <definedName name="solver_lhs1" localSheetId="0" hidden="1">'Polynomial-Exponential Germany'!$B$10</definedName>
    <definedName name="solver_lhs10" localSheetId="2" hidden="1">'Logistic Germany With Linear'!$B$9</definedName>
    <definedName name="solver_lhs10" localSheetId="0" hidden="1">'Polynomial-Exponential Germany'!$B$9</definedName>
    <definedName name="solver_lhs2" localSheetId="2" hidden="1">'Logistic Germany With Linear'!$B$5</definedName>
    <definedName name="solver_lhs2" localSheetId="1" hidden="1">'Logistic Model Germany'!$B$5</definedName>
    <definedName name="solver_lhs2" localSheetId="3" hidden="1">'Logistic Model USA'!$B$5</definedName>
    <definedName name="solver_lhs2" localSheetId="0" hidden="1">'Polynomial-Exponential Germany'!$B$10</definedName>
    <definedName name="solver_lhs3" localSheetId="2" hidden="1">'Logistic Germany With Linear'!$B$6</definedName>
    <definedName name="solver_lhs3" localSheetId="1" hidden="1">'Logistic Model Germany'!$B$6</definedName>
    <definedName name="solver_lhs3" localSheetId="3" hidden="1">'Logistic Model USA'!$B$6</definedName>
    <definedName name="solver_lhs3" localSheetId="0" hidden="1">'Polynomial-Exponential Germany'!$B$6</definedName>
    <definedName name="solver_lhs4" localSheetId="2" hidden="1">'Logistic Germany With Linear'!$B$6</definedName>
    <definedName name="solver_lhs4" localSheetId="1" hidden="1">'Logistic Model Germany'!$B$6</definedName>
    <definedName name="solver_lhs4" localSheetId="3" hidden="1">'Logistic Model USA'!$B$6</definedName>
    <definedName name="solver_lhs4" localSheetId="0" hidden="1">'Polynomial-Exponential Germany'!$B$6</definedName>
    <definedName name="solver_lhs5" localSheetId="2" hidden="1">'Logistic Germany With Linear'!$B$7</definedName>
    <definedName name="solver_lhs5" localSheetId="1" hidden="1">'Logistic Model Germany'!$B$7</definedName>
    <definedName name="solver_lhs5" localSheetId="3" hidden="1">'Logistic Model USA'!$B$7</definedName>
    <definedName name="solver_lhs5" localSheetId="0" hidden="1">'Polynomial-Exponential Germany'!$B$7</definedName>
    <definedName name="solver_lhs6" localSheetId="2" hidden="1">'Logistic Germany With Linear'!$B$7</definedName>
    <definedName name="solver_lhs6" localSheetId="1" hidden="1">'Logistic Model Germany'!$B$7</definedName>
    <definedName name="solver_lhs6" localSheetId="3" hidden="1">'Logistic Model USA'!$B$7</definedName>
    <definedName name="solver_lhs6" localSheetId="0" hidden="1">'Polynomial-Exponential Germany'!$B$7</definedName>
    <definedName name="solver_lhs7" localSheetId="2" hidden="1">'Logistic Germany With Linear'!$B$8</definedName>
    <definedName name="solver_lhs7" localSheetId="1" hidden="1">'Logistic Model Germany'!$B$8</definedName>
    <definedName name="solver_lhs7" localSheetId="0" hidden="1">'Polynomial-Exponential Germany'!$B$8</definedName>
    <definedName name="solver_lhs8" localSheetId="2" hidden="1">'Logistic Germany With Linear'!$B$8</definedName>
    <definedName name="solver_lhs8" localSheetId="1" hidden="1">'Logistic Model Germany'!$B$8</definedName>
    <definedName name="solver_lhs8" localSheetId="0" hidden="1">'Polynomial-Exponential Germany'!$B$8</definedName>
    <definedName name="solver_lhs9" localSheetId="2" hidden="1">'Logistic Germany With Linear'!$B$9</definedName>
    <definedName name="solver_lhs9" localSheetId="0" hidden="1">'Polynomial-Exponential Germany'!$B$9</definedName>
    <definedName name="solver_lin" localSheetId="0" hidden="1">2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2" hidden="1">60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2" hidden="1">1</definedName>
    <definedName name="solver_msl" localSheetId="1" hidden="1">1</definedName>
    <definedName name="solver_msl" localSheetId="3" hidden="1">1</definedName>
    <definedName name="solver_msl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2" hidden="1">10</definedName>
    <definedName name="solver_num" localSheetId="1" hidden="1">6</definedName>
    <definedName name="solver_num" localSheetId="3" hidden="1">6</definedName>
    <definedName name="solver_num" localSheetId="0" hidden="1">10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2" hidden="1">'Logistic Germany With Linear'!$D$6</definedName>
    <definedName name="solver_opt" localSheetId="1" hidden="1">'Logistic Model Germany'!$D$6</definedName>
    <definedName name="solver_opt" localSheetId="3" hidden="1">'Logistic Model USA'!$D$6</definedName>
    <definedName name="solver_opt" localSheetId="0" hidden="1">'Polynomial-Exponential Germany'!$D$7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1" localSheetId="0" hidden="1">3</definedName>
    <definedName name="solver_rel10" localSheetId="2" hidden="1">3</definedName>
    <definedName name="solver_rel10" localSheetId="0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0" hidden="1">1</definedName>
    <definedName name="solver_rel3" localSheetId="2" hidden="1">1</definedName>
    <definedName name="solver_rel3" localSheetId="1" hidden="1">1</definedName>
    <definedName name="solver_rel3" localSheetId="3" hidden="1">1</definedName>
    <definedName name="solver_rel3" localSheetId="0" hidden="1">1</definedName>
    <definedName name="solver_rel4" localSheetId="2" hidden="1">3</definedName>
    <definedName name="solver_rel4" localSheetId="1" hidden="1">3</definedName>
    <definedName name="solver_rel4" localSheetId="3" hidden="1">3</definedName>
    <definedName name="solver_rel4" localSheetId="0" hidden="1">3</definedName>
    <definedName name="solver_rel5" localSheetId="2" hidden="1">1</definedName>
    <definedName name="solver_rel5" localSheetId="1" hidden="1">1</definedName>
    <definedName name="solver_rel5" localSheetId="3" hidden="1">1</definedName>
    <definedName name="solver_rel5" localSheetId="0" hidden="1">1</definedName>
    <definedName name="solver_rel6" localSheetId="2" hidden="1">3</definedName>
    <definedName name="solver_rel6" localSheetId="1" hidden="1">3</definedName>
    <definedName name="solver_rel6" localSheetId="3" hidden="1">3</definedName>
    <definedName name="solver_rel6" localSheetId="0" hidden="1">3</definedName>
    <definedName name="solver_rel7" localSheetId="2" hidden="1">1</definedName>
    <definedName name="solver_rel7" localSheetId="1" hidden="1">1</definedName>
    <definedName name="solver_rel7" localSheetId="0" hidden="1">1</definedName>
    <definedName name="solver_rel8" localSheetId="2" hidden="1">3</definedName>
    <definedName name="solver_rel8" localSheetId="1" hidden="1">3</definedName>
    <definedName name="solver_rel8" localSheetId="0" hidden="1">3</definedName>
    <definedName name="solver_rel9" localSheetId="2" hidden="1">1</definedName>
    <definedName name="solver_rel9" localSheetId="0" hidden="1">1</definedName>
    <definedName name="solver_rhs1" localSheetId="2" hidden="1">200000</definedName>
    <definedName name="solver_rhs1" localSheetId="1" hidden="1">100000</definedName>
    <definedName name="solver_rhs1" localSheetId="3" hidden="1">100000</definedName>
    <definedName name="solver_rhs1" localSheetId="0" hidden="1">-100</definedName>
    <definedName name="solver_rhs10" localSheetId="2" hidden="1">0</definedName>
    <definedName name="solver_rhs10" localSheetId="0" hidden="1">0</definedName>
    <definedName name="solver_rhs2" localSheetId="2" hidden="1">40000</definedName>
    <definedName name="solver_rhs2" localSheetId="1" hidden="1">1000</definedName>
    <definedName name="solver_rhs2" localSheetId="3" hidden="1">1000</definedName>
    <definedName name="solver_rhs2" localSheetId="0" hidden="1">100</definedName>
    <definedName name="solver_rhs3" localSheetId="2" hidden="1">2</definedName>
    <definedName name="solver_rhs3" localSheetId="1" hidden="1">1</definedName>
    <definedName name="solver_rhs3" localSheetId="3" hidden="1">1</definedName>
    <definedName name="solver_rhs3" localSheetId="0" hidden="1">30</definedName>
    <definedName name="solver_rhs4" localSheetId="2" hidden="1">0</definedName>
    <definedName name="solver_rhs4" localSheetId="1" hidden="1">0</definedName>
    <definedName name="solver_rhs4" localSheetId="3" hidden="1">0</definedName>
    <definedName name="solver_rhs4" localSheetId="0" hidden="1">0</definedName>
    <definedName name="solver_rhs5" localSheetId="2" hidden="1">0</definedName>
    <definedName name="solver_rhs5" localSheetId="1" hidden="1">1000</definedName>
    <definedName name="solver_rhs5" localSheetId="3" hidden="1">1000</definedName>
    <definedName name="solver_rhs5" localSheetId="0" hidden="1">40</definedName>
    <definedName name="solver_rhs6" localSheetId="2" hidden="1">-200</definedName>
    <definedName name="solver_rhs6" localSheetId="1" hidden="1">1</definedName>
    <definedName name="solver_rhs6" localSheetId="3" hidden="1">1</definedName>
    <definedName name="solver_rhs6" localSheetId="0" hidden="1">0</definedName>
    <definedName name="solver_rhs7" localSheetId="2" hidden="1">10000</definedName>
    <definedName name="solver_rhs7" localSheetId="1" hidden="1">1000</definedName>
    <definedName name="solver_rhs7" localSheetId="0" hidden="1">2</definedName>
    <definedName name="solver_rhs8" localSheetId="2" hidden="1">0</definedName>
    <definedName name="solver_rhs8" localSheetId="1" hidden="1">1</definedName>
    <definedName name="solver_rhs8" localSheetId="0" hidden="1">0</definedName>
    <definedName name="solver_rhs9" localSheetId="2" hidden="1">20000</definedName>
    <definedName name="solver_rhs9" localSheetId="0" hidden="1">1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3" hidden="1">2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2" hidden="1">1000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4" l="1"/>
  <c r="K15" i="4" s="1"/>
  <c r="H16" i="4"/>
  <c r="K16" i="4" s="1"/>
  <c r="H17" i="4"/>
  <c r="K17" i="4" s="1"/>
  <c r="H18" i="4"/>
  <c r="N16" i="4" s="1"/>
  <c r="H19" i="4"/>
  <c r="K19" i="4" s="1"/>
  <c r="H20" i="4"/>
  <c r="K20" i="4" s="1"/>
  <c r="H21" i="4"/>
  <c r="N19" i="4" s="1"/>
  <c r="H22" i="4"/>
  <c r="K22" i="4" s="1"/>
  <c r="H23" i="4"/>
  <c r="K23" i="4" s="1"/>
  <c r="H24" i="4"/>
  <c r="N22" i="4" s="1"/>
  <c r="H25" i="4"/>
  <c r="K25" i="4" s="1"/>
  <c r="H26" i="4"/>
  <c r="P22" i="4" s="1"/>
  <c r="H27" i="4"/>
  <c r="N25" i="4" s="1"/>
  <c r="H28" i="4"/>
  <c r="K28" i="4" s="1"/>
  <c r="H29" i="4"/>
  <c r="P25" i="4" s="1"/>
  <c r="H30" i="4"/>
  <c r="K30" i="4" s="1"/>
  <c r="H31" i="4"/>
  <c r="K31" i="4" s="1"/>
  <c r="H32" i="4"/>
  <c r="P28" i="4" s="1"/>
  <c r="H33" i="4"/>
  <c r="K33" i="4" s="1"/>
  <c r="H34" i="4"/>
  <c r="N32" i="4" s="1"/>
  <c r="H35" i="4"/>
  <c r="P31" i="4" s="1"/>
  <c r="H36" i="4"/>
  <c r="K36" i="4" s="1"/>
  <c r="H37" i="4"/>
  <c r="K37" i="4" s="1"/>
  <c r="H38" i="4"/>
  <c r="P34" i="4" s="1"/>
  <c r="H39" i="4"/>
  <c r="K39" i="4" s="1"/>
  <c r="H40" i="4"/>
  <c r="K40" i="4" s="1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14" i="4"/>
  <c r="K14" i="4" s="1"/>
  <c r="P18" i="4" l="1"/>
  <c r="P20" i="4"/>
  <c r="P14" i="4"/>
  <c r="P24" i="4"/>
  <c r="P29" i="4"/>
  <c r="N27" i="4"/>
  <c r="N33" i="4"/>
  <c r="P27" i="4"/>
  <c r="P33" i="4"/>
  <c r="K29" i="4"/>
  <c r="K35" i="4"/>
  <c r="N29" i="4"/>
  <c r="N36" i="4"/>
  <c r="K38" i="4"/>
  <c r="K34" i="4"/>
  <c r="N26" i="4"/>
  <c r="N30" i="4"/>
  <c r="N14" i="4"/>
  <c r="N20" i="4"/>
  <c r="K26" i="4"/>
  <c r="P26" i="4"/>
  <c r="P30" i="4"/>
  <c r="P15" i="4"/>
  <c r="P21" i="4"/>
  <c r="N35" i="4"/>
  <c r="N17" i="4"/>
  <c r="K32" i="4"/>
  <c r="P17" i="4"/>
  <c r="P23" i="4"/>
  <c r="N23" i="4"/>
  <c r="N15" i="4"/>
  <c r="N18" i="4"/>
  <c r="N21" i="4"/>
  <c r="N24" i="4"/>
  <c r="K24" i="4"/>
  <c r="K27" i="4"/>
  <c r="P32" i="4"/>
  <c r="K21" i="4"/>
  <c r="K18" i="4"/>
  <c r="N28" i="4"/>
  <c r="N31" i="4"/>
  <c r="N34" i="4"/>
  <c r="P16" i="4"/>
  <c r="P19" i="4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P34" i="3" s="1"/>
  <c r="H37" i="3"/>
  <c r="K37" i="3" s="1"/>
  <c r="H36" i="3"/>
  <c r="N34" i="3" s="1"/>
  <c r="H35" i="3"/>
  <c r="P31" i="3" s="1"/>
  <c r="H34" i="3"/>
  <c r="K34" i="3" s="1"/>
  <c r="H33" i="3"/>
  <c r="N31" i="3" s="1"/>
  <c r="H32" i="3"/>
  <c r="P28" i="3" s="1"/>
  <c r="H31" i="3"/>
  <c r="K31" i="3" s="1"/>
  <c r="H30" i="3"/>
  <c r="N28" i="3" s="1"/>
  <c r="H29" i="3"/>
  <c r="P25" i="3" s="1"/>
  <c r="H28" i="3"/>
  <c r="K28" i="3" s="1"/>
  <c r="H27" i="3"/>
  <c r="N25" i="3" s="1"/>
  <c r="H26" i="3"/>
  <c r="P22" i="3" s="1"/>
  <c r="H25" i="3"/>
  <c r="K25" i="3" s="1"/>
  <c r="H24" i="3"/>
  <c r="N22" i="3" s="1"/>
  <c r="H23" i="3"/>
  <c r="P19" i="3" s="1"/>
  <c r="H22" i="3"/>
  <c r="K22" i="3" s="1"/>
  <c r="H21" i="3"/>
  <c r="N19" i="3" s="1"/>
  <c r="H20" i="3"/>
  <c r="P16" i="3" s="1"/>
  <c r="H19" i="3"/>
  <c r="K19" i="3" s="1"/>
  <c r="H18" i="3"/>
  <c r="N16" i="3" s="1"/>
  <c r="H17" i="3"/>
  <c r="K17" i="3" s="1"/>
  <c r="H16" i="3"/>
  <c r="K16" i="3" s="1"/>
  <c r="H15" i="3"/>
  <c r="K15" i="3" s="1"/>
  <c r="H14" i="3"/>
  <c r="K14" i="3" s="1"/>
  <c r="D6" i="4" l="1"/>
  <c r="N20" i="3"/>
  <c r="N23" i="3"/>
  <c r="P29" i="3"/>
  <c r="P23" i="3"/>
  <c r="P17" i="3"/>
  <c r="N35" i="3"/>
  <c r="N26" i="3"/>
  <c r="N17" i="3"/>
  <c r="N32" i="3"/>
  <c r="P26" i="3"/>
  <c r="P20" i="3"/>
  <c r="N14" i="3"/>
  <c r="N36" i="3"/>
  <c r="P14" i="3"/>
  <c r="N29" i="3"/>
  <c r="K20" i="3"/>
  <c r="K18" i="3"/>
  <c r="K21" i="3"/>
  <c r="K24" i="3"/>
  <c r="K27" i="3"/>
  <c r="K30" i="3"/>
  <c r="K33" i="3"/>
  <c r="N15" i="3"/>
  <c r="N18" i="3"/>
  <c r="N21" i="3"/>
  <c r="N24" i="3"/>
  <c r="N27" i="3"/>
  <c r="N30" i="3"/>
  <c r="N33" i="3"/>
  <c r="P15" i="3"/>
  <c r="P18" i="3"/>
  <c r="P21" i="3"/>
  <c r="P24" i="3"/>
  <c r="P27" i="3"/>
  <c r="P30" i="3"/>
  <c r="P33" i="3"/>
  <c r="K23" i="3"/>
  <c r="K35" i="3"/>
  <c r="P32" i="3"/>
  <c r="K36" i="3"/>
  <c r="K38" i="3"/>
  <c r="K26" i="3"/>
  <c r="K29" i="3"/>
  <c r="K32" i="3"/>
  <c r="H15" i="2"/>
  <c r="K15" i="2" s="1"/>
  <c r="H16" i="2"/>
  <c r="K16" i="2" s="1"/>
  <c r="H17" i="2"/>
  <c r="K17" i="2" s="1"/>
  <c r="H18" i="2"/>
  <c r="N16" i="2" s="1"/>
  <c r="H19" i="2"/>
  <c r="K19" i="2" s="1"/>
  <c r="H20" i="2"/>
  <c r="N18" i="2" s="1"/>
  <c r="H21" i="2"/>
  <c r="N19" i="2" s="1"/>
  <c r="H22" i="2"/>
  <c r="K22" i="2" s="1"/>
  <c r="H23" i="2"/>
  <c r="K23" i="2" s="1"/>
  <c r="H24" i="2"/>
  <c r="N22" i="2" s="1"/>
  <c r="H25" i="2"/>
  <c r="K25" i="2" s="1"/>
  <c r="H26" i="2"/>
  <c r="P22" i="2" s="1"/>
  <c r="H27" i="2"/>
  <c r="N25" i="2" s="1"/>
  <c r="H28" i="2"/>
  <c r="K28" i="2" s="1"/>
  <c r="H29" i="2"/>
  <c r="N27" i="2" s="1"/>
  <c r="H30" i="2"/>
  <c r="N28" i="2" s="1"/>
  <c r="H31" i="2"/>
  <c r="K31" i="2" s="1"/>
  <c r="H32" i="2"/>
  <c r="K32" i="2" s="1"/>
  <c r="H33" i="2"/>
  <c r="N31" i="2" s="1"/>
  <c r="H34" i="2"/>
  <c r="P30" i="2" s="1"/>
  <c r="H35" i="2"/>
  <c r="N33" i="2" s="1"/>
  <c r="H36" i="2"/>
  <c r="P32" i="2" s="1"/>
  <c r="H37" i="2"/>
  <c r="N35" i="2" s="1"/>
  <c r="H38" i="2"/>
  <c r="H39" i="2"/>
  <c r="K39" i="2" s="1"/>
  <c r="H40" i="2"/>
  <c r="K40" i="2" s="1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14" i="2"/>
  <c r="K14" i="2" s="1"/>
  <c r="D6" i="3" l="1"/>
  <c r="P34" i="2"/>
  <c r="K38" i="2"/>
  <c r="N32" i="2"/>
  <c r="N17" i="2"/>
  <c r="N36" i="2"/>
  <c r="P16" i="2"/>
  <c r="N29" i="2"/>
  <c r="N26" i="2"/>
  <c r="K20" i="2"/>
  <c r="N20" i="2"/>
  <c r="P14" i="2"/>
  <c r="P20" i="2"/>
  <c r="N15" i="2"/>
  <c r="N21" i="2"/>
  <c r="P28" i="2"/>
  <c r="P23" i="2"/>
  <c r="P29" i="2"/>
  <c r="N24" i="2"/>
  <c r="N30" i="2"/>
  <c r="K29" i="2"/>
  <c r="P19" i="2"/>
  <c r="P25" i="2"/>
  <c r="K26" i="2"/>
  <c r="P17" i="2"/>
  <c r="K34" i="2"/>
  <c r="P26" i="2"/>
  <c r="P31" i="2"/>
  <c r="K35" i="2"/>
  <c r="N14" i="2"/>
  <c r="N23" i="2"/>
  <c r="K36" i="2"/>
  <c r="K37" i="2"/>
  <c r="K21" i="2"/>
  <c r="K30" i="2"/>
  <c r="P15" i="2"/>
  <c r="P18" i="2"/>
  <c r="P21" i="2"/>
  <c r="P24" i="2"/>
  <c r="P27" i="2"/>
  <c r="P33" i="2"/>
  <c r="K18" i="2"/>
  <c r="K27" i="2"/>
  <c r="K33" i="2"/>
  <c r="N34" i="2"/>
  <c r="K24" i="2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K33" i="1" s="1"/>
  <c r="H34" i="1"/>
  <c r="K34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5" i="1"/>
  <c r="D6" i="2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5" i="1"/>
  <c r="D7" i="1" l="1"/>
  <c r="N35" i="1"/>
  <c r="P33" i="1"/>
  <c r="N34" i="1"/>
  <c r="P32" i="1"/>
  <c r="N33" i="1"/>
  <c r="P31" i="1"/>
  <c r="N36" i="1"/>
  <c r="P34" i="1"/>
  <c r="N32" i="1"/>
  <c r="P30" i="1"/>
  <c r="N16" i="1" l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<sst xmlns="http://schemas.openxmlformats.org/spreadsheetml/2006/main" count="63" uniqueCount="24">
  <si>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</si>
  <si>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</si>
  <si>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</si>
  <si>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</si>
  <si>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</si>
  <si>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</si>
  <si>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</si>
  <si>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</si>
  <si>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</si>
  <si>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</si>
  <si>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</si>
  <si>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</si>
  <si>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</si>
  <si>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</si>
  <si>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Datensatz:https://interaktiv.morgenpost.de/corona-virus-karte-infektionen-deutschland-weltweit/</t>
  </si>
  <si>
    <t>^2 Error</t>
  </si>
  <si>
    <t>Fallzahl = a/(1 + exp(-b·(x - c)))</t>
  </si>
  <si>
    <t>Siehe: https://obsigna.com/articles/1584931539.html</t>
  </si>
  <si>
    <t>b</t>
  </si>
  <si>
    <t>c</t>
  </si>
  <si>
    <t>Modellierung einer Vorhersage des Covid19 Verlaufs in den USA durch GRG Nonlinear mit Multistart Global Minimum Suche</t>
  </si>
  <si>
    <t>Fallzahl = a·0.5/(0.5 + (a - 0.5)·exp(-b·a·(x - c))) - (d·x + e)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</si>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</sst>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Germany'!$C$14:$C$38</c:f>
              <c:numCache>
                <c:formatCode>General</c:formatCode>
                <c:ptCount val="2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'Polynomial-Exponential Germany'!$F$14:$F$38</c:f>
              <c:numCache>
                <c:formatCode>General</c:formatCode>
                <c:ptCount val="25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8-4C2D-8FAF-EBF40DEEDBD9}"/>
            </c:ext>
          </c:extLst>
        </c:ser>
        <c:ser>
          <c:idx val="4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Germany'!$C$14:$C$38</c:f>
              <c:numCache>
                <c:formatCode>General</c:formatCode>
                <c:ptCount val="2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'Polynomial-Exponential Germany'!$H$14:$H$38</c:f>
              <c:numCache>
                <c:formatCode>0.00</c:formatCode>
                <c:ptCount val="25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48-4C2D-8FAF-EBF40DE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Germany'!$H$14:$H$39</c:f>
              <c:numCache>
                <c:formatCode>0.00</c:formatCode>
                <c:ptCount val="26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  <c:pt idx="25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Germany'!$N$13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Germany'!$N$14:$N$39</c:f>
              <c:numCache>
                <c:formatCode>0.00</c:formatCode>
                <c:ptCount val="26"/>
                <c:pt idx="1">
                  <c:v>109.44293233023083</c:v>
                </c:pt>
                <c:pt idx="2">
                  <c:v>150.21324882880424</c:v>
                </c:pt>
                <c:pt idx="3">
                  <c:v>204.97388525803987</c:v>
                </c:pt>
                <c:pt idx="4">
                  <c:v>278.13140503169456</c:v>
                </c:pt>
                <c:pt idx="5">
                  <c:v>375.36112160986215</c:v>
                </c:pt>
                <c:pt idx="6">
                  <c:v>503.93942924996497</c:v>
                </c:pt>
                <c:pt idx="7">
                  <c:v>673.15487953239381</c:v>
                </c:pt>
                <c:pt idx="8">
                  <c:v>894.81476942681286</c:v>
                </c:pt>
                <c:pt idx="9">
                  <c:v>1183.8671881976884</c:v>
                </c:pt>
                <c:pt idx="10">
                  <c:v>1559.1621847672798</c:v>
                </c:pt>
                <c:pt idx="11">
                  <c:v>2044.3800420277912</c:v>
                </c:pt>
                <c:pt idx="12">
                  <c:v>2669.1596675257688</c:v>
                </c:pt>
                <c:pt idx="13">
                  <c:v>3470.4659291981052</c:v>
                </c:pt>
                <c:pt idx="14">
                  <c:v>4494.2414905606947</c:v>
                </c:pt>
                <c:pt idx="15">
                  <c:v>5797.3964551606559</c:v>
                </c:pt>
                <c:pt idx="16">
                  <c:v>7450.1980528096983</c:v>
                </c:pt>
                <c:pt idx="17">
                  <c:v>9539.1328435281466</c:v>
                </c:pt>
                <c:pt idx="18">
                  <c:v>12170.325649982035</c:v>
                </c:pt>
                <c:pt idx="19">
                  <c:v>15473.612845197047</c:v>
                </c:pt>
                <c:pt idx="20">
                  <c:v>19607.382929936077</c:v>
                </c:pt>
                <c:pt idx="21">
                  <c:v>24764.314766447147</c:v>
                </c:pt>
                <c:pt idx="22">
                  <c:v>31178.163650145754</c:v>
                </c:pt>
                <c:pt idx="23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Germany'!$P$13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Germany'!$P$15:$P$33</c:f>
              <c:numCache>
                <c:formatCode>0.00</c:formatCode>
                <c:ptCount val="19"/>
                <c:pt idx="0">
                  <c:v>204.97388525803987</c:v>
                </c:pt>
                <c:pt idx="1">
                  <c:v>278.13140503169456</c:v>
                </c:pt>
                <c:pt idx="2">
                  <c:v>375.36112160986215</c:v>
                </c:pt>
                <c:pt idx="3">
                  <c:v>503.93942924996497</c:v>
                </c:pt>
                <c:pt idx="4">
                  <c:v>673.15487953239381</c:v>
                </c:pt>
                <c:pt idx="5">
                  <c:v>894.81476942681286</c:v>
                </c:pt>
                <c:pt idx="6">
                  <c:v>1183.8671881976884</c:v>
                </c:pt>
                <c:pt idx="7">
                  <c:v>1559.1621847672798</c:v>
                </c:pt>
                <c:pt idx="8">
                  <c:v>2044.3800420277912</c:v>
                </c:pt>
                <c:pt idx="9">
                  <c:v>2669.1596675257688</c:v>
                </c:pt>
                <c:pt idx="10">
                  <c:v>3470.4659291981052</c:v>
                </c:pt>
                <c:pt idx="11">
                  <c:v>4494.2414905606947</c:v>
                </c:pt>
                <c:pt idx="12">
                  <c:v>5797.3964551606559</c:v>
                </c:pt>
                <c:pt idx="13">
                  <c:v>7450.1980528096983</c:v>
                </c:pt>
                <c:pt idx="14">
                  <c:v>9539.1328435281466</c:v>
                </c:pt>
                <c:pt idx="15">
                  <c:v>12170.325649982035</c:v>
                </c:pt>
                <c:pt idx="16">
                  <c:v>15473.612845197047</c:v>
                </c:pt>
                <c:pt idx="17">
                  <c:v>19607.382929936077</c:v>
                </c:pt>
                <c:pt idx="18">
                  <c:v>24764.314766447147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Germany'!$H$14:$H$39</c:f>
              <c:numCache>
                <c:formatCode>0.00</c:formatCode>
                <c:ptCount val="26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  <c:pt idx="25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Germany'!$N$13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Germany'!$N$14:$N$39</c:f>
              <c:numCache>
                <c:formatCode>0.00</c:formatCode>
                <c:ptCount val="26"/>
                <c:pt idx="1">
                  <c:v>109.44293233023083</c:v>
                </c:pt>
                <c:pt idx="2">
                  <c:v>150.21324882880424</c:v>
                </c:pt>
                <c:pt idx="3">
                  <c:v>204.97388525803987</c:v>
                </c:pt>
                <c:pt idx="4">
                  <c:v>278.13140503169456</c:v>
                </c:pt>
                <c:pt idx="5">
                  <c:v>375.36112160986215</c:v>
                </c:pt>
                <c:pt idx="6">
                  <c:v>503.93942924996497</c:v>
                </c:pt>
                <c:pt idx="7">
                  <c:v>673.15487953239381</c:v>
                </c:pt>
                <c:pt idx="8">
                  <c:v>894.81476942681286</c:v>
                </c:pt>
                <c:pt idx="9">
                  <c:v>1183.8671881976884</c:v>
                </c:pt>
                <c:pt idx="10">
                  <c:v>1559.1621847672798</c:v>
                </c:pt>
                <c:pt idx="11">
                  <c:v>2044.3800420277912</c:v>
                </c:pt>
                <c:pt idx="12">
                  <c:v>2669.1596675257688</c:v>
                </c:pt>
                <c:pt idx="13">
                  <c:v>3470.4659291981052</c:v>
                </c:pt>
                <c:pt idx="14">
                  <c:v>4494.2414905606947</c:v>
                </c:pt>
                <c:pt idx="15">
                  <c:v>5797.3964551606559</c:v>
                </c:pt>
                <c:pt idx="16">
                  <c:v>7450.1980528096983</c:v>
                </c:pt>
                <c:pt idx="17">
                  <c:v>9539.1328435281466</c:v>
                </c:pt>
                <c:pt idx="18">
                  <c:v>12170.325649982035</c:v>
                </c:pt>
                <c:pt idx="19">
                  <c:v>15473.612845197047</c:v>
                </c:pt>
                <c:pt idx="20">
                  <c:v>19607.382929936077</c:v>
                </c:pt>
                <c:pt idx="21">
                  <c:v>24764.314766447147</c:v>
                </c:pt>
                <c:pt idx="22">
                  <c:v>31178.163650145754</c:v>
                </c:pt>
                <c:pt idx="23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Germany'!$N$15:$N$33</c:f>
              <c:numCache>
                <c:formatCode>0.00</c:formatCode>
                <c:ptCount val="19"/>
                <c:pt idx="0">
                  <c:v>109.44293233023083</c:v>
                </c:pt>
                <c:pt idx="1">
                  <c:v>150.21324882880424</c:v>
                </c:pt>
                <c:pt idx="2">
                  <c:v>204.97388525803987</c:v>
                </c:pt>
                <c:pt idx="3">
                  <c:v>278.13140503169456</c:v>
                </c:pt>
                <c:pt idx="4">
                  <c:v>375.36112160986215</c:v>
                </c:pt>
                <c:pt idx="5">
                  <c:v>503.93942924996497</c:v>
                </c:pt>
                <c:pt idx="6">
                  <c:v>673.15487953239381</c:v>
                </c:pt>
                <c:pt idx="7">
                  <c:v>894.81476942681286</c:v>
                </c:pt>
                <c:pt idx="8">
                  <c:v>1183.8671881976884</c:v>
                </c:pt>
                <c:pt idx="9">
                  <c:v>1559.1621847672798</c:v>
                </c:pt>
                <c:pt idx="10">
                  <c:v>2044.3800420277912</c:v>
                </c:pt>
                <c:pt idx="11">
                  <c:v>2669.1596675257688</c:v>
                </c:pt>
                <c:pt idx="12">
                  <c:v>3470.4659291981052</c:v>
                </c:pt>
                <c:pt idx="13">
                  <c:v>4494.2414905606947</c:v>
                </c:pt>
                <c:pt idx="14">
                  <c:v>5797.3964551606559</c:v>
                </c:pt>
                <c:pt idx="15">
                  <c:v>7450.1980528096983</c:v>
                </c:pt>
                <c:pt idx="16">
                  <c:v>9539.1328435281466</c:v>
                </c:pt>
                <c:pt idx="17">
                  <c:v>12170.325649982035</c:v>
                </c:pt>
                <c:pt idx="18">
                  <c:v>15473.612845197047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Logistische Anpassung: Deutschland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'Logistic Model Germany'!$F$12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cat>
            <c:numRef>
              <c:f>'Logistic Model Germany'!$C$13:$C$76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'Logistic Model Germany'!$F$13:$F$76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966-4BD8-BCD4-71B3E0FFA54B}"/>
            </c:ext>
          </c:extLst>
        </c:ser>
        <c:ser>
          <c:idx val="4"/>
          <c:order val="1"/>
          <c:tx>
            <c:strRef>
              <c:f>'Logistic Model Germany'!$H$12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'Logistic Model Germany'!$C$13:$C$76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'Logistic Model Germany'!$H$13:$H$76</c:f>
              <c:numCache>
                <c:formatCode>0.00</c:formatCode>
                <c:ptCount val="64"/>
                <c:pt idx="1">
                  <c:v>68.303618998809156</c:v>
                </c:pt>
                <c:pt idx="2">
                  <c:v>90.965492878143237</c:v>
                </c:pt>
                <c:pt idx="3">
                  <c:v>121.12896113698618</c:v>
                </c:pt>
                <c:pt idx="4">
                  <c:v>161.26394088790207</c:v>
                </c:pt>
                <c:pt idx="5">
                  <c:v>214.643335590269</c:v>
                </c:pt>
                <c:pt idx="6">
                  <c:v>285.59621048808287</c:v>
                </c:pt>
                <c:pt idx="7">
                  <c:v>379.83472587751538</c:v>
                </c:pt>
                <c:pt idx="8">
                  <c:v>504.87160346495972</c:v>
                </c:pt>
                <c:pt idx="9">
                  <c:v>670.54489150100426</c:v>
                </c:pt>
                <c:pt idx="10">
                  <c:v>889.66299086053834</c:v>
                </c:pt>
                <c:pt idx="11">
                  <c:v>1178.7717886166843</c:v>
                </c:pt>
                <c:pt idx="12">
                  <c:v>1559.0217023610269</c:v>
                </c:pt>
                <c:pt idx="13">
                  <c:v>2057.0672487014303</c:v>
                </c:pt>
                <c:pt idx="14">
                  <c:v>2705.8549183906634</c:v>
                </c:pt>
                <c:pt idx="15">
                  <c:v>3545.0366160270642</c:v>
                </c:pt>
                <c:pt idx="16">
                  <c:v>4620.5839948215489</c:v>
                </c:pt>
                <c:pt idx="17">
                  <c:v>5982.9970232969827</c:v>
                </c:pt>
                <c:pt idx="18">
                  <c:v>7683.3732794728712</c:v>
                </c:pt>
                <c:pt idx="19">
                  <c:v>9766.6871293489621</c:v>
                </c:pt>
                <c:pt idx="20">
                  <c:v>12262.146107635637</c:v>
                </c:pt>
                <c:pt idx="21">
                  <c:v>15171.635184648756</c:v>
                </c:pt>
                <c:pt idx="22">
                  <c:v>18458.923488631015</c:v>
                </c:pt>
                <c:pt idx="23">
                  <c:v>22043.788622023767</c:v>
                </c:pt>
                <c:pt idx="24">
                  <c:v>25805.240837329446</c:v>
                </c:pt>
                <c:pt idx="25">
                  <c:v>29595.572735160196</c:v>
                </c:pt>
                <c:pt idx="26">
                  <c:v>33262.529379811182</c:v>
                </c:pt>
                <c:pt idx="27">
                  <c:v>36672.933615439004</c:v>
                </c:pt>
                <c:pt idx="28">
                  <c:v>39730.346724714836</c:v>
                </c:pt>
                <c:pt idx="29">
                  <c:v>42382.354097126859</c:v>
                </c:pt>
                <c:pt idx="30">
                  <c:v>44617.678298200379</c:v>
                </c:pt>
                <c:pt idx="31">
                  <c:v>46456.691744204021</c:v>
                </c:pt>
                <c:pt idx="32">
                  <c:v>47939.738269915484</c:v>
                </c:pt>
                <c:pt idx="33">
                  <c:v>49116.57371381329</c:v>
                </c:pt>
                <c:pt idx="34">
                  <c:v>50038.520212990705</c:v>
                </c:pt>
                <c:pt idx="35">
                  <c:v>50753.551881858009</c:v>
                </c:pt>
                <c:pt idx="36">
                  <c:v>51303.790993575371</c:v>
                </c:pt>
                <c:pt idx="37">
                  <c:v>51724.676509154349</c:v>
                </c:pt>
                <c:pt idx="38">
                  <c:v>52045.138013739277</c:v>
                </c:pt>
                <c:pt idx="39">
                  <c:v>52288.28205892507</c:v>
                </c:pt>
                <c:pt idx="40">
                  <c:v>52472.272188098643</c:v>
                </c:pt>
                <c:pt idx="41">
                  <c:v>52611.219355907269</c:v>
                </c:pt>
                <c:pt idx="42">
                  <c:v>52715.990909288703</c:v>
                </c:pt>
                <c:pt idx="43">
                  <c:v>52794.902025058655</c:v>
                </c:pt>
                <c:pt idx="44">
                  <c:v>52854.284348607027</c:v>
                </c:pt>
                <c:pt idx="45">
                  <c:v>52898.941741262737</c:v>
                </c:pt>
                <c:pt idx="46">
                  <c:v>52932.509073506204</c:v>
                </c:pt>
                <c:pt idx="47">
                  <c:v>52957.731124179081</c:v>
                </c:pt>
                <c:pt idx="48">
                  <c:v>52976.677398026754</c:v>
                </c:pt>
                <c:pt idx="49">
                  <c:v>52990.906482876708</c:v>
                </c:pt>
                <c:pt idx="50">
                  <c:v>53001.591183074503</c:v>
                </c:pt>
                <c:pt idx="51">
                  <c:v>53009.613444485462</c:v>
                </c:pt>
                <c:pt idx="52">
                  <c:v>53015.636169841826</c:v>
                </c:pt>
                <c:pt idx="53">
                  <c:v>53020.157441637435</c:v>
                </c:pt>
                <c:pt idx="54">
                  <c:v>53023.551400945558</c:v>
                </c:pt>
                <c:pt idx="55">
                  <c:v>53026.099031664846</c:v>
                </c:pt>
                <c:pt idx="56">
                  <c:v>53028.011323563725</c:v>
                </c:pt>
                <c:pt idx="57">
                  <c:v>53029.44668998674</c:v>
                </c:pt>
                <c:pt idx="58">
                  <c:v>53030.524059151925</c:v>
                </c:pt>
                <c:pt idx="59">
                  <c:v>53031.332710225921</c:v>
                </c:pt>
                <c:pt idx="60">
                  <c:v>53031.939661658762</c:v>
                </c:pt>
                <c:pt idx="61">
                  <c:v>53032.395219810824</c:v>
                </c:pt>
                <c:pt idx="62">
                  <c:v>53032.737145344749</c:v>
                </c:pt>
                <c:pt idx="63">
                  <c:v>53032.993781367346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966-4BD8-BCD4-71B3E0FF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13776"/>
        <c:axId val="687716400"/>
      </c:lineChart>
      <c:cat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auto val="1"/>
        <c:lblAlgn val="ctr"/>
        <c:lblOffset val="100"/>
        <c:noMultiLvlLbl val="1"/>
      </c:cat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Logistic Model With Linear amount of unknown Cases:</a:t>
            </a:r>
            <a:br>
              <a:rPr lang="de-DE"/>
            </a:br>
            <a:r>
              <a:rPr lang="de-DE"/>
              <a:t>Germany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'Logistic Germany With Linear'!$F$12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Germany With Linear'!$C$13:$C$76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'Logistic Germany With Linear'!$F$13:$F$76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58-4C5A-8DD1-132D04DD25F7}"/>
            </c:ext>
          </c:extLst>
        </c:ser>
        <c:ser>
          <c:idx val="4"/>
          <c:order val="1"/>
          <c:tx>
            <c:strRef>
              <c:f>'Logistic Germany With Linear'!$H$12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'Logistic Germany With Linear'!$C$13:$C$76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'Logistic Germany With Linear'!$H$13:$H$76</c:f>
              <c:numCache>
                <c:formatCode>0.00</c:formatCode>
                <c:ptCount val="64"/>
                <c:pt idx="1">
                  <c:v>90.636145428703131</c:v>
                </c:pt>
                <c:pt idx="2">
                  <c:v>91.46305745816548</c:v>
                </c:pt>
                <c:pt idx="3">
                  <c:v>101.25939558249988</c:v>
                </c:pt>
                <c:pt idx="4">
                  <c:v>122.82441084526189</c:v>
                </c:pt>
                <c:pt idx="5">
                  <c:v>159.81760974569073</c:v>
                </c:pt>
                <c:pt idx="6">
                  <c:v>217.01344071940468</c:v>
                </c:pt>
                <c:pt idx="7">
                  <c:v>300.62435699916819</c:v>
                </c:pt>
                <c:pt idx="8">
                  <c:v>418.70545253443061</c:v>
                </c:pt>
                <c:pt idx="9">
                  <c:v>581.65239796990647</c:v>
                </c:pt>
                <c:pt idx="10">
                  <c:v>802.79895140868052</c:v>
                </c:pt>
                <c:pt idx="11">
                  <c:v>1099.1077581784596</c:v>
                </c:pt>
                <c:pt idx="12">
                  <c:v>1491.9237867461243</c:v>
                </c:pt>
                <c:pt idx="13">
                  <c:v>2007.7171615497291</c:v>
                </c:pt>
                <c:pt idx="14">
                  <c:v>2678.673935021362</c:v>
                </c:pt>
                <c:pt idx="15">
                  <c:v>3542.8938465611386</c:v>
                </c:pt>
                <c:pt idx="16">
                  <c:v>4643.8261897918283</c:v>
                </c:pt>
                <c:pt idx="17">
                  <c:v>6028.4425458745591</c:v>
                </c:pt>
                <c:pt idx="18">
                  <c:v>7743.571667643082</c:v>
                </c:pt>
                <c:pt idx="19">
                  <c:v>9829.9249028294944</c:v>
                </c:pt>
                <c:pt idx="20">
                  <c:v>12313.779276328774</c:v>
                </c:pt>
                <c:pt idx="21">
                  <c:v>15197.178474842767</c:v>
                </c:pt>
                <c:pt idx="22">
                  <c:v>18448.764081966692</c:v>
                </c:pt>
                <c:pt idx="23">
                  <c:v>21998.459416840924</c:v>
                </c:pt>
                <c:pt idx="24">
                  <c:v>25739.318032988282</c:v>
                </c:pt>
                <c:pt idx="25">
                  <c:v>29538.172447073117</c:v>
                </c:pt>
                <c:pt idx="26">
                  <c:v>33253.503902870929</c:v>
                </c:pt>
                <c:pt idx="27">
                  <c:v>36755.76240241812</c:v>
                </c:pt>
                <c:pt idx="28">
                  <c:v>39944.196954618186</c:v>
                </c:pt>
                <c:pt idx="29">
                  <c:v>42755.909075778647</c:v>
                </c:pt>
                <c:pt idx="30">
                  <c:v>45166.196227668479</c:v>
                </c:pt>
                <c:pt idx="31">
                  <c:v>47182.266972676043</c:v>
                </c:pt>
                <c:pt idx="32">
                  <c:v>48833.741449435525</c:v>
                </c:pt>
                <c:pt idx="33">
                  <c:v>50163.004469400832</c:v>
                </c:pt>
                <c:pt idx="34">
                  <c:v>51217.28456904435</c:v>
                </c:pt>
                <c:pt idx="35">
                  <c:v>52043.122105219263</c:v>
                </c:pt>
                <c:pt idx="36">
                  <c:v>52683.081391422958</c:v>
                </c:pt>
                <c:pt idx="37">
                  <c:v>53174.196266760577</c:v>
                </c:pt>
                <c:pt idx="38">
                  <c:v>53547.578842317911</c:v>
                </c:pt>
                <c:pt idx="39">
                  <c:v>53828.712488193967</c:v>
                </c:pt>
                <c:pt idx="40">
                  <c:v>54038.084983609333</c:v>
                </c:pt>
                <c:pt idx="41">
                  <c:v>54191.941437103924</c:v>
                </c:pt>
                <c:pt idx="42">
                  <c:v>54303.030200850721</c:v>
                </c:pt>
                <c:pt idx="43">
                  <c:v>54381.278008387439</c:v>
                </c:pt>
                <c:pt idx="44">
                  <c:v>54434.369280969018</c:v>
                </c:pt>
                <c:pt idx="45">
                  <c:v>54468.22632919297</c:v>
                </c:pt>
                <c:pt idx="46">
                  <c:v>54487.398139486926</c:v>
                </c:pt>
                <c:pt idx="47">
                  <c:v>54495.369967410159</c:v>
                </c:pt>
                <c:pt idx="48">
                  <c:v>54494.806940187475</c:v>
                </c:pt>
                <c:pt idx="49">
                  <c:v>54487.744067601125</c:v>
                </c:pt>
                <c:pt idx="50">
                  <c:v>54475.733498122783</c:v>
                </c:pt>
                <c:pt idx="51">
                  <c:v>54459.958094101334</c:v>
                </c:pt>
                <c:pt idx="52">
                  <c:v>54441.318715596499</c:v>
                </c:pt>
                <c:pt idx="53">
                  <c:v>54420.501118300323</c:v>
                </c:pt>
                <c:pt idx="54">
                  <c:v>54398.02712276802</c:v>
                </c:pt>
                <c:pt idx="55">
                  <c:v>54374.293693003725</c:v>
                </c:pt>
                <c:pt idx="56">
                  <c:v>54349.602746662436</c:v>
                </c:pt>
                <c:pt idx="57">
                  <c:v>54324.183875110321</c:v>
                </c:pt>
                <c:pt idx="58">
                  <c:v>54298.211648158132</c:v>
                </c:pt>
                <c:pt idx="59">
                  <c:v>54271.818787558106</c:v>
                </c:pt>
                <c:pt idx="60">
                  <c:v>54245.106191691564</c:v>
                </c:pt>
                <c:pt idx="61">
                  <c:v>54218.15056187669</c:v>
                </c:pt>
                <c:pt idx="62">
                  <c:v>54191.010202821337</c:v>
                </c:pt>
                <c:pt idx="63">
                  <c:v>54163.729433618711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58-4C5A-8DD1-132D04DD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34600"/>
        <c:axId val="444336240"/>
      </c:scatterChart>
      <c:valAx>
        <c:axId val="44433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36240"/>
        <c:crosses val="autoZero"/>
        <c:crossBetween val="midCat"/>
      </c:valAx>
      <c:valAx>
        <c:axId val="44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Logistische Anpassung: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'Logistic Model USA'!$F$12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val>
            <c:numRef>
              <c:f>'Logistic Model USA'!$F$13:$F$76</c:f>
              <c:numCache>
                <c:formatCode>General</c:formatCode>
                <c:ptCount val="64"/>
                <c:pt idx="1">
                  <c:v>100</c:v>
                </c:pt>
                <c:pt idx="2">
                  <c:v>124</c:v>
                </c:pt>
                <c:pt idx="3">
                  <c:v>158</c:v>
                </c:pt>
                <c:pt idx="4">
                  <c:v>221</c:v>
                </c:pt>
                <c:pt idx="5">
                  <c:v>319</c:v>
                </c:pt>
                <c:pt idx="6">
                  <c:v>435</c:v>
                </c:pt>
                <c:pt idx="7">
                  <c:v>541</c:v>
                </c:pt>
                <c:pt idx="8">
                  <c:v>704</c:v>
                </c:pt>
                <c:pt idx="9">
                  <c:v>994</c:v>
                </c:pt>
                <c:pt idx="10">
                  <c:v>1301</c:v>
                </c:pt>
                <c:pt idx="11">
                  <c:v>1697</c:v>
                </c:pt>
                <c:pt idx="12">
                  <c:v>2247</c:v>
                </c:pt>
                <c:pt idx="13">
                  <c:v>2943</c:v>
                </c:pt>
                <c:pt idx="14">
                  <c:v>3680</c:v>
                </c:pt>
                <c:pt idx="15">
                  <c:v>4663</c:v>
                </c:pt>
                <c:pt idx="16">
                  <c:v>6411</c:v>
                </c:pt>
                <c:pt idx="17">
                  <c:v>9259</c:v>
                </c:pt>
                <c:pt idx="18">
                  <c:v>13789</c:v>
                </c:pt>
                <c:pt idx="19">
                  <c:v>19383</c:v>
                </c:pt>
                <c:pt idx="20">
                  <c:v>24207</c:v>
                </c:pt>
                <c:pt idx="21">
                  <c:v>33566</c:v>
                </c:pt>
                <c:pt idx="22">
                  <c:v>43734</c:v>
                </c:pt>
                <c:pt idx="23">
                  <c:v>54881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D2-4676-9A18-4F8F72FD664A}"/>
            </c:ext>
          </c:extLst>
        </c:ser>
        <c:ser>
          <c:idx val="0"/>
          <c:order val="1"/>
          <c:tx>
            <c:strRef>
              <c:f>'Logistic Model USA'!$H$12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'Logistic Model USA'!$H$13:$H$76</c:f>
              <c:numCache>
                <c:formatCode>0.00</c:formatCode>
                <c:ptCount val="64"/>
                <c:pt idx="1">
                  <c:v>16.472456455220186</c:v>
                </c:pt>
                <c:pt idx="2">
                  <c:v>24.642239212681904</c:v>
                </c:pt>
                <c:pt idx="3">
                  <c:v>36.862464747195226</c:v>
                </c:pt>
                <c:pt idx="4">
                  <c:v>55.1394267928343</c:v>
                </c:pt>
                <c:pt idx="5">
                  <c:v>82.470904060219723</c:v>
                </c:pt>
                <c:pt idx="6">
                  <c:v>123.3333132392368</c:v>
                </c:pt>
                <c:pt idx="7">
                  <c:v>184.40472689646472</c:v>
                </c:pt>
                <c:pt idx="8">
                  <c:v>275.63364153455171</c:v>
                </c:pt>
                <c:pt idx="9">
                  <c:v>411.80922309927547</c:v>
                </c:pt>
                <c:pt idx="10">
                  <c:v>614.84695492602089</c:v>
                </c:pt>
                <c:pt idx="11">
                  <c:v>917.06824020303236</c:v>
                </c:pt>
                <c:pt idx="12">
                  <c:v>1365.8015885327084</c:v>
                </c:pt>
                <c:pt idx="13">
                  <c:v>2029.6082880666158</c:v>
                </c:pt>
                <c:pt idx="14">
                  <c:v>3006.2052119200903</c:v>
                </c:pt>
                <c:pt idx="15">
                  <c:v>4431.4607739808589</c:v>
                </c:pt>
                <c:pt idx="16">
                  <c:v>6487.2422455109663</c:v>
                </c:pt>
                <c:pt idx="17">
                  <c:v>9402.880752358582</c:v>
                </c:pt>
                <c:pt idx="18">
                  <c:v>13440.584197109498</c:v>
                </c:pt>
                <c:pt idx="19">
                  <c:v>18851.348619259876</c:v>
                </c:pt>
                <c:pt idx="20">
                  <c:v>25791.299910872782</c:v>
                </c:pt>
                <c:pt idx="21">
                  <c:v>34209.093550918566</c:v>
                </c:pt>
                <c:pt idx="22">
                  <c:v>43754.389066228578</c:v>
                </c:pt>
                <c:pt idx="23">
                  <c:v>53785.690218769727</c:v>
                </c:pt>
                <c:pt idx="24">
                  <c:v>63519.568055268523</c:v>
                </c:pt>
                <c:pt idx="25">
                  <c:v>72260.616301035101</c:v>
                </c:pt>
                <c:pt idx="26">
                  <c:v>79580.521802348332</c:v>
                </c:pt>
                <c:pt idx="27">
                  <c:v>85360.175584512617</c:v>
                </c:pt>
                <c:pt idx="28">
                  <c:v>89715.338991943994</c:v>
                </c:pt>
                <c:pt idx="29">
                  <c:v>92882.919964258326</c:v>
                </c:pt>
                <c:pt idx="30">
                  <c:v>95127.895553760885</c:v>
                </c:pt>
                <c:pt idx="31">
                  <c:v>96689.963315778921</c:v>
                </c:pt>
                <c:pt idx="32">
                  <c:v>97762.986613721092</c:v>
                </c:pt>
                <c:pt idx="33">
                  <c:v>98493.584497843127</c:v>
                </c:pt>
                <c:pt idx="34">
                  <c:v>98988.042484763544</c:v>
                </c:pt>
                <c:pt idx="35">
                  <c:v>99321.320486757279</c:v>
                </c:pt>
                <c:pt idx="36">
                  <c:v>99545.340883437835</c:v>
                </c:pt>
                <c:pt idx="37">
                  <c:v>99695.642608400798</c:v>
                </c:pt>
                <c:pt idx="38">
                  <c:v>99796.359064172953</c:v>
                </c:pt>
                <c:pt idx="39">
                  <c:v>99863.792458859796</c:v>
                </c:pt>
                <c:pt idx="40">
                  <c:v>99908.916427204822</c:v>
                </c:pt>
                <c:pt idx="41">
                  <c:v>99939.100467912023</c:v>
                </c:pt>
                <c:pt idx="42">
                  <c:v>99959.285943442519</c:v>
                </c:pt>
                <c:pt idx="43">
                  <c:v>99972.782657288742</c:v>
                </c:pt>
                <c:pt idx="44">
                  <c:v>99981.806023496203</c:v>
                </c:pt>
                <c:pt idx="45">
                  <c:v>99987.83823683337</c:v>
                </c:pt>
                <c:pt idx="46">
                  <c:v>99991.870632312275</c:v>
                </c:pt>
                <c:pt idx="47">
                  <c:v>99994.566105717851</c:v>
                </c:pt>
                <c:pt idx="48">
                  <c:v>99996.367867183901</c:v>
                </c:pt>
                <c:pt idx="49">
                  <c:v>99997.572218138521</c:v>
                </c:pt>
                <c:pt idx="50">
                  <c:v>99998.377234113723</c:v>
                </c:pt>
                <c:pt idx="51">
                  <c:v>99998.915321786495</c:v>
                </c:pt>
                <c:pt idx="52">
                  <c:v>99999.274988008096</c:v>
                </c:pt>
                <c:pt idx="53">
                  <c:v>99999.515393823734</c:v>
                </c:pt>
                <c:pt idx="54">
                  <c:v>99999.676084035193</c:v>
                </c:pt>
                <c:pt idx="55">
                  <c:v>99999.783491211012</c:v>
                </c:pt>
                <c:pt idx="56">
                  <c:v>99999.855283332392</c:v>
                </c:pt>
                <c:pt idx="57">
                  <c:v>99999.903269936549</c:v>
                </c:pt>
                <c:pt idx="58">
                  <c:v>99999.935344671481</c:v>
                </c:pt>
                <c:pt idx="59">
                  <c:v>99999.956783745278</c:v>
                </c:pt>
                <c:pt idx="60">
                  <c:v>99999.971113834195</c:v>
                </c:pt>
                <c:pt idx="61">
                  <c:v>99999.980692206183</c:v>
                </c:pt>
                <c:pt idx="62">
                  <c:v>99999.987094483484</c:v>
                </c:pt>
                <c:pt idx="63">
                  <c:v>99999.991373827856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2-4676-9A18-4F8F72FD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13776"/>
        <c:axId val="687716400"/>
      </c:lineChart>
      <c:cat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auto val="1"/>
        <c:lblAlgn val="ctr"/>
        <c:lblOffset val="100"/>
        <c:noMultiLvlLbl val="1"/>
      </c:cat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372633</xdr:colOff>
      <xdr:row>26</xdr:row>
      <xdr:rowOff>188698</xdr:rowOff>
    </xdr:from>
    <xdr:to>
      <xdr:col>37</xdr:col>
      <xdr:colOff>138671</xdr:colOff>
      <xdr:row>53</xdr:row>
      <xdr:rowOff>83243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0.76192</cdr:x>
      <cdr:y>0.56393</cdr:y>
    </cdr:from>
    <cdr:to>
      <cdr:x>0.85178</cdr:x>
      <cdr:y>0.74543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84B41D-890D-4E15-866D-36F6A51F0479}"/>
            </a:ext>
          </a:extLst>
        </cdr:cNvPr>
        <cdr:cNvSpPr txBox="1"/>
      </cdr:nvSpPr>
      <cdr:spPr>
        <a:xfrm xmlns:a="http://schemas.openxmlformats.org/drawingml/2006/main">
          <a:off x="7659638" y="2841083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^Freitag 20.03.2020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308160</xdr:colOff>
      <xdr:row>3</xdr:row>
      <xdr:rowOff>90767</xdr:rowOff>
    </xdr:from>
    <xdr:to>
      <xdr:col>42</xdr:col>
      <xdr:colOff>136071</xdr:colOff>
      <xdr:row>34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7CC3E-8403-45EB-9504-4FE80984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47622</xdr:colOff>
      <xdr:row>0</xdr:row>
      <xdr:rowOff>234042</xdr:rowOff>
    </xdr:from>
    <xdr:to>
      <xdr:col>38</xdr:col>
      <xdr:colOff>476250</xdr:colOff>
      <xdr:row>30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55F75-4CF9-4881-8B76-1BBF6392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294409</xdr:colOff>
      <xdr:row>10</xdr:row>
      <xdr:rowOff>155864</xdr:rowOff>
    </xdr:from>
    <xdr:to>
      <xdr:col>42</xdr:col>
      <xdr:colOff>553419</xdr:colOff>
      <xdr:row>41</xdr:row>
      <xdr:rowOff>186324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E1AD1-E947-45C2-BCBD-D10E54F2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U77"/>
  <sheetViews>
    <sheetView topLeftCell="A7" zoomScale="85" zoomScaleNormal="85" workbookViewId="0">
      <selection activeCell="H39" sqref="H39"/>
    </sheetView>
  </sheetViews>
  <sheetFormatPr defaultRowHeight="15" x14ac:dyDescent="0.25"/>
  <cols>
    <col min="1" max="1" width="13.42578125" customWidth="1"/>
    <col min="4" max="4" width="10.7109375" bestFit="1" customWidth="1"/>
    <col min="8" max="8" width="16.7109375" customWidth="1"/>
    <col min="11" max="11" width="10.5703125" bestFit="1" customWidth="1"/>
    <col min="13" max="13" width="13.140625" customWidth="1"/>
    <col min="14" max="14" width="20.5703125" customWidth="1"/>
    <col min="15" max="15" width="10.28515625" bestFit="1" customWidth="1"/>
    <col min="16" max="16" width="12" customWidth="1"/>
  </cols>
  <sheetData>
    <row r="2" spans="1:21" ht="21" x14ac:dyDescent="0.35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21" x14ac:dyDescent="0.25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  <c r="M4" s="9" t="s">
        <v>14</v>
      </c>
      <c r="N4" s="9"/>
      <c r="O4" s="9"/>
      <c r="P4" s="9"/>
      <c r="Q4" s="9"/>
      <c r="R4" s="9"/>
      <c r="S4" s="9"/>
      <c r="T4" s="9"/>
      <c r="U4" s="9"/>
    </row>
    <row r="6" spans="1:21" x14ac:dyDescent="0.25">
      <c r="A6" s="7" t="s">
        <v>6</v>
      </c>
      <c r="B6" s="8">
        <v>0.99931200671311204</v>
      </c>
      <c r="D6" s="7" t="s">
        <v>4</v>
      </c>
      <c r="E6" s="7"/>
      <c r="F6" s="7"/>
    </row>
    <row r="7" spans="1:21" x14ac:dyDescent="0.25">
      <c r="A7" s="7" t="s">
        <v>7</v>
      </c>
      <c r="B7" s="7">
        <v>40</v>
      </c>
      <c r="D7" s="8">
        <f>SUM(K15:K34)</f>
        <v>161792.65009602223</v>
      </c>
      <c r="E7" s="7"/>
      <c r="F7" s="7"/>
    </row>
    <row r="8" spans="1:21" x14ac:dyDescent="0.25">
      <c r="A8" s="7" t="s">
        <v>8</v>
      </c>
      <c r="B8" s="7">
        <v>1.2704805293787489</v>
      </c>
    </row>
    <row r="9" spans="1:21" x14ac:dyDescent="0.25">
      <c r="A9" s="7" t="s">
        <v>10</v>
      </c>
      <c r="B9" s="7">
        <v>0.42235648449558316</v>
      </c>
    </row>
    <row r="10" spans="1:21" x14ac:dyDescent="0.25">
      <c r="A10" s="7"/>
      <c r="B10" s="7">
        <v>0</v>
      </c>
    </row>
    <row r="13" spans="1:21" x14ac:dyDescent="0.25">
      <c r="A13" t="s">
        <v>1</v>
      </c>
      <c r="C13" t="s">
        <v>2</v>
      </c>
      <c r="F13" t="s">
        <v>0</v>
      </c>
      <c r="H13" t="s">
        <v>3</v>
      </c>
      <c r="K13" t="s">
        <v>15</v>
      </c>
      <c r="N13" t="s">
        <v>12</v>
      </c>
      <c r="P13" t="s">
        <v>13</v>
      </c>
    </row>
    <row r="15" spans="1:21" x14ac:dyDescent="0.25">
      <c r="A15" s="1">
        <v>43889</v>
      </c>
      <c r="C15">
        <v>0</v>
      </c>
      <c r="F15">
        <v>53</v>
      </c>
      <c r="H15" s="5">
        <f xml:space="preserve"> $B$6* ((($B$6/$B$7)*C15+$B$8)^$B$7)^$B$9</f>
        <v>57.037922156925774</v>
      </c>
      <c r="K15" s="5">
        <f>(H15   -F15) ^2</f>
        <v>16.304815345392093</v>
      </c>
      <c r="M15" s="1">
        <v>43889</v>
      </c>
      <c r="N15" s="5">
        <f>H17</f>
        <v>109.44293233023083</v>
      </c>
      <c r="P15" s="5">
        <f>H19</f>
        <v>204.97388525803987</v>
      </c>
    </row>
    <row r="16" spans="1:21" x14ac:dyDescent="0.25">
      <c r="A16" s="1">
        <v>43890</v>
      </c>
      <c r="C16">
        <v>1</v>
      </c>
      <c r="F16">
        <v>66</v>
      </c>
      <c r="H16" s="5">
        <f t="shared" ref="H16:H77" si="0" xml:space="preserve"> $B$6* ((($B$6/$B$7)*C16+$B$8)^$B$7)^$B$9</f>
        <v>79.257489368455737</v>
      </c>
      <c r="K16" s="5">
        <f t="shared" ref="K16:K34" si="1">(H16   -F16) ^2</f>
        <v>175.76102435471688</v>
      </c>
      <c r="M16" s="1">
        <v>43890</v>
      </c>
      <c r="N16" s="5">
        <f t="shared" ref="N16:N37" si="2">H18</f>
        <v>150.21324882880424</v>
      </c>
      <c r="P16" s="5">
        <f t="shared" ref="P16:P35" si="3">H20</f>
        <v>278.13140503169456</v>
      </c>
    </row>
    <row r="17" spans="1:16" x14ac:dyDescent="0.25">
      <c r="A17" s="1">
        <v>43891</v>
      </c>
      <c r="C17">
        <v>2</v>
      </c>
      <c r="F17">
        <v>117</v>
      </c>
      <c r="H17" s="5">
        <f t="shared" si="0"/>
        <v>109.44293233023083</v>
      </c>
      <c r="K17" s="5">
        <f t="shared" si="1"/>
        <v>57.109271765470403</v>
      </c>
      <c r="M17" s="1">
        <v>43891</v>
      </c>
      <c r="N17" s="5">
        <f t="shared" si="2"/>
        <v>204.97388525803987</v>
      </c>
      <c r="P17" s="5">
        <f t="shared" si="3"/>
        <v>375.36112160986215</v>
      </c>
    </row>
    <row r="18" spans="1:16" x14ac:dyDescent="0.25">
      <c r="A18" s="1">
        <v>43892</v>
      </c>
      <c r="C18">
        <v>3</v>
      </c>
      <c r="F18">
        <v>150</v>
      </c>
      <c r="H18" s="5">
        <f t="shared" si="0"/>
        <v>150.21324882880424</v>
      </c>
      <c r="K18" s="5">
        <f t="shared" si="1"/>
        <v>4.5475062986379877E-2</v>
      </c>
      <c r="M18" s="1">
        <v>43892</v>
      </c>
      <c r="N18" s="5">
        <f t="shared" si="2"/>
        <v>278.13140503169456</v>
      </c>
      <c r="P18" s="5">
        <f t="shared" si="3"/>
        <v>503.93942924996497</v>
      </c>
    </row>
    <row r="19" spans="1:16" x14ac:dyDescent="0.25">
      <c r="A19" s="1">
        <v>43893</v>
      </c>
      <c r="C19">
        <v>4</v>
      </c>
      <c r="F19">
        <v>188</v>
      </c>
      <c r="H19" s="5">
        <f t="shared" si="0"/>
        <v>204.97388525803987</v>
      </c>
      <c r="K19" s="5">
        <f t="shared" si="1"/>
        <v>288.11278075310327</v>
      </c>
      <c r="M19" s="1">
        <v>43893</v>
      </c>
      <c r="N19" s="5">
        <f t="shared" si="2"/>
        <v>375.36112160986215</v>
      </c>
      <c r="P19" s="5">
        <f t="shared" si="3"/>
        <v>673.15487953239381</v>
      </c>
    </row>
    <row r="20" spans="1:16" x14ac:dyDescent="0.25">
      <c r="A20" s="1">
        <v>43894</v>
      </c>
      <c r="C20">
        <v>5</v>
      </c>
      <c r="F20">
        <v>240</v>
      </c>
      <c r="H20" s="5">
        <f t="shared" si="0"/>
        <v>278.13140503169456</v>
      </c>
      <c r="K20" s="5">
        <f t="shared" si="1"/>
        <v>1454.0040496911408</v>
      </c>
      <c r="M20" s="1">
        <v>43894</v>
      </c>
      <c r="N20" s="5">
        <f t="shared" si="2"/>
        <v>503.93942924996497</v>
      </c>
      <c r="P20" s="5">
        <f t="shared" si="3"/>
        <v>894.81476942681286</v>
      </c>
    </row>
    <row r="21" spans="1:16" x14ac:dyDescent="0.25">
      <c r="A21" s="1">
        <v>43895</v>
      </c>
      <c r="C21">
        <v>6</v>
      </c>
      <c r="F21">
        <v>349</v>
      </c>
      <c r="H21" s="5">
        <f t="shared" si="0"/>
        <v>375.36112160986215</v>
      </c>
      <c r="K21" s="5">
        <f t="shared" si="1"/>
        <v>694.9087325299414</v>
      </c>
      <c r="M21" s="1">
        <v>43895</v>
      </c>
      <c r="N21" s="5">
        <f t="shared" si="2"/>
        <v>673.15487953239381</v>
      </c>
      <c r="P21" s="5">
        <f t="shared" si="3"/>
        <v>1183.8671881976884</v>
      </c>
    </row>
    <row r="22" spans="1:16" x14ac:dyDescent="0.25">
      <c r="A22" s="1">
        <v>43896</v>
      </c>
      <c r="C22">
        <v>7</v>
      </c>
      <c r="F22">
        <v>534</v>
      </c>
      <c r="H22" s="5">
        <f t="shared" si="0"/>
        <v>503.93942924996497</v>
      </c>
      <c r="K22" s="5">
        <f t="shared" si="1"/>
        <v>903.63791381786143</v>
      </c>
      <c r="M22" s="1">
        <v>43896</v>
      </c>
      <c r="N22" s="5">
        <f t="shared" si="2"/>
        <v>894.81476942681286</v>
      </c>
      <c r="P22" s="5">
        <f t="shared" si="3"/>
        <v>1559.1621847672798</v>
      </c>
    </row>
    <row r="23" spans="1:16" x14ac:dyDescent="0.25">
      <c r="A23" s="1">
        <v>43897</v>
      </c>
      <c r="C23">
        <v>8</v>
      </c>
      <c r="F23">
        <v>684</v>
      </c>
      <c r="H23" s="5">
        <f t="shared" si="0"/>
        <v>673.15487953239381</v>
      </c>
      <c r="K23" s="5">
        <f t="shared" si="1"/>
        <v>117.61663795689078</v>
      </c>
      <c r="M23" s="1">
        <v>43897</v>
      </c>
      <c r="N23" s="5">
        <f t="shared" si="2"/>
        <v>1183.8671881976884</v>
      </c>
      <c r="P23" s="5">
        <f t="shared" si="3"/>
        <v>2044.3800420277912</v>
      </c>
    </row>
    <row r="24" spans="1:16" x14ac:dyDescent="0.25">
      <c r="A24" s="1">
        <v>43898</v>
      </c>
      <c r="C24">
        <v>9</v>
      </c>
      <c r="F24">
        <v>847</v>
      </c>
      <c r="H24" s="5">
        <f t="shared" si="0"/>
        <v>894.81476942681286</v>
      </c>
      <c r="K24" s="5">
        <f t="shared" si="1"/>
        <v>2286.2521753392775</v>
      </c>
      <c r="M24" s="1">
        <v>43898</v>
      </c>
      <c r="N24" s="5">
        <f t="shared" si="2"/>
        <v>1559.1621847672798</v>
      </c>
      <c r="P24" s="5">
        <f t="shared" si="3"/>
        <v>2669.1596675257688</v>
      </c>
    </row>
    <row r="25" spans="1:16" x14ac:dyDescent="0.25">
      <c r="A25" s="1">
        <v>43899</v>
      </c>
      <c r="C25">
        <v>10</v>
      </c>
      <c r="F25">
        <v>1112</v>
      </c>
      <c r="H25" s="5">
        <f t="shared" si="0"/>
        <v>1183.8671881976884</v>
      </c>
      <c r="K25" s="5">
        <f t="shared" si="1"/>
        <v>5164.8927394419616</v>
      </c>
      <c r="M25" s="1">
        <v>43899</v>
      </c>
      <c r="N25" s="5">
        <f t="shared" si="2"/>
        <v>2044.3800420277912</v>
      </c>
      <c r="P25" s="5">
        <f t="shared" si="3"/>
        <v>3470.4659291981052</v>
      </c>
    </row>
    <row r="26" spans="1:16" x14ac:dyDescent="0.25">
      <c r="A26" s="1">
        <v>43900</v>
      </c>
      <c r="C26">
        <v>11</v>
      </c>
      <c r="F26">
        <v>1565</v>
      </c>
      <c r="H26" s="5">
        <f t="shared" si="0"/>
        <v>1559.1621847672798</v>
      </c>
      <c r="K26" s="5">
        <f t="shared" si="1"/>
        <v>34.080086691380373</v>
      </c>
      <c r="M26" s="1">
        <v>43900</v>
      </c>
      <c r="N26" s="5">
        <f t="shared" si="2"/>
        <v>2669.1596675257688</v>
      </c>
      <c r="P26" s="5">
        <f t="shared" si="3"/>
        <v>4494.2414905606947</v>
      </c>
    </row>
    <row r="27" spans="1:16" x14ac:dyDescent="0.25">
      <c r="A27" s="1">
        <v>43901</v>
      </c>
      <c r="C27">
        <v>12</v>
      </c>
      <c r="F27">
        <v>1966</v>
      </c>
      <c r="H27" s="5">
        <f t="shared" si="0"/>
        <v>2044.3800420277912</v>
      </c>
      <c r="K27" s="5">
        <f t="shared" si="1"/>
        <v>6143.4309882783155</v>
      </c>
      <c r="M27" s="1">
        <v>43901</v>
      </c>
      <c r="N27" s="5">
        <f t="shared" si="2"/>
        <v>3470.4659291981052</v>
      </c>
      <c r="P27" s="5">
        <f t="shared" si="3"/>
        <v>5797.3964551606559</v>
      </c>
    </row>
    <row r="28" spans="1:16" x14ac:dyDescent="0.25">
      <c r="A28" s="1">
        <v>43902</v>
      </c>
      <c r="C28">
        <v>13</v>
      </c>
      <c r="F28">
        <v>2745</v>
      </c>
      <c r="H28" s="5">
        <f t="shared" si="0"/>
        <v>2669.1596675257688</v>
      </c>
      <c r="K28" s="5">
        <f t="shared" si="1"/>
        <v>5751.7560298019298</v>
      </c>
      <c r="M28" s="1">
        <v>43902</v>
      </c>
      <c r="N28" s="5">
        <f t="shared" si="2"/>
        <v>4494.2414905606947</v>
      </c>
      <c r="P28" s="5">
        <f t="shared" si="3"/>
        <v>7450.1980528096983</v>
      </c>
    </row>
    <row r="29" spans="1:16" x14ac:dyDescent="0.25">
      <c r="A29" s="1">
        <v>43903</v>
      </c>
      <c r="C29">
        <v>14</v>
      </c>
      <c r="F29">
        <v>3675</v>
      </c>
      <c r="H29" s="5">
        <f t="shared" si="0"/>
        <v>3470.4659291981052</v>
      </c>
      <c r="K29" s="5">
        <f t="shared" si="1"/>
        <v>41834.186118794518</v>
      </c>
      <c r="M29" s="1">
        <v>43903</v>
      </c>
      <c r="N29" s="5">
        <f t="shared" si="2"/>
        <v>5797.3964551606559</v>
      </c>
      <c r="P29" s="5">
        <f t="shared" si="3"/>
        <v>9539.1328435281466</v>
      </c>
    </row>
    <row r="30" spans="1:16" x14ac:dyDescent="0.25">
      <c r="A30" s="1">
        <v>43904</v>
      </c>
      <c r="C30">
        <v>15</v>
      </c>
      <c r="F30">
        <v>4585</v>
      </c>
      <c r="H30" s="5">
        <f t="shared" si="0"/>
        <v>4494.2414905606947</v>
      </c>
      <c r="K30" s="5">
        <f t="shared" si="1"/>
        <v>8237.1070356444634</v>
      </c>
      <c r="M30" s="1">
        <v>43904</v>
      </c>
      <c r="N30" s="5">
        <f t="shared" si="2"/>
        <v>7450.1980528096983</v>
      </c>
      <c r="P30" s="5">
        <f t="shared" si="3"/>
        <v>12170.325649982035</v>
      </c>
    </row>
    <row r="31" spans="1:16" x14ac:dyDescent="0.25">
      <c r="A31" s="1">
        <v>43905</v>
      </c>
      <c r="C31">
        <v>16</v>
      </c>
      <c r="F31">
        <v>5813</v>
      </c>
      <c r="H31" s="5">
        <f t="shared" si="0"/>
        <v>5797.3964551606559</v>
      </c>
      <c r="K31" s="5">
        <f t="shared" si="1"/>
        <v>243.47061155342087</v>
      </c>
      <c r="M31" s="1">
        <v>43905</v>
      </c>
      <c r="N31" s="5">
        <f t="shared" si="2"/>
        <v>9539.1328435281466</v>
      </c>
      <c r="P31" s="5">
        <f t="shared" si="3"/>
        <v>15473.612845197047</v>
      </c>
    </row>
    <row r="32" spans="1:16" x14ac:dyDescent="0.25">
      <c r="A32" s="1">
        <v>43906</v>
      </c>
      <c r="C32">
        <v>17</v>
      </c>
      <c r="F32">
        <v>7272</v>
      </c>
      <c r="H32" s="5">
        <f t="shared" si="0"/>
        <v>7450.1980528096983</v>
      </c>
      <c r="K32" s="5">
        <f t="shared" si="1"/>
        <v>31754.546025168027</v>
      </c>
      <c r="M32" s="1">
        <v>43906</v>
      </c>
      <c r="N32" s="5">
        <f t="shared" si="2"/>
        <v>12170.325649982035</v>
      </c>
      <c r="P32" s="5">
        <f t="shared" si="3"/>
        <v>19607.382929936077</v>
      </c>
    </row>
    <row r="33" spans="1:16" x14ac:dyDescent="0.25">
      <c r="A33" s="1">
        <v>43907</v>
      </c>
      <c r="C33">
        <v>18</v>
      </c>
      <c r="F33">
        <v>9360</v>
      </c>
      <c r="H33" s="5">
        <f t="shared" si="0"/>
        <v>9539.1328435281466</v>
      </c>
      <c r="K33" s="5">
        <f t="shared" si="1"/>
        <v>32088.575630479463</v>
      </c>
      <c r="M33" s="1">
        <v>43907</v>
      </c>
      <c r="N33" s="5">
        <f t="shared" si="2"/>
        <v>15473.612845197047</v>
      </c>
      <c r="P33" s="5">
        <f t="shared" si="3"/>
        <v>24764.314766447147</v>
      </c>
    </row>
    <row r="34" spans="1:16" x14ac:dyDescent="0.25">
      <c r="A34" s="1">
        <v>43908</v>
      </c>
      <c r="C34">
        <v>19</v>
      </c>
      <c r="F34">
        <v>12327</v>
      </c>
      <c r="H34" s="5">
        <f t="shared" si="0"/>
        <v>12170.325649982035</v>
      </c>
      <c r="K34" s="5">
        <f t="shared" si="1"/>
        <v>24546.851953551959</v>
      </c>
      <c r="N34" s="5">
        <f t="shared" si="2"/>
        <v>19607.382929936077</v>
      </c>
      <c r="O34" s="1"/>
      <c r="P34" s="5">
        <f t="shared" si="3"/>
        <v>31178.163650145754</v>
      </c>
    </row>
    <row r="35" spans="1:16" x14ac:dyDescent="0.25">
      <c r="A35" s="1">
        <v>43909</v>
      </c>
      <c r="C35">
        <v>20</v>
      </c>
      <c r="F35">
        <v>15320</v>
      </c>
      <c r="H35" s="5">
        <f t="shared" si="0"/>
        <v>15473.612845197047</v>
      </c>
      <c r="N35" s="5">
        <f t="shared" si="2"/>
        <v>24764.314766447147</v>
      </c>
      <c r="O35" s="1"/>
      <c r="P35" s="5">
        <f t="shared" si="3"/>
        <v>39131.767882935746</v>
      </c>
    </row>
    <row r="36" spans="1:16" x14ac:dyDescent="0.25">
      <c r="A36" s="1">
        <v>43910</v>
      </c>
      <c r="C36">
        <v>21</v>
      </c>
      <c r="F36">
        <v>19848</v>
      </c>
      <c r="H36" s="5">
        <f t="shared" si="0"/>
        <v>19607.382929936077</v>
      </c>
      <c r="N36" s="5">
        <f t="shared" si="2"/>
        <v>31178.163650145754</v>
      </c>
      <c r="O36" s="1"/>
      <c r="P36" s="5"/>
    </row>
    <row r="37" spans="1:16" x14ac:dyDescent="0.25">
      <c r="A37" s="1">
        <v>43911</v>
      </c>
      <c r="C37">
        <v>22</v>
      </c>
      <c r="F37">
        <v>22364</v>
      </c>
      <c r="H37" s="5">
        <f t="shared" si="0"/>
        <v>24764.314766447147</v>
      </c>
      <c r="N37" s="5">
        <f t="shared" si="2"/>
        <v>39131.767882935746</v>
      </c>
      <c r="O37" s="1"/>
      <c r="P37" s="5"/>
    </row>
    <row r="38" spans="1:16" x14ac:dyDescent="0.25">
      <c r="A38" s="1">
        <v>43912</v>
      </c>
      <c r="C38">
        <v>23</v>
      </c>
      <c r="F38">
        <v>24873</v>
      </c>
      <c r="H38" s="5">
        <f t="shared" si="0"/>
        <v>31178.163650145754</v>
      </c>
      <c r="N38" s="5"/>
      <c r="O38" s="1"/>
    </row>
    <row r="39" spans="1:16" x14ac:dyDescent="0.25">
      <c r="A39" s="1">
        <v>43913</v>
      </c>
      <c r="C39">
        <v>24</v>
      </c>
      <c r="H39" s="5">
        <f t="shared" si="0"/>
        <v>39131.767882935746</v>
      </c>
      <c r="N39" s="5"/>
      <c r="O39" s="1"/>
    </row>
    <row r="40" spans="1:16" x14ac:dyDescent="0.25">
      <c r="C40">
        <v>25</v>
      </c>
      <c r="H40" s="5">
        <f t="shared" si="0"/>
        <v>48966.473975321882</v>
      </c>
    </row>
    <row r="41" spans="1:16" x14ac:dyDescent="0.25">
      <c r="C41">
        <v>26</v>
      </c>
      <c r="H41" s="5">
        <f t="shared" si="0"/>
        <v>61093.20739507574</v>
      </c>
    </row>
    <row r="42" spans="1:16" x14ac:dyDescent="0.25">
      <c r="A42" s="5"/>
      <c r="C42">
        <v>27</v>
      </c>
      <c r="H42" s="5">
        <f t="shared" si="0"/>
        <v>76005.448278385113</v>
      </c>
    </row>
    <row r="43" spans="1:16" x14ac:dyDescent="0.25">
      <c r="C43">
        <v>28</v>
      </c>
      <c r="H43" s="5">
        <f t="shared" si="0"/>
        <v>94294.408142978107</v>
      </c>
    </row>
    <row r="44" spans="1:16" x14ac:dyDescent="0.25">
      <c r="C44">
        <v>29</v>
      </c>
      <c r="H44" s="5">
        <f t="shared" si="0"/>
        <v>116666.74485008695</v>
      </c>
    </row>
    <row r="45" spans="1:16" x14ac:dyDescent="0.25">
      <c r="C45">
        <v>30</v>
      </c>
      <c r="H45" s="5">
        <f t="shared" si="0"/>
        <v>143965.19935557296</v>
      </c>
    </row>
    <row r="46" spans="1:16" x14ac:dyDescent="0.25">
      <c r="C46">
        <v>31</v>
      </c>
      <c r="H46" s="5">
        <f t="shared" si="0"/>
        <v>177192.58971977295</v>
      </c>
    </row>
    <row r="47" spans="1:16" x14ac:dyDescent="0.25">
      <c r="C47">
        <v>32</v>
      </c>
      <c r="H47" s="5">
        <f t="shared" si="0"/>
        <v>217539.65601160142</v>
      </c>
    </row>
    <row r="48" spans="1:16" x14ac:dyDescent="0.25">
      <c r="C48">
        <v>33</v>
      </c>
      <c r="H48" s="5">
        <f t="shared" si="0"/>
        <v>266417.31480116944</v>
      </c>
    </row>
    <row r="49" spans="3:8" x14ac:dyDescent="0.25">
      <c r="C49">
        <v>34</v>
      </c>
      <c r="H49" s="5">
        <f t="shared" si="0"/>
        <v>325493.95460248081</v>
      </c>
    </row>
    <row r="50" spans="3:8" x14ac:dyDescent="0.25">
      <c r="C50">
        <v>35</v>
      </c>
      <c r="H50" s="5">
        <f t="shared" si="0"/>
        <v>396738.48468307685</v>
      </c>
    </row>
    <row r="51" spans="3:8" x14ac:dyDescent="0.25">
      <c r="C51">
        <v>36</v>
      </c>
      <c r="H51" s="5">
        <f t="shared" si="0"/>
        <v>482469.93994970381</v>
      </c>
    </row>
    <row r="52" spans="3:8" x14ac:dyDescent="0.25">
      <c r="C52">
        <v>37</v>
      </c>
      <c r="H52" s="5">
        <f t="shared" si="0"/>
        <v>585414.545070605</v>
      </c>
    </row>
    <row r="53" spans="3:8" x14ac:dyDescent="0.25">
      <c r="C53">
        <v>38</v>
      </c>
      <c r="H53" s="5">
        <f t="shared" si="0"/>
        <v>708771.25260806025</v>
      </c>
    </row>
    <row r="54" spans="3:8" x14ac:dyDescent="0.25">
      <c r="C54">
        <v>39</v>
      </c>
      <c r="H54" s="5">
        <f t="shared" si="0"/>
        <v>856286.89379689924</v>
      </c>
    </row>
    <row r="55" spans="3:8" x14ac:dyDescent="0.25">
      <c r="C55">
        <v>40</v>
      </c>
      <c r="H55" s="5">
        <f t="shared" si="0"/>
        <v>1032342.2178945248</v>
      </c>
    </row>
    <row r="56" spans="3:8" x14ac:dyDescent="0.25">
      <c r="C56">
        <v>41</v>
      </c>
      <c r="H56" s="5">
        <f t="shared" si="0"/>
        <v>1242050.2480223014</v>
      </c>
    </row>
    <row r="57" spans="3:8" x14ac:dyDescent="0.25">
      <c r="C57">
        <v>42</v>
      </c>
      <c r="H57" s="5">
        <f t="shared" si="0"/>
        <v>1491368.5494987571</v>
      </c>
    </row>
    <row r="58" spans="3:8" x14ac:dyDescent="0.25">
      <c r="C58">
        <v>43</v>
      </c>
      <c r="H58" s="5">
        <f t="shared" si="0"/>
        <v>1787227.1923250416</v>
      </c>
    </row>
    <row r="59" spans="3:8" x14ac:dyDescent="0.25">
      <c r="C59">
        <v>44</v>
      </c>
      <c r="H59" s="5">
        <f t="shared" si="0"/>
        <v>2137674.3943362511</v>
      </c>
    </row>
    <row r="60" spans="3:8" x14ac:dyDescent="0.25">
      <c r="C60">
        <v>45</v>
      </c>
      <c r="H60" s="5">
        <f t="shared" si="0"/>
        <v>2552042.057319208</v>
      </c>
    </row>
    <row r="61" spans="3:8" x14ac:dyDescent="0.25">
      <c r="C61">
        <v>46</v>
      </c>
      <c r="H61" s="5">
        <f t="shared" si="0"/>
        <v>3041133.6569963968</v>
      </c>
    </row>
    <row r="62" spans="3:8" x14ac:dyDescent="0.25">
      <c r="C62">
        <v>47</v>
      </c>
      <c r="H62" s="5">
        <f t="shared" si="0"/>
        <v>3617437.2212088089</v>
      </c>
    </row>
    <row r="63" spans="3:8" x14ac:dyDescent="0.25">
      <c r="C63">
        <v>48</v>
      </c>
      <c r="H63" s="5">
        <f t="shared" si="0"/>
        <v>4295366.431076603</v>
      </c>
    </row>
    <row r="64" spans="3:8" x14ac:dyDescent="0.25">
      <c r="C64">
        <v>49</v>
      </c>
      <c r="H64" s="5">
        <f t="shared" si="0"/>
        <v>5091533.2097179024</v>
      </c>
    </row>
    <row r="65" spans="3:8" x14ac:dyDescent="0.25">
      <c r="C65">
        <v>50</v>
      </c>
      <c r="H65" s="5">
        <f t="shared" si="0"/>
        <v>6025055.5247815559</v>
      </c>
    </row>
    <row r="66" spans="3:8" x14ac:dyDescent="0.25">
      <c r="C66">
        <v>51</v>
      </c>
      <c r="H66" s="5">
        <f t="shared" si="0"/>
        <v>7117904.5273040263</v>
      </c>
    </row>
    <row r="67" spans="3:8" x14ac:dyDescent="0.25">
      <c r="C67">
        <v>52</v>
      </c>
      <c r="H67" s="5">
        <f t="shared" si="0"/>
        <v>8395295.5831390843</v>
      </c>
    </row>
    <row r="68" spans="3:8" x14ac:dyDescent="0.25">
      <c r="C68">
        <v>53</v>
      </c>
      <c r="H68" s="5">
        <f t="shared" si="0"/>
        <v>9886128.2275427822</v>
      </c>
    </row>
    <row r="69" spans="3:8" x14ac:dyDescent="0.25">
      <c r="C69">
        <v>54</v>
      </c>
      <c r="H69" s="5">
        <f t="shared" si="0"/>
        <v>11623480.591766953</v>
      </c>
    </row>
    <row r="70" spans="3:8" x14ac:dyDescent="0.25">
      <c r="C70">
        <v>55</v>
      </c>
      <c r="H70" s="5">
        <f t="shared" si="0"/>
        <v>13645164.416295074</v>
      </c>
    </row>
    <row r="71" spans="3:8" x14ac:dyDescent="0.25">
      <c r="C71">
        <v>56</v>
      </c>
      <c r="H71" s="5">
        <f t="shared" si="0"/>
        <v>15994347.382473061</v>
      </c>
    </row>
    <row r="72" spans="3:8" x14ac:dyDescent="0.25">
      <c r="C72">
        <v>57</v>
      </c>
      <c r="H72" s="5">
        <f t="shared" si="0"/>
        <v>18720250.166835226</v>
      </c>
    </row>
    <row r="73" spans="3:8" x14ac:dyDescent="0.25">
      <c r="C73">
        <v>58</v>
      </c>
      <c r="H73" s="5">
        <f t="shared" si="0"/>
        <v>21878926.354783121</v>
      </c>
    </row>
    <row r="74" spans="3:8" x14ac:dyDescent="0.25">
      <c r="C74">
        <v>59</v>
      </c>
      <c r="H74" s="5">
        <f t="shared" si="0"/>
        <v>25534134.14710949</v>
      </c>
    </row>
    <row r="75" spans="3:8" x14ac:dyDescent="0.25">
      <c r="C75">
        <v>60</v>
      </c>
      <c r="H75" s="5">
        <f t="shared" si="0"/>
        <v>29758309.659166168</v>
      </c>
    </row>
    <row r="76" spans="3:8" x14ac:dyDescent="0.25">
      <c r="C76">
        <v>61</v>
      </c>
      <c r="H76" s="5">
        <f t="shared" si="0"/>
        <v>34633652.553580321</v>
      </c>
    </row>
    <row r="77" spans="3:8" x14ac:dyDescent="0.25">
      <c r="C77">
        <v>62</v>
      </c>
      <c r="H77" s="5">
        <f t="shared" si="0"/>
        <v>40253335.768994063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0D72-947E-4C2B-A236-E53FEC630DCE}">
  <dimension ref="A1:V76"/>
  <sheetViews>
    <sheetView zoomScale="70" zoomScaleNormal="70" workbookViewId="0">
      <selection activeCell="AL41" sqref="AL41"/>
    </sheetView>
  </sheetViews>
  <sheetFormatPr defaultRowHeight="15" x14ac:dyDescent="0.25"/>
  <cols>
    <col min="4" max="4" width="13" bestFit="1" customWidth="1"/>
    <col min="8" max="8" width="12.28515625" customWidth="1"/>
    <col min="11" max="11" width="13.85546875" customWidth="1"/>
    <col min="22" max="22" width="14.85546875" customWidth="1"/>
    <col min="23" max="23" width="9.7109375" customWidth="1"/>
  </cols>
  <sheetData>
    <row r="1" spans="1:20" ht="21" x14ac:dyDescent="0.35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 s="10">
        <v>53033.765978847536</v>
      </c>
      <c r="D5" s="7" t="s">
        <v>4</v>
      </c>
      <c r="E5" s="7"/>
      <c r="F5" s="7"/>
    </row>
    <row r="6" spans="1:20" x14ac:dyDescent="0.25">
      <c r="A6" s="7" t="s">
        <v>18</v>
      </c>
      <c r="B6" s="10">
        <v>0.2869454363851805</v>
      </c>
      <c r="D6" s="8">
        <f>SUM(K14:K40)</f>
        <v>4172227.5909556332</v>
      </c>
      <c r="E6" s="7"/>
      <c r="F6" s="7"/>
    </row>
    <row r="7" spans="1:20" x14ac:dyDescent="0.25">
      <c r="A7" s="7" t="s">
        <v>19</v>
      </c>
      <c r="B7" s="11">
        <v>23.187100162200856</v>
      </c>
    </row>
    <row r="8" spans="1:20" x14ac:dyDescent="0.25">
      <c r="A8" s="7"/>
      <c r="B8" s="7"/>
    </row>
    <row r="9" spans="1:20" x14ac:dyDescent="0.25">
      <c r="A9" s="7"/>
      <c r="B9" s="7"/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43889</v>
      </c>
      <c r="C14">
        <v>0</v>
      </c>
      <c r="F14">
        <v>53</v>
      </c>
      <c r="H14" s="5">
        <f xml:space="preserve"> $B$5 / ( 1 + EXP(-$B$6 * (C14- $B$7)))</f>
        <v>68.303618998809156</v>
      </c>
      <c r="K14" s="5">
        <f>(H14   -F14) ^2</f>
        <v>234.20075446071257</v>
      </c>
      <c r="M14" s="1">
        <v>43889</v>
      </c>
      <c r="N14" s="5">
        <f>H16</f>
        <v>121.12896113698618</v>
      </c>
      <c r="P14" s="5">
        <f>H18</f>
        <v>214.643335590269</v>
      </c>
    </row>
    <row r="15" spans="1:20" x14ac:dyDescent="0.25">
      <c r="A15" s="1">
        <v>43890</v>
      </c>
      <c r="C15">
        <v>1</v>
      </c>
      <c r="F15">
        <v>66</v>
      </c>
      <c r="H15" s="5">
        <f t="shared" ref="H15:H76" si="0" xml:space="preserve"> $B$5 / ( 1 + EXP(-$B$6 * (C15- $B$7)))</f>
        <v>90.965492878143237</v>
      </c>
      <c r="K15" s="5">
        <f t="shared" ref="K15:K40" si="1">(H15   -F15) ^2</f>
        <v>623.27583464862073</v>
      </c>
      <c r="M15" s="1">
        <v>43890</v>
      </c>
      <c r="N15" s="5">
        <f t="shared" ref="N15:N36" si="2">H17</f>
        <v>161.26394088790207</v>
      </c>
      <c r="P15" s="5">
        <f t="shared" ref="P15:P34" si="3">H19</f>
        <v>285.59621048808287</v>
      </c>
    </row>
    <row r="16" spans="1:20" x14ac:dyDescent="0.25">
      <c r="A16" s="1">
        <v>43891</v>
      </c>
      <c r="C16">
        <v>2</v>
      </c>
      <c r="F16">
        <v>117</v>
      </c>
      <c r="H16" s="5">
        <f t="shared" si="0"/>
        <v>121.12896113698618</v>
      </c>
      <c r="K16" s="5">
        <f t="shared" si="1"/>
        <v>17.048320070742186</v>
      </c>
      <c r="M16" s="1">
        <v>43891</v>
      </c>
      <c r="N16" s="5">
        <f t="shared" si="2"/>
        <v>214.643335590269</v>
      </c>
      <c r="P16" s="5">
        <f t="shared" si="3"/>
        <v>379.83472587751538</v>
      </c>
    </row>
    <row r="17" spans="1:16" x14ac:dyDescent="0.25">
      <c r="A17" s="1">
        <v>43892</v>
      </c>
      <c r="C17">
        <v>3</v>
      </c>
      <c r="F17">
        <v>150</v>
      </c>
      <c r="H17" s="5">
        <f t="shared" si="0"/>
        <v>161.26394088790207</v>
      </c>
      <c r="K17" s="5">
        <f t="shared" si="1"/>
        <v>126.87636432615199</v>
      </c>
      <c r="M17" s="1">
        <v>43892</v>
      </c>
      <c r="N17" s="5">
        <f t="shared" si="2"/>
        <v>285.59621048808287</v>
      </c>
      <c r="P17" s="5">
        <f t="shared" si="3"/>
        <v>504.87160346495972</v>
      </c>
    </row>
    <row r="18" spans="1:16" x14ac:dyDescent="0.25">
      <c r="A18" s="1">
        <v>43893</v>
      </c>
      <c r="C18">
        <v>4</v>
      </c>
      <c r="F18">
        <v>188</v>
      </c>
      <c r="H18" s="5">
        <f t="shared" si="0"/>
        <v>214.643335590269</v>
      </c>
      <c r="K18" s="5">
        <f t="shared" si="1"/>
        <v>709.86733137569502</v>
      </c>
      <c r="M18" s="1">
        <v>43893</v>
      </c>
      <c r="N18" s="5">
        <f t="shared" si="2"/>
        <v>379.83472587751538</v>
      </c>
      <c r="P18" s="5">
        <f t="shared" si="3"/>
        <v>670.54489150100426</v>
      </c>
    </row>
    <row r="19" spans="1:16" x14ac:dyDescent="0.25">
      <c r="A19" s="1">
        <v>43894</v>
      </c>
      <c r="C19">
        <v>5</v>
      </c>
      <c r="F19">
        <v>240</v>
      </c>
      <c r="H19" s="5">
        <f t="shared" si="0"/>
        <v>285.59621048808287</v>
      </c>
      <c r="K19" s="5">
        <f t="shared" si="1"/>
        <v>2079.0144108735585</v>
      </c>
      <c r="M19" s="1">
        <v>43894</v>
      </c>
      <c r="N19" s="5">
        <f t="shared" si="2"/>
        <v>504.87160346495972</v>
      </c>
      <c r="P19" s="5">
        <f t="shared" si="3"/>
        <v>889.66299086053834</v>
      </c>
    </row>
    <row r="20" spans="1:16" x14ac:dyDescent="0.25">
      <c r="A20" s="1">
        <v>43895</v>
      </c>
      <c r="C20">
        <v>6</v>
      </c>
      <c r="F20">
        <v>349</v>
      </c>
      <c r="H20" s="5">
        <f t="shared" si="0"/>
        <v>379.83472587751538</v>
      </c>
      <c r="K20" s="5">
        <f t="shared" si="1"/>
        <v>950.78031994151672</v>
      </c>
      <c r="M20" s="1">
        <v>43895</v>
      </c>
      <c r="N20" s="5">
        <f t="shared" si="2"/>
        <v>670.54489150100426</v>
      </c>
      <c r="P20" s="5">
        <f t="shared" si="3"/>
        <v>1178.7717886166843</v>
      </c>
    </row>
    <row r="21" spans="1:16" x14ac:dyDescent="0.25">
      <c r="A21" s="1">
        <v>43896</v>
      </c>
      <c r="C21">
        <v>7</v>
      </c>
      <c r="F21">
        <v>534</v>
      </c>
      <c r="H21" s="5">
        <f t="shared" si="0"/>
        <v>504.87160346495972</v>
      </c>
      <c r="K21" s="5">
        <f t="shared" si="1"/>
        <v>848.46348470254668</v>
      </c>
      <c r="M21" s="1">
        <v>43896</v>
      </c>
      <c r="N21" s="5">
        <f t="shared" si="2"/>
        <v>889.66299086053834</v>
      </c>
      <c r="P21" s="5">
        <f t="shared" si="3"/>
        <v>1559.0217023610269</v>
      </c>
    </row>
    <row r="22" spans="1:16" x14ac:dyDescent="0.25">
      <c r="A22" s="1">
        <v>43897</v>
      </c>
      <c r="C22">
        <v>8</v>
      </c>
      <c r="F22">
        <v>684</v>
      </c>
      <c r="H22" s="5">
        <f t="shared" si="0"/>
        <v>670.54489150100426</v>
      </c>
      <c r="K22" s="5">
        <f t="shared" si="1"/>
        <v>181.03994471974744</v>
      </c>
      <c r="M22" s="1">
        <v>43897</v>
      </c>
      <c r="N22" s="5">
        <f t="shared" si="2"/>
        <v>1178.7717886166843</v>
      </c>
      <c r="P22" s="5">
        <f t="shared" si="3"/>
        <v>2057.0672487014303</v>
      </c>
    </row>
    <row r="23" spans="1:16" x14ac:dyDescent="0.25">
      <c r="A23" s="1">
        <v>43898</v>
      </c>
      <c r="C23">
        <v>9</v>
      </c>
      <c r="F23">
        <v>847</v>
      </c>
      <c r="H23" s="5">
        <f t="shared" si="0"/>
        <v>889.66299086053834</v>
      </c>
      <c r="K23" s="5">
        <f t="shared" si="1"/>
        <v>1820.1307891663782</v>
      </c>
      <c r="M23" s="1">
        <v>43898</v>
      </c>
      <c r="N23" s="5">
        <f t="shared" si="2"/>
        <v>1559.0217023610269</v>
      </c>
      <c r="P23" s="5">
        <f t="shared" si="3"/>
        <v>2705.8549183906634</v>
      </c>
    </row>
    <row r="24" spans="1:16" x14ac:dyDescent="0.25">
      <c r="A24" s="1">
        <v>43899</v>
      </c>
      <c r="C24">
        <v>10</v>
      </c>
      <c r="F24">
        <v>1112</v>
      </c>
      <c r="H24" s="5">
        <f t="shared" si="0"/>
        <v>1178.7717886166843</v>
      </c>
      <c r="K24" s="5">
        <f t="shared" si="1"/>
        <v>4458.4717550711657</v>
      </c>
      <c r="M24" s="1">
        <v>43899</v>
      </c>
      <c r="N24" s="5">
        <f t="shared" si="2"/>
        <v>2057.0672487014303</v>
      </c>
      <c r="P24" s="5">
        <f t="shared" si="3"/>
        <v>3545.0366160270642</v>
      </c>
    </row>
    <row r="25" spans="1:16" x14ac:dyDescent="0.25">
      <c r="A25" s="1">
        <v>43900</v>
      </c>
      <c r="C25">
        <v>11</v>
      </c>
      <c r="F25">
        <v>1565</v>
      </c>
      <c r="H25" s="5">
        <f t="shared" si="0"/>
        <v>1559.0217023610269</v>
      </c>
      <c r="K25" s="5">
        <f t="shared" si="1"/>
        <v>35.740042660151552</v>
      </c>
      <c r="M25" s="1">
        <v>43900</v>
      </c>
      <c r="N25" s="5">
        <f t="shared" si="2"/>
        <v>2705.8549183906634</v>
      </c>
      <c r="P25" s="5">
        <f t="shared" si="3"/>
        <v>4620.5839948215489</v>
      </c>
    </row>
    <row r="26" spans="1:16" x14ac:dyDescent="0.25">
      <c r="A26" s="1">
        <v>43901</v>
      </c>
      <c r="C26">
        <v>12</v>
      </c>
      <c r="F26">
        <v>1966</v>
      </c>
      <c r="H26" s="5">
        <f t="shared" si="0"/>
        <v>2057.0672487014303</v>
      </c>
      <c r="K26" s="5">
        <f t="shared" si="1"/>
        <v>8293.2437860481659</v>
      </c>
      <c r="M26" s="1">
        <v>43901</v>
      </c>
      <c r="N26" s="5">
        <f t="shared" si="2"/>
        <v>3545.0366160270642</v>
      </c>
      <c r="P26" s="5">
        <f t="shared" si="3"/>
        <v>5982.9970232969827</v>
      </c>
    </row>
    <row r="27" spans="1:16" x14ac:dyDescent="0.25">
      <c r="A27" s="1">
        <v>43902</v>
      </c>
      <c r="C27">
        <v>13</v>
      </c>
      <c r="F27">
        <v>2745</v>
      </c>
      <c r="H27" s="5">
        <f t="shared" si="0"/>
        <v>2705.8549183906634</v>
      </c>
      <c r="K27" s="5">
        <f t="shared" si="1"/>
        <v>1532.3374142016191</v>
      </c>
      <c r="M27" s="1">
        <v>43902</v>
      </c>
      <c r="N27" s="5">
        <f t="shared" si="2"/>
        <v>4620.5839948215489</v>
      </c>
      <c r="P27" s="5">
        <f t="shared" si="3"/>
        <v>7683.3732794728712</v>
      </c>
    </row>
    <row r="28" spans="1:16" x14ac:dyDescent="0.25">
      <c r="A28" s="1">
        <v>43903</v>
      </c>
      <c r="C28">
        <v>14</v>
      </c>
      <c r="F28">
        <v>3675</v>
      </c>
      <c r="H28" s="5">
        <f t="shared" si="0"/>
        <v>3545.0366160270642</v>
      </c>
      <c r="K28" s="5">
        <f t="shared" si="1"/>
        <v>16890.481173696757</v>
      </c>
      <c r="M28" s="1">
        <v>43903</v>
      </c>
      <c r="N28" s="5">
        <f t="shared" si="2"/>
        <v>5982.9970232969827</v>
      </c>
      <c r="P28" s="5">
        <f t="shared" si="3"/>
        <v>9766.6871293489621</v>
      </c>
    </row>
    <row r="29" spans="1:16" x14ac:dyDescent="0.25">
      <c r="A29" s="1">
        <v>43904</v>
      </c>
      <c r="C29">
        <v>15</v>
      </c>
      <c r="F29">
        <v>4585</v>
      </c>
      <c r="H29" s="5">
        <f t="shared" si="0"/>
        <v>4620.5839948215489</v>
      </c>
      <c r="K29" s="5">
        <f t="shared" si="1"/>
        <v>1266.2206874600199</v>
      </c>
      <c r="M29" s="1">
        <v>43904</v>
      </c>
      <c r="N29" s="5">
        <f t="shared" si="2"/>
        <v>7683.3732794728712</v>
      </c>
      <c r="P29" s="5">
        <f t="shared" si="3"/>
        <v>12262.146107635637</v>
      </c>
    </row>
    <row r="30" spans="1:16" x14ac:dyDescent="0.25">
      <c r="A30" s="1">
        <v>43905</v>
      </c>
      <c r="C30">
        <v>16</v>
      </c>
      <c r="F30">
        <v>5813</v>
      </c>
      <c r="H30" s="5">
        <f t="shared" si="0"/>
        <v>5982.9970232969827</v>
      </c>
      <c r="K30" s="5">
        <f t="shared" si="1"/>
        <v>28898.987929834864</v>
      </c>
      <c r="M30" s="1">
        <v>43905</v>
      </c>
      <c r="N30" s="5">
        <f t="shared" si="2"/>
        <v>9766.6871293489621</v>
      </c>
      <c r="P30" s="5">
        <f t="shared" si="3"/>
        <v>15171.635184648756</v>
      </c>
    </row>
    <row r="31" spans="1:16" x14ac:dyDescent="0.25">
      <c r="A31" s="1">
        <v>43906</v>
      </c>
      <c r="C31">
        <v>17</v>
      </c>
      <c r="F31">
        <v>7272</v>
      </c>
      <c r="H31" s="5">
        <f t="shared" si="0"/>
        <v>7683.3732794728712</v>
      </c>
      <c r="K31" s="5">
        <f t="shared" si="1"/>
        <v>169227.97506426502</v>
      </c>
      <c r="M31" s="1">
        <v>43906</v>
      </c>
      <c r="N31" s="5">
        <f t="shared" si="2"/>
        <v>12262.146107635637</v>
      </c>
      <c r="P31" s="5">
        <f t="shared" si="3"/>
        <v>18458.923488631015</v>
      </c>
    </row>
    <row r="32" spans="1:16" x14ac:dyDescent="0.25">
      <c r="A32" s="1">
        <v>43907</v>
      </c>
      <c r="C32">
        <v>18</v>
      </c>
      <c r="F32">
        <v>9360</v>
      </c>
      <c r="H32" s="5">
        <f t="shared" si="0"/>
        <v>9766.6871293489621</v>
      </c>
      <c r="K32" s="5">
        <f t="shared" si="1"/>
        <v>165394.42117809944</v>
      </c>
      <c r="M32" s="1">
        <v>43907</v>
      </c>
      <c r="N32" s="5">
        <f t="shared" si="2"/>
        <v>15171.635184648756</v>
      </c>
      <c r="P32" s="5">
        <f t="shared" si="3"/>
        <v>22043.788622023767</v>
      </c>
    </row>
    <row r="33" spans="1:16" x14ac:dyDescent="0.25">
      <c r="A33" s="1">
        <v>43908</v>
      </c>
      <c r="C33">
        <v>19</v>
      </c>
      <c r="F33">
        <v>12329</v>
      </c>
      <c r="H33" s="5">
        <f t="shared" si="0"/>
        <v>12262.146107635637</v>
      </c>
      <c r="K33" s="5">
        <f t="shared" si="1"/>
        <v>4469.4429242658016</v>
      </c>
      <c r="N33" s="5">
        <f t="shared" si="2"/>
        <v>18458.923488631015</v>
      </c>
      <c r="O33" s="1"/>
      <c r="P33" s="5">
        <f t="shared" si="3"/>
        <v>25805.240837329446</v>
      </c>
    </row>
    <row r="34" spans="1:16" x14ac:dyDescent="0.25">
      <c r="A34" s="1">
        <v>43909</v>
      </c>
      <c r="C34">
        <v>20</v>
      </c>
      <c r="F34">
        <v>15322</v>
      </c>
      <c r="H34" s="5">
        <f t="shared" si="0"/>
        <v>15171.635184648756</v>
      </c>
      <c r="K34" s="5">
        <f t="shared" si="1"/>
        <v>22609.577695613712</v>
      </c>
      <c r="N34" s="5">
        <f t="shared" si="2"/>
        <v>22043.788622023767</v>
      </c>
      <c r="O34" s="1"/>
      <c r="P34" s="5">
        <f t="shared" si="3"/>
        <v>29595.572735160196</v>
      </c>
    </row>
    <row r="35" spans="1:16" x14ac:dyDescent="0.25">
      <c r="A35" s="1">
        <v>43910</v>
      </c>
      <c r="C35">
        <v>21</v>
      </c>
      <c r="F35">
        <v>19850</v>
      </c>
      <c r="H35" s="5">
        <f t="shared" si="0"/>
        <v>18458.923488631015</v>
      </c>
      <c r="K35" s="5">
        <f t="shared" si="1"/>
        <v>1935093.8604825058</v>
      </c>
      <c r="N35" s="5">
        <f t="shared" si="2"/>
        <v>25805.240837329446</v>
      </c>
      <c r="O35" s="1"/>
      <c r="P35" s="5"/>
    </row>
    <row r="36" spans="1:16" x14ac:dyDescent="0.25">
      <c r="A36" s="1">
        <v>43911</v>
      </c>
      <c r="C36">
        <v>22</v>
      </c>
      <c r="F36">
        <v>22366</v>
      </c>
      <c r="H36" s="5">
        <f t="shared" si="0"/>
        <v>22043.788622023767</v>
      </c>
      <c r="K36" s="5">
        <f t="shared" si="1"/>
        <v>103820.17209734292</v>
      </c>
      <c r="N36" s="5">
        <f t="shared" si="2"/>
        <v>29595.572735160196</v>
      </c>
      <c r="O36" s="1"/>
      <c r="P36" s="5"/>
    </row>
    <row r="37" spans="1:16" x14ac:dyDescent="0.25">
      <c r="A37" s="1">
        <v>43912</v>
      </c>
      <c r="C37">
        <v>23</v>
      </c>
      <c r="F37">
        <v>24875</v>
      </c>
      <c r="H37" s="5">
        <f t="shared" si="0"/>
        <v>25805.240837329446</v>
      </c>
      <c r="K37" s="5">
        <f t="shared" si="1"/>
        <v>865348.0154353882</v>
      </c>
      <c r="N37" s="5"/>
      <c r="O37" s="1"/>
    </row>
    <row r="38" spans="1:16" x14ac:dyDescent="0.25">
      <c r="A38" s="1">
        <v>43913</v>
      </c>
      <c r="C38">
        <v>24</v>
      </c>
      <c r="F38">
        <v>29056</v>
      </c>
      <c r="H38" s="5">
        <f t="shared" si="0"/>
        <v>29595.572735160196</v>
      </c>
      <c r="K38" s="5">
        <f t="shared" si="1"/>
        <v>291138.73652825534</v>
      </c>
      <c r="N38" s="5"/>
      <c r="O38" s="1"/>
    </row>
    <row r="39" spans="1:16" x14ac:dyDescent="0.25">
      <c r="C39">
        <v>25</v>
      </c>
      <c r="F39">
        <v>32911</v>
      </c>
      <c r="H39" s="5">
        <f t="shared" si="0"/>
        <v>33262.529379811182</v>
      </c>
      <c r="K39" s="5">
        <f t="shared" si="1"/>
        <v>123572.90487043395</v>
      </c>
    </row>
    <row r="40" spans="1:16" x14ac:dyDescent="0.25">
      <c r="C40">
        <v>26</v>
      </c>
      <c r="F40">
        <v>37323</v>
      </c>
      <c r="H40" s="5">
        <f t="shared" si="0"/>
        <v>36672.933615439004</v>
      </c>
      <c r="K40" s="5">
        <f t="shared" si="1"/>
        <v>422586.30433620483</v>
      </c>
    </row>
    <row r="41" spans="1:16" x14ac:dyDescent="0.25">
      <c r="A41" s="5"/>
      <c r="C41">
        <v>27</v>
      </c>
      <c r="H41" s="5">
        <f t="shared" si="0"/>
        <v>39730.346724714836</v>
      </c>
    </row>
    <row r="42" spans="1:16" x14ac:dyDescent="0.25">
      <c r="C42">
        <v>28</v>
      </c>
      <c r="H42" s="5">
        <f t="shared" si="0"/>
        <v>42382.354097126859</v>
      </c>
    </row>
    <row r="43" spans="1:16" x14ac:dyDescent="0.25">
      <c r="C43">
        <v>29</v>
      </c>
      <c r="H43" s="5">
        <f t="shared" si="0"/>
        <v>44617.678298200379</v>
      </c>
    </row>
    <row r="44" spans="1:16" x14ac:dyDescent="0.25">
      <c r="C44">
        <v>30</v>
      </c>
      <c r="H44" s="5">
        <f t="shared" si="0"/>
        <v>46456.691744204021</v>
      </c>
    </row>
    <row r="45" spans="1:16" x14ac:dyDescent="0.25">
      <c r="C45">
        <v>31</v>
      </c>
      <c r="H45" s="5">
        <f t="shared" si="0"/>
        <v>47939.738269915484</v>
      </c>
    </row>
    <row r="46" spans="1:16" x14ac:dyDescent="0.25">
      <c r="C46">
        <v>32</v>
      </c>
      <c r="H46" s="5">
        <f t="shared" si="0"/>
        <v>49116.57371381329</v>
      </c>
    </row>
    <row r="47" spans="1:16" x14ac:dyDescent="0.25">
      <c r="C47">
        <v>33</v>
      </c>
      <c r="H47" s="5">
        <f t="shared" si="0"/>
        <v>50038.520212990705</v>
      </c>
    </row>
    <row r="48" spans="1:16" x14ac:dyDescent="0.25">
      <c r="C48">
        <v>34</v>
      </c>
      <c r="H48" s="5">
        <f t="shared" si="0"/>
        <v>50753.551881858009</v>
      </c>
    </row>
    <row r="49" spans="3:8" x14ac:dyDescent="0.25">
      <c r="C49">
        <v>35</v>
      </c>
      <c r="H49" s="5">
        <f t="shared" si="0"/>
        <v>51303.790993575371</v>
      </c>
    </row>
    <row r="50" spans="3:8" x14ac:dyDescent="0.25">
      <c r="C50">
        <v>36</v>
      </c>
      <c r="H50" s="5">
        <f t="shared" si="0"/>
        <v>51724.676509154349</v>
      </c>
    </row>
    <row r="51" spans="3:8" x14ac:dyDescent="0.25">
      <c r="C51">
        <v>37</v>
      </c>
      <c r="H51" s="5">
        <f t="shared" si="0"/>
        <v>52045.138013739277</v>
      </c>
    </row>
    <row r="52" spans="3:8" x14ac:dyDescent="0.25">
      <c r="C52">
        <v>38</v>
      </c>
      <c r="H52" s="5">
        <f t="shared" si="0"/>
        <v>52288.28205892507</v>
      </c>
    </row>
    <row r="53" spans="3:8" x14ac:dyDescent="0.25">
      <c r="C53">
        <v>39</v>
      </c>
      <c r="H53" s="5">
        <f t="shared" si="0"/>
        <v>52472.272188098643</v>
      </c>
    </row>
    <row r="54" spans="3:8" x14ac:dyDescent="0.25">
      <c r="C54">
        <v>40</v>
      </c>
      <c r="H54" s="5">
        <f t="shared" si="0"/>
        <v>52611.219355907269</v>
      </c>
    </row>
    <row r="55" spans="3:8" x14ac:dyDescent="0.25">
      <c r="C55">
        <v>41</v>
      </c>
      <c r="H55" s="5">
        <f t="shared" si="0"/>
        <v>52715.990909288703</v>
      </c>
    </row>
    <row r="56" spans="3:8" x14ac:dyDescent="0.25">
      <c r="C56">
        <v>42</v>
      </c>
      <c r="H56" s="5">
        <f t="shared" si="0"/>
        <v>52794.902025058655</v>
      </c>
    </row>
    <row r="57" spans="3:8" x14ac:dyDescent="0.25">
      <c r="C57">
        <v>43</v>
      </c>
      <c r="H57" s="5">
        <f t="shared" si="0"/>
        <v>52854.284348607027</v>
      </c>
    </row>
    <row r="58" spans="3:8" x14ac:dyDescent="0.25">
      <c r="C58">
        <v>44</v>
      </c>
      <c r="H58" s="5">
        <f t="shared" si="0"/>
        <v>52898.941741262737</v>
      </c>
    </row>
    <row r="59" spans="3:8" x14ac:dyDescent="0.25">
      <c r="C59">
        <v>45</v>
      </c>
      <c r="H59" s="5">
        <f t="shared" si="0"/>
        <v>52932.509073506204</v>
      </c>
    </row>
    <row r="60" spans="3:8" x14ac:dyDescent="0.25">
      <c r="C60">
        <v>46</v>
      </c>
      <c r="H60" s="5">
        <f t="shared" si="0"/>
        <v>52957.731124179081</v>
      </c>
    </row>
    <row r="61" spans="3:8" x14ac:dyDescent="0.25">
      <c r="C61">
        <v>47</v>
      </c>
      <c r="H61" s="5">
        <f t="shared" si="0"/>
        <v>52976.677398026754</v>
      </c>
    </row>
    <row r="62" spans="3:8" x14ac:dyDescent="0.25">
      <c r="C62">
        <v>48</v>
      </c>
      <c r="H62" s="5">
        <f t="shared" si="0"/>
        <v>52990.906482876708</v>
      </c>
    </row>
    <row r="63" spans="3:8" x14ac:dyDescent="0.25">
      <c r="C63">
        <v>49</v>
      </c>
      <c r="H63" s="5">
        <f t="shared" si="0"/>
        <v>53001.591183074503</v>
      </c>
    </row>
    <row r="64" spans="3:8" x14ac:dyDescent="0.25">
      <c r="C64">
        <v>50</v>
      </c>
      <c r="H64" s="5">
        <f t="shared" si="0"/>
        <v>53009.613444485462</v>
      </c>
    </row>
    <row r="65" spans="3:22" x14ac:dyDescent="0.25">
      <c r="C65">
        <v>51</v>
      </c>
      <c r="H65" s="5">
        <f t="shared" si="0"/>
        <v>53015.636169841826</v>
      </c>
    </row>
    <row r="66" spans="3:22" x14ac:dyDescent="0.25">
      <c r="C66">
        <v>52</v>
      </c>
      <c r="H66" s="5">
        <f t="shared" si="0"/>
        <v>53020.157441637435</v>
      </c>
    </row>
    <row r="67" spans="3:22" x14ac:dyDescent="0.25">
      <c r="C67">
        <v>53</v>
      </c>
      <c r="H67" s="5">
        <f t="shared" si="0"/>
        <v>53023.551400945558</v>
      </c>
    </row>
    <row r="68" spans="3:22" x14ac:dyDescent="0.25">
      <c r="C68">
        <v>54</v>
      </c>
      <c r="H68" s="5">
        <f t="shared" si="0"/>
        <v>53026.099031664846</v>
      </c>
    </row>
    <row r="69" spans="3:22" x14ac:dyDescent="0.25">
      <c r="C69">
        <v>55</v>
      </c>
      <c r="H69" s="5">
        <f t="shared" si="0"/>
        <v>53028.011323563725</v>
      </c>
    </row>
    <row r="70" spans="3:22" x14ac:dyDescent="0.25">
      <c r="C70">
        <v>56</v>
      </c>
      <c r="H70" s="5">
        <f t="shared" si="0"/>
        <v>53029.44668998674</v>
      </c>
    </row>
    <row r="71" spans="3:22" x14ac:dyDescent="0.25">
      <c r="C71">
        <v>57</v>
      </c>
      <c r="H71" s="5">
        <f t="shared" si="0"/>
        <v>53030.524059151925</v>
      </c>
    </row>
    <row r="72" spans="3:22" x14ac:dyDescent="0.25">
      <c r="C72">
        <v>58</v>
      </c>
      <c r="H72" s="5">
        <f t="shared" si="0"/>
        <v>53031.332710225921</v>
      </c>
      <c r="V72" s="5"/>
    </row>
    <row r="73" spans="3:22" x14ac:dyDescent="0.25">
      <c r="C73">
        <v>59</v>
      </c>
      <c r="H73" s="5">
        <f t="shared" si="0"/>
        <v>53031.939661658762</v>
      </c>
    </row>
    <row r="74" spans="3:22" x14ac:dyDescent="0.25">
      <c r="C74">
        <v>60</v>
      </c>
      <c r="H74" s="5">
        <f t="shared" si="0"/>
        <v>53032.395219810824</v>
      </c>
    </row>
    <row r="75" spans="3:22" x14ac:dyDescent="0.25">
      <c r="C75">
        <v>61</v>
      </c>
      <c r="H75" s="5">
        <f t="shared" si="0"/>
        <v>53032.737145344749</v>
      </c>
    </row>
    <row r="76" spans="3:22" x14ac:dyDescent="0.25">
      <c r="C76">
        <v>62</v>
      </c>
      <c r="H76" s="5">
        <f t="shared" si="0"/>
        <v>53032.993781367346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C47C-1418-4979-B708-48EA867A2B48}">
  <dimension ref="A1:V76"/>
  <sheetViews>
    <sheetView tabSelected="1" topLeftCell="G1" zoomScale="70" zoomScaleNormal="70" workbookViewId="0">
      <selection activeCell="V31" sqref="V31"/>
    </sheetView>
  </sheetViews>
  <sheetFormatPr defaultRowHeight="15" x14ac:dyDescent="0.25"/>
  <cols>
    <col min="2" max="2" width="12.42578125" bestFit="1" customWidth="1"/>
    <col min="4" max="4" width="13.7109375" customWidth="1"/>
    <col min="11" max="11" width="10.28515625" customWidth="1"/>
  </cols>
  <sheetData>
    <row r="1" spans="1:20" ht="21" x14ac:dyDescent="0.35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21</v>
      </c>
      <c r="C3" s="6"/>
      <c r="D3" s="6"/>
      <c r="E3" s="6"/>
      <c r="F3" s="6"/>
      <c r="G3" s="6"/>
      <c r="H3" s="6" t="s">
        <v>17</v>
      </c>
      <c r="I3" s="6"/>
      <c r="J3" s="6"/>
      <c r="K3" s="6"/>
      <c r="L3" s="6"/>
      <c r="M3" s="6"/>
      <c r="N3" s="9" t="s">
        <v>14</v>
      </c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 s="10">
        <v>55884.123549401062</v>
      </c>
      <c r="D5" s="7" t="s">
        <v>4</v>
      </c>
      <c r="E5" s="7"/>
      <c r="F5" s="7"/>
    </row>
    <row r="6" spans="1:20" x14ac:dyDescent="0.25">
      <c r="A6" s="7" t="s">
        <v>18</v>
      </c>
      <c r="B6" s="10">
        <v>4.9095537402815519E-6</v>
      </c>
      <c r="D6" s="8">
        <f>SUM(K14:K40)</f>
        <v>4087582.2734565753</v>
      </c>
      <c r="E6" s="7"/>
      <c r="F6" s="7"/>
    </row>
    <row r="7" spans="1:20" x14ac:dyDescent="0.25">
      <c r="A7" s="7" t="s">
        <v>19</v>
      </c>
      <c r="B7" s="11">
        <v>-18.958662725840405</v>
      </c>
    </row>
    <row r="8" spans="1:20" x14ac:dyDescent="0.25">
      <c r="A8" s="7" t="s">
        <v>22</v>
      </c>
      <c r="B8" s="7">
        <v>27.725566588389558</v>
      </c>
    </row>
    <row r="9" spans="1:20" x14ac:dyDescent="0.25">
      <c r="A9" s="7" t="s">
        <v>23</v>
      </c>
      <c r="B9" s="7">
        <v>2.5028609409647861E-7</v>
      </c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43889</v>
      </c>
      <c r="C14">
        <v>0</v>
      </c>
      <c r="F14">
        <v>53</v>
      </c>
      <c r="H14" s="5">
        <f xml:space="preserve"> $B$5 * 0.5 / ( 0.5 + ($B$5-0.5) * EXP(-$B$6 * $B$5 * (C14- $B$7))) - ($B$8 * C14 + $B$9)</f>
        <v>90.636145428703131</v>
      </c>
      <c r="K14" s="5">
        <f>(H14   -F14) ^2</f>
        <v>1416.4794427304917</v>
      </c>
      <c r="M14" s="1">
        <v>43889</v>
      </c>
      <c r="N14" s="5">
        <f>H16</f>
        <v>101.25939558249988</v>
      </c>
      <c r="P14" s="5">
        <f>H18</f>
        <v>159.81760974569073</v>
      </c>
    </row>
    <row r="15" spans="1:20" x14ac:dyDescent="0.25">
      <c r="A15" s="1">
        <v>43890</v>
      </c>
      <c r="C15">
        <v>1</v>
      </c>
      <c r="F15">
        <v>66</v>
      </c>
      <c r="H15" s="5">
        <f t="shared" ref="H15:H76" si="0" xml:space="preserve"> $B$5 * 0.5 / ( 0.5 + ($B$5-0.5) * EXP(-$B$6 * $B$5 * (C15- $B$7))) - ($B$8 * C15 + $B$9)</f>
        <v>91.46305745816548</v>
      </c>
      <c r="K15" s="5">
        <f t="shared" ref="K15:K40" si="1">(H15   -F15) ^2</f>
        <v>648.36729511783665</v>
      </c>
      <c r="M15" s="1">
        <v>43890</v>
      </c>
      <c r="N15" s="5">
        <f t="shared" ref="N15:N36" si="2">H17</f>
        <v>122.82441084526189</v>
      </c>
      <c r="P15" s="5">
        <f t="shared" ref="P15:P34" si="3">H19</f>
        <v>217.01344071940468</v>
      </c>
    </row>
    <row r="16" spans="1:20" x14ac:dyDescent="0.25">
      <c r="A16" s="1">
        <v>43891</v>
      </c>
      <c r="C16">
        <v>2</v>
      </c>
      <c r="F16">
        <v>117</v>
      </c>
      <c r="H16" s="5">
        <f t="shared" si="0"/>
        <v>101.25939558249988</v>
      </c>
      <c r="K16" s="5">
        <f t="shared" si="1"/>
        <v>247.76662742822438</v>
      </c>
      <c r="M16" s="1">
        <v>43891</v>
      </c>
      <c r="N16" s="5">
        <f t="shared" si="2"/>
        <v>159.81760974569073</v>
      </c>
      <c r="P16" s="5">
        <f t="shared" si="3"/>
        <v>300.62435699916819</v>
      </c>
    </row>
    <row r="17" spans="1:16" x14ac:dyDescent="0.25">
      <c r="A17" s="1">
        <v>43892</v>
      </c>
      <c r="C17">
        <v>3</v>
      </c>
      <c r="F17">
        <v>150</v>
      </c>
      <c r="H17" s="5">
        <f t="shared" si="0"/>
        <v>122.82441084526189</v>
      </c>
      <c r="K17" s="5">
        <f t="shared" si="1"/>
        <v>738.51264590711935</v>
      </c>
      <c r="M17" s="1">
        <v>43892</v>
      </c>
      <c r="N17" s="5">
        <f t="shared" si="2"/>
        <v>217.01344071940468</v>
      </c>
      <c r="P17" s="5">
        <f t="shared" si="3"/>
        <v>418.70545253443061</v>
      </c>
    </row>
    <row r="18" spans="1:16" x14ac:dyDescent="0.25">
      <c r="A18" s="1">
        <v>43893</v>
      </c>
      <c r="C18">
        <v>4</v>
      </c>
      <c r="F18">
        <v>188</v>
      </c>
      <c r="H18" s="5">
        <f t="shared" si="0"/>
        <v>159.81760974569073</v>
      </c>
      <c r="K18" s="5">
        <f t="shared" si="1"/>
        <v>794.24712044618605</v>
      </c>
      <c r="M18" s="1">
        <v>43893</v>
      </c>
      <c r="N18" s="5">
        <f t="shared" si="2"/>
        <v>300.62435699916819</v>
      </c>
      <c r="P18" s="5">
        <f t="shared" si="3"/>
        <v>581.65239796990647</v>
      </c>
    </row>
    <row r="19" spans="1:16" x14ac:dyDescent="0.25">
      <c r="A19" s="1">
        <v>43894</v>
      </c>
      <c r="C19">
        <v>5</v>
      </c>
      <c r="F19">
        <v>240</v>
      </c>
      <c r="H19" s="5">
        <f t="shared" si="0"/>
        <v>217.01344071940468</v>
      </c>
      <c r="K19" s="5">
        <f t="shared" si="1"/>
        <v>528.38190756032259</v>
      </c>
      <c r="M19" s="1">
        <v>43894</v>
      </c>
      <c r="N19" s="5">
        <f t="shared" si="2"/>
        <v>418.70545253443061</v>
      </c>
      <c r="P19" s="5">
        <f t="shared" si="3"/>
        <v>802.79895140868052</v>
      </c>
    </row>
    <row r="20" spans="1:16" x14ac:dyDescent="0.25">
      <c r="A20" s="1">
        <v>43895</v>
      </c>
      <c r="C20">
        <v>6</v>
      </c>
      <c r="F20">
        <v>349</v>
      </c>
      <c r="H20" s="5">
        <f t="shared" si="0"/>
        <v>300.62435699916819</v>
      </c>
      <c r="K20" s="5">
        <f t="shared" si="1"/>
        <v>2340.2028357439281</v>
      </c>
      <c r="M20" s="1">
        <v>43895</v>
      </c>
      <c r="N20" s="5">
        <f t="shared" si="2"/>
        <v>581.65239796990647</v>
      </c>
      <c r="P20" s="5">
        <f t="shared" si="3"/>
        <v>1099.1077581784596</v>
      </c>
    </row>
    <row r="21" spans="1:16" x14ac:dyDescent="0.25">
      <c r="A21" s="1">
        <v>43896</v>
      </c>
      <c r="C21">
        <v>7</v>
      </c>
      <c r="F21">
        <v>534</v>
      </c>
      <c r="H21" s="5">
        <f t="shared" si="0"/>
        <v>418.70545253443061</v>
      </c>
      <c r="K21" s="5">
        <f t="shared" si="1"/>
        <v>13292.832675290434</v>
      </c>
      <c r="M21" s="1">
        <v>43896</v>
      </c>
      <c r="N21" s="5">
        <f t="shared" si="2"/>
        <v>802.79895140868052</v>
      </c>
      <c r="P21" s="5">
        <f t="shared" si="3"/>
        <v>1491.9237867461243</v>
      </c>
    </row>
    <row r="22" spans="1:16" x14ac:dyDescent="0.25">
      <c r="A22" s="1">
        <v>43897</v>
      </c>
      <c r="C22">
        <v>8</v>
      </c>
      <c r="F22">
        <v>684</v>
      </c>
      <c r="H22" s="5">
        <f t="shared" si="0"/>
        <v>581.65239796990647</v>
      </c>
      <c r="K22" s="5">
        <f t="shared" si="1"/>
        <v>10475.031641310405</v>
      </c>
      <c r="M22" s="1">
        <v>43897</v>
      </c>
      <c r="N22" s="5">
        <f t="shared" si="2"/>
        <v>1099.1077581784596</v>
      </c>
      <c r="P22" s="5">
        <f t="shared" si="3"/>
        <v>2007.7171615497291</v>
      </c>
    </row>
    <row r="23" spans="1:16" x14ac:dyDescent="0.25">
      <c r="A23" s="1">
        <v>43898</v>
      </c>
      <c r="C23">
        <v>9</v>
      </c>
      <c r="F23">
        <v>847</v>
      </c>
      <c r="H23" s="5">
        <f t="shared" si="0"/>
        <v>802.79895140868052</v>
      </c>
      <c r="K23" s="5">
        <f t="shared" si="1"/>
        <v>1953.7326965721854</v>
      </c>
      <c r="M23" s="1">
        <v>43898</v>
      </c>
      <c r="N23" s="5">
        <f t="shared" si="2"/>
        <v>1491.9237867461243</v>
      </c>
      <c r="P23" s="5">
        <f t="shared" si="3"/>
        <v>2678.673935021362</v>
      </c>
    </row>
    <row r="24" spans="1:16" x14ac:dyDescent="0.25">
      <c r="A24" s="1">
        <v>43899</v>
      </c>
      <c r="C24">
        <v>10</v>
      </c>
      <c r="F24">
        <v>1112</v>
      </c>
      <c r="H24" s="5">
        <f t="shared" si="0"/>
        <v>1099.1077581784596</v>
      </c>
      <c r="K24" s="5">
        <f t="shared" si="1"/>
        <v>166.2098991850763</v>
      </c>
      <c r="M24" s="1">
        <v>43899</v>
      </c>
      <c r="N24" s="5">
        <f t="shared" si="2"/>
        <v>2007.7171615497291</v>
      </c>
      <c r="P24" s="5">
        <f t="shared" si="3"/>
        <v>3542.8938465611386</v>
      </c>
    </row>
    <row r="25" spans="1:16" x14ac:dyDescent="0.25">
      <c r="A25" s="1">
        <v>43900</v>
      </c>
      <c r="C25">
        <v>11</v>
      </c>
      <c r="F25">
        <v>1565</v>
      </c>
      <c r="H25" s="5">
        <f t="shared" si="0"/>
        <v>1491.9237867461243</v>
      </c>
      <c r="K25" s="5">
        <f t="shared" si="1"/>
        <v>5340.1329435259213</v>
      </c>
      <c r="M25" s="1">
        <v>43900</v>
      </c>
      <c r="N25" s="5">
        <f t="shared" si="2"/>
        <v>2678.673935021362</v>
      </c>
      <c r="P25" s="5">
        <f t="shared" si="3"/>
        <v>4643.8261897918283</v>
      </c>
    </row>
    <row r="26" spans="1:16" x14ac:dyDescent="0.25">
      <c r="A26" s="1">
        <v>43901</v>
      </c>
      <c r="C26">
        <v>12</v>
      </c>
      <c r="F26">
        <v>1966</v>
      </c>
      <c r="H26" s="5">
        <f t="shared" si="0"/>
        <v>2007.7171615497291</v>
      </c>
      <c r="K26" s="5">
        <f t="shared" si="1"/>
        <v>1740.321567766196</v>
      </c>
      <c r="M26" s="1">
        <v>43901</v>
      </c>
      <c r="N26" s="5">
        <f t="shared" si="2"/>
        <v>3542.8938465611386</v>
      </c>
      <c r="P26" s="5">
        <f t="shared" si="3"/>
        <v>6028.4425458745591</v>
      </c>
    </row>
    <row r="27" spans="1:16" x14ac:dyDescent="0.25">
      <c r="A27" s="1">
        <v>43902</v>
      </c>
      <c r="C27">
        <v>13</v>
      </c>
      <c r="F27">
        <v>2745</v>
      </c>
      <c r="H27" s="5">
        <f t="shared" si="0"/>
        <v>2678.673935021362</v>
      </c>
      <c r="K27" s="5">
        <f t="shared" si="1"/>
        <v>4399.1468955505088</v>
      </c>
      <c r="M27" s="1">
        <v>43902</v>
      </c>
      <c r="N27" s="5">
        <f t="shared" si="2"/>
        <v>4643.8261897918283</v>
      </c>
      <c r="P27" s="5">
        <f t="shared" si="3"/>
        <v>7743.571667643082</v>
      </c>
    </row>
    <row r="28" spans="1:16" x14ac:dyDescent="0.25">
      <c r="A28" s="1">
        <v>43903</v>
      </c>
      <c r="C28">
        <v>14</v>
      </c>
      <c r="F28">
        <v>3675</v>
      </c>
      <c r="H28" s="5">
        <f t="shared" si="0"/>
        <v>3542.8938465611386</v>
      </c>
      <c r="K28" s="5">
        <f t="shared" si="1"/>
        <v>17452.035776411987</v>
      </c>
      <c r="M28" s="1">
        <v>43903</v>
      </c>
      <c r="N28" s="5">
        <f t="shared" si="2"/>
        <v>6028.4425458745591</v>
      </c>
      <c r="P28" s="5">
        <f t="shared" si="3"/>
        <v>9829.9249028294944</v>
      </c>
    </row>
    <row r="29" spans="1:16" x14ac:dyDescent="0.25">
      <c r="A29" s="1">
        <v>43904</v>
      </c>
      <c r="C29">
        <v>15</v>
      </c>
      <c r="F29">
        <v>4585</v>
      </c>
      <c r="H29" s="5">
        <f t="shared" si="0"/>
        <v>4643.8261897918283</v>
      </c>
      <c r="K29" s="5">
        <f t="shared" si="1"/>
        <v>3460.5206054241989</v>
      </c>
      <c r="M29" s="1">
        <v>43904</v>
      </c>
      <c r="N29" s="5">
        <f t="shared" si="2"/>
        <v>7743.571667643082</v>
      </c>
      <c r="P29" s="5">
        <f t="shared" si="3"/>
        <v>12313.779276328774</v>
      </c>
    </row>
    <row r="30" spans="1:16" x14ac:dyDescent="0.25">
      <c r="A30" s="1">
        <v>43905</v>
      </c>
      <c r="C30">
        <v>16</v>
      </c>
      <c r="F30">
        <v>5813</v>
      </c>
      <c r="H30" s="5">
        <f t="shared" si="0"/>
        <v>6028.4425458745591</v>
      </c>
      <c r="K30" s="5">
        <f t="shared" si="1"/>
        <v>46415.490572911491</v>
      </c>
      <c r="M30" s="1">
        <v>43905</v>
      </c>
      <c r="N30" s="5">
        <f t="shared" si="2"/>
        <v>9829.9249028294944</v>
      </c>
      <c r="P30" s="5">
        <f t="shared" si="3"/>
        <v>15197.178474842767</v>
      </c>
    </row>
    <row r="31" spans="1:16" x14ac:dyDescent="0.25">
      <c r="A31" s="1">
        <v>43906</v>
      </c>
      <c r="C31">
        <v>17</v>
      </c>
      <c r="F31">
        <v>7272</v>
      </c>
      <c r="H31" s="5">
        <f t="shared" si="0"/>
        <v>7743.571667643082</v>
      </c>
      <c r="K31" s="5">
        <f t="shared" si="1"/>
        <v>222379.83772367742</v>
      </c>
      <c r="M31" s="1">
        <v>43906</v>
      </c>
      <c r="N31" s="5">
        <f t="shared" si="2"/>
        <v>12313.779276328774</v>
      </c>
      <c r="P31" s="5">
        <f t="shared" si="3"/>
        <v>18448.764081966692</v>
      </c>
    </row>
    <row r="32" spans="1:16" x14ac:dyDescent="0.25">
      <c r="A32" s="1">
        <v>43907</v>
      </c>
      <c r="C32">
        <v>18</v>
      </c>
      <c r="F32">
        <v>9360</v>
      </c>
      <c r="H32" s="5">
        <f t="shared" si="0"/>
        <v>9829.9249028294944</v>
      </c>
      <c r="K32" s="5">
        <f t="shared" si="1"/>
        <v>220829.41429930975</v>
      </c>
      <c r="M32" s="1">
        <v>43907</v>
      </c>
      <c r="N32" s="5">
        <f t="shared" si="2"/>
        <v>15197.178474842767</v>
      </c>
      <c r="P32" s="5">
        <f t="shared" si="3"/>
        <v>21998.459416840924</v>
      </c>
    </row>
    <row r="33" spans="1:16" x14ac:dyDescent="0.25">
      <c r="A33" s="1">
        <v>43908</v>
      </c>
      <c r="C33">
        <v>19</v>
      </c>
      <c r="F33">
        <v>12329</v>
      </c>
      <c r="H33" s="5">
        <f t="shared" si="0"/>
        <v>12313.779276328774</v>
      </c>
      <c r="K33" s="5">
        <f t="shared" si="1"/>
        <v>231.67042907580858</v>
      </c>
      <c r="N33" s="5">
        <f t="shared" si="2"/>
        <v>18448.764081966692</v>
      </c>
      <c r="O33" s="1"/>
      <c r="P33" s="5">
        <f t="shared" si="3"/>
        <v>25739.318032988282</v>
      </c>
    </row>
    <row r="34" spans="1:16" x14ac:dyDescent="0.25">
      <c r="A34" s="1">
        <v>43909</v>
      </c>
      <c r="C34">
        <v>20</v>
      </c>
      <c r="F34">
        <v>15322</v>
      </c>
      <c r="H34" s="5">
        <f t="shared" si="0"/>
        <v>15197.178474842767</v>
      </c>
      <c r="K34" s="5">
        <f t="shared" si="1"/>
        <v>15580.413142577707</v>
      </c>
      <c r="N34" s="5">
        <f t="shared" si="2"/>
        <v>21998.459416840924</v>
      </c>
      <c r="O34" s="1"/>
      <c r="P34" s="5">
        <f t="shared" si="3"/>
        <v>29538.172447073117</v>
      </c>
    </row>
    <row r="35" spans="1:16" x14ac:dyDescent="0.25">
      <c r="A35" s="1">
        <v>43910</v>
      </c>
      <c r="C35">
        <v>21</v>
      </c>
      <c r="F35">
        <v>19850</v>
      </c>
      <c r="H35" s="5">
        <f t="shared" si="0"/>
        <v>18448.764081966692</v>
      </c>
      <c r="K35" s="5">
        <f t="shared" si="1"/>
        <v>1963462.0979866469</v>
      </c>
      <c r="N35" s="5">
        <f t="shared" si="2"/>
        <v>25739.318032988282</v>
      </c>
      <c r="O35" s="1"/>
      <c r="P35" s="5"/>
    </row>
    <row r="36" spans="1:16" x14ac:dyDescent="0.25">
      <c r="A36" s="1">
        <v>43911</v>
      </c>
      <c r="C36">
        <v>22</v>
      </c>
      <c r="F36">
        <v>22366</v>
      </c>
      <c r="H36" s="5">
        <f t="shared" si="0"/>
        <v>21998.459416840924</v>
      </c>
      <c r="K36" s="5">
        <f t="shared" si="1"/>
        <v>135086.08026891371</v>
      </c>
      <c r="N36" s="5">
        <f t="shared" si="2"/>
        <v>29538.172447073117</v>
      </c>
      <c r="O36" s="1"/>
      <c r="P36" s="5"/>
    </row>
    <row r="37" spans="1:16" x14ac:dyDescent="0.25">
      <c r="A37" s="1">
        <v>43912</v>
      </c>
      <c r="C37">
        <v>23</v>
      </c>
      <c r="F37">
        <v>24875</v>
      </c>
      <c r="H37" s="5">
        <f t="shared" si="0"/>
        <v>25739.318032988282</v>
      </c>
      <c r="K37" s="5">
        <f t="shared" si="1"/>
        <v>747045.66214873234</v>
      </c>
      <c r="N37" s="5"/>
      <c r="O37" s="1"/>
    </row>
    <row r="38" spans="1:16" x14ac:dyDescent="0.25">
      <c r="A38" s="1">
        <v>43913</v>
      </c>
      <c r="C38">
        <v>24</v>
      </c>
      <c r="F38">
        <v>29056</v>
      </c>
      <c r="H38" s="5">
        <f t="shared" si="0"/>
        <v>29538.172447073117</v>
      </c>
      <c r="K38" s="5">
        <f t="shared" si="1"/>
        <v>232490.26871647773</v>
      </c>
      <c r="N38" s="5"/>
      <c r="O38" s="1"/>
    </row>
    <row r="39" spans="1:16" x14ac:dyDescent="0.25">
      <c r="C39">
        <v>25</v>
      </c>
      <c r="F39">
        <v>32911</v>
      </c>
      <c r="H39" s="5">
        <f t="shared" si="0"/>
        <v>33253.503902870929</v>
      </c>
      <c r="K39" s="5">
        <f t="shared" si="1"/>
        <v>117308.92348181868</v>
      </c>
    </row>
    <row r="40" spans="1:16" x14ac:dyDescent="0.25">
      <c r="C40">
        <v>26</v>
      </c>
      <c r="F40">
        <v>37323</v>
      </c>
      <c r="H40" s="5">
        <f t="shared" si="0"/>
        <v>36755.76240241812</v>
      </c>
      <c r="K40" s="5">
        <f t="shared" si="1"/>
        <v>321758.49211046228</v>
      </c>
    </row>
    <row r="41" spans="1:16" x14ac:dyDescent="0.25">
      <c r="A41" s="5"/>
      <c r="C41">
        <v>27</v>
      </c>
      <c r="H41" s="5">
        <f t="shared" si="0"/>
        <v>39944.196954618186</v>
      </c>
    </row>
    <row r="42" spans="1:16" x14ac:dyDescent="0.25">
      <c r="C42">
        <v>28</v>
      </c>
      <c r="H42" s="5">
        <f t="shared" si="0"/>
        <v>42755.909075778647</v>
      </c>
    </row>
    <row r="43" spans="1:16" x14ac:dyDescent="0.25">
      <c r="C43">
        <v>29</v>
      </c>
      <c r="H43" s="5">
        <f t="shared" si="0"/>
        <v>45166.196227668479</v>
      </c>
    </row>
    <row r="44" spans="1:16" x14ac:dyDescent="0.25">
      <c r="C44">
        <v>30</v>
      </c>
      <c r="H44" s="5">
        <f t="shared" si="0"/>
        <v>47182.266972676043</v>
      </c>
    </row>
    <row r="45" spans="1:16" x14ac:dyDescent="0.25">
      <c r="C45">
        <v>31</v>
      </c>
      <c r="H45" s="5">
        <f t="shared" si="0"/>
        <v>48833.741449435525</v>
      </c>
    </row>
    <row r="46" spans="1:16" x14ac:dyDescent="0.25">
      <c r="C46">
        <v>32</v>
      </c>
      <c r="H46" s="5">
        <f t="shared" si="0"/>
        <v>50163.004469400832</v>
      </c>
    </row>
    <row r="47" spans="1:16" x14ac:dyDescent="0.25">
      <c r="C47">
        <v>33</v>
      </c>
      <c r="H47" s="5">
        <f t="shared" si="0"/>
        <v>51217.28456904435</v>
      </c>
    </row>
    <row r="48" spans="1:16" x14ac:dyDescent="0.25">
      <c r="C48">
        <v>34</v>
      </c>
      <c r="H48" s="5">
        <f t="shared" si="0"/>
        <v>52043.122105219263</v>
      </c>
    </row>
    <row r="49" spans="3:8" x14ac:dyDescent="0.25">
      <c r="C49">
        <v>35</v>
      </c>
      <c r="H49" s="5">
        <f t="shared" si="0"/>
        <v>52683.081391422958</v>
      </c>
    </row>
    <row r="50" spans="3:8" x14ac:dyDescent="0.25">
      <c r="C50">
        <v>36</v>
      </c>
      <c r="H50" s="5">
        <f t="shared" si="0"/>
        <v>53174.196266760577</v>
      </c>
    </row>
    <row r="51" spans="3:8" x14ac:dyDescent="0.25">
      <c r="C51">
        <v>37</v>
      </c>
      <c r="H51" s="5">
        <f t="shared" si="0"/>
        <v>53547.578842317911</v>
      </c>
    </row>
    <row r="52" spans="3:8" x14ac:dyDescent="0.25">
      <c r="C52">
        <v>38</v>
      </c>
      <c r="H52" s="5">
        <f t="shared" si="0"/>
        <v>53828.712488193967</v>
      </c>
    </row>
    <row r="53" spans="3:8" x14ac:dyDescent="0.25">
      <c r="C53">
        <v>39</v>
      </c>
      <c r="H53" s="5">
        <f t="shared" si="0"/>
        <v>54038.084983609333</v>
      </c>
    </row>
    <row r="54" spans="3:8" x14ac:dyDescent="0.25">
      <c r="C54">
        <v>40</v>
      </c>
      <c r="H54" s="5">
        <f t="shared" si="0"/>
        <v>54191.941437103924</v>
      </c>
    </row>
    <row r="55" spans="3:8" x14ac:dyDescent="0.25">
      <c r="C55">
        <v>41</v>
      </c>
      <c r="H55" s="5">
        <f t="shared" si="0"/>
        <v>54303.030200850721</v>
      </c>
    </row>
    <row r="56" spans="3:8" x14ac:dyDescent="0.25">
      <c r="C56">
        <v>42</v>
      </c>
      <c r="H56" s="5">
        <f t="shared" si="0"/>
        <v>54381.278008387439</v>
      </c>
    </row>
    <row r="57" spans="3:8" x14ac:dyDescent="0.25">
      <c r="C57">
        <v>43</v>
      </c>
      <c r="H57" s="5">
        <f t="shared" si="0"/>
        <v>54434.369280969018</v>
      </c>
    </row>
    <row r="58" spans="3:8" x14ac:dyDescent="0.25">
      <c r="C58">
        <v>44</v>
      </c>
      <c r="H58" s="5">
        <f t="shared" si="0"/>
        <v>54468.22632919297</v>
      </c>
    </row>
    <row r="59" spans="3:8" x14ac:dyDescent="0.25">
      <c r="C59">
        <v>45</v>
      </c>
      <c r="H59" s="5">
        <f t="shared" si="0"/>
        <v>54487.398139486926</v>
      </c>
    </row>
    <row r="60" spans="3:8" x14ac:dyDescent="0.25">
      <c r="C60">
        <v>46</v>
      </c>
      <c r="H60" s="5">
        <f t="shared" si="0"/>
        <v>54495.369967410159</v>
      </c>
    </row>
    <row r="61" spans="3:8" x14ac:dyDescent="0.25">
      <c r="C61">
        <v>47</v>
      </c>
      <c r="H61" s="5">
        <f t="shared" si="0"/>
        <v>54494.806940187475</v>
      </c>
    </row>
    <row r="62" spans="3:8" x14ac:dyDescent="0.25">
      <c r="C62">
        <v>48</v>
      </c>
      <c r="H62" s="5">
        <f t="shared" si="0"/>
        <v>54487.744067601125</v>
      </c>
    </row>
    <row r="63" spans="3:8" x14ac:dyDescent="0.25">
      <c r="C63">
        <v>49</v>
      </c>
      <c r="H63" s="5">
        <f t="shared" si="0"/>
        <v>54475.733498122783</v>
      </c>
    </row>
    <row r="64" spans="3:8" x14ac:dyDescent="0.25">
      <c r="C64">
        <v>50</v>
      </c>
      <c r="H64" s="5">
        <f t="shared" si="0"/>
        <v>54459.958094101334</v>
      </c>
    </row>
    <row r="65" spans="3:22" x14ac:dyDescent="0.25">
      <c r="C65">
        <v>51</v>
      </c>
      <c r="H65" s="5">
        <f t="shared" si="0"/>
        <v>54441.318715596499</v>
      </c>
    </row>
    <row r="66" spans="3:22" x14ac:dyDescent="0.25">
      <c r="C66">
        <v>52</v>
      </c>
      <c r="H66" s="5">
        <f t="shared" si="0"/>
        <v>54420.501118300323</v>
      </c>
    </row>
    <row r="67" spans="3:22" x14ac:dyDescent="0.25">
      <c r="C67">
        <v>53</v>
      </c>
      <c r="H67" s="5">
        <f t="shared" si="0"/>
        <v>54398.02712276802</v>
      </c>
    </row>
    <row r="68" spans="3:22" x14ac:dyDescent="0.25">
      <c r="C68">
        <v>54</v>
      </c>
      <c r="H68" s="5">
        <f t="shared" si="0"/>
        <v>54374.293693003725</v>
      </c>
    </row>
    <row r="69" spans="3:22" x14ac:dyDescent="0.25">
      <c r="C69">
        <v>55</v>
      </c>
      <c r="H69" s="5">
        <f t="shared" si="0"/>
        <v>54349.602746662436</v>
      </c>
    </row>
    <row r="70" spans="3:22" x14ac:dyDescent="0.25">
      <c r="C70">
        <v>56</v>
      </c>
      <c r="H70" s="5">
        <f t="shared" si="0"/>
        <v>54324.183875110321</v>
      </c>
    </row>
    <row r="71" spans="3:22" x14ac:dyDescent="0.25">
      <c r="C71">
        <v>57</v>
      </c>
      <c r="H71" s="5">
        <f t="shared" si="0"/>
        <v>54298.211648158132</v>
      </c>
    </row>
    <row r="72" spans="3:22" x14ac:dyDescent="0.25">
      <c r="C72">
        <v>58</v>
      </c>
      <c r="H72" s="5">
        <f t="shared" si="0"/>
        <v>54271.818787558106</v>
      </c>
      <c r="V72" s="5"/>
    </row>
    <row r="73" spans="3:22" x14ac:dyDescent="0.25">
      <c r="C73">
        <v>59</v>
      </c>
      <c r="H73" s="5">
        <f t="shared" si="0"/>
        <v>54245.106191691564</v>
      </c>
    </row>
    <row r="74" spans="3:22" x14ac:dyDescent="0.25">
      <c r="C74">
        <v>60</v>
      </c>
      <c r="H74" s="5">
        <f t="shared" si="0"/>
        <v>54218.15056187669</v>
      </c>
    </row>
    <row r="75" spans="3:22" x14ac:dyDescent="0.25">
      <c r="C75">
        <v>61</v>
      </c>
      <c r="H75" s="5">
        <f t="shared" si="0"/>
        <v>54191.010202821337</v>
      </c>
    </row>
    <row r="76" spans="3:22" x14ac:dyDescent="0.25">
      <c r="C76">
        <v>62</v>
      </c>
      <c r="H76" s="5">
        <f t="shared" si="0"/>
        <v>54163.729433618711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B4BE-3AE4-4DC4-A66A-651A6F43FB1E}">
  <dimension ref="A1:T76"/>
  <sheetViews>
    <sheetView zoomScale="70" zoomScaleNormal="70" workbookViewId="0">
      <selection activeCell="D6" sqref="D6"/>
    </sheetView>
  </sheetViews>
  <sheetFormatPr defaultRowHeight="15" x14ac:dyDescent="0.25"/>
  <cols>
    <col min="1" max="1" width="11" customWidth="1"/>
    <col min="2" max="2" width="21.140625" bestFit="1" customWidth="1"/>
    <col min="8" max="8" width="11.85546875" customWidth="1"/>
    <col min="11" max="11" width="10.7109375" customWidth="1"/>
  </cols>
  <sheetData>
    <row r="1" spans="1:20" ht="21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 s="11">
        <v>100000</v>
      </c>
      <c r="D5" s="7" t="s">
        <v>4</v>
      </c>
      <c r="E5" s="7"/>
      <c r="F5" s="7"/>
    </row>
    <row r="6" spans="1:20" x14ac:dyDescent="0.25">
      <c r="A6" s="7" t="s">
        <v>18</v>
      </c>
      <c r="B6" s="10">
        <v>0.40285404598131136</v>
      </c>
      <c r="D6" s="8">
        <f>SUM(K14:K36)</f>
        <v>8613479.5183725879</v>
      </c>
      <c r="E6" s="7"/>
      <c r="F6" s="7"/>
    </row>
    <row r="7" spans="1:20" x14ac:dyDescent="0.25">
      <c r="A7" s="7" t="s">
        <v>19</v>
      </c>
      <c r="B7" s="11">
        <v>21.623392227075293</v>
      </c>
    </row>
    <row r="8" spans="1:20" x14ac:dyDescent="0.25">
      <c r="A8" s="7"/>
      <c r="B8" s="7"/>
    </row>
    <row r="9" spans="1:20" x14ac:dyDescent="0.25">
      <c r="A9" s="7"/>
      <c r="B9" s="7"/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43892</v>
      </c>
      <c r="C14">
        <v>0</v>
      </c>
      <c r="F14">
        <v>100</v>
      </c>
      <c r="H14" s="5">
        <f xml:space="preserve"> $B$5 / ( 1 + EXP(-$B$6 * (C14- $B$7)))</f>
        <v>16.472456455220186</v>
      </c>
      <c r="K14" s="5">
        <f>(H14   -F14) ^2</f>
        <v>6976.8505306250881</v>
      </c>
      <c r="M14" s="1">
        <v>43889</v>
      </c>
      <c r="N14" s="5">
        <f>H16</f>
        <v>36.862464747195226</v>
      </c>
      <c r="P14" s="5">
        <f>H18</f>
        <v>82.470904060219723</v>
      </c>
    </row>
    <row r="15" spans="1:20" x14ac:dyDescent="0.25">
      <c r="A15" s="1">
        <v>43893</v>
      </c>
      <c r="C15">
        <v>1</v>
      </c>
      <c r="F15">
        <v>124</v>
      </c>
      <c r="H15" s="5">
        <f t="shared" ref="H15:H76" si="0" xml:space="preserve"> $B$5 / ( 1 + EXP(-$B$6 * (C15- $B$7)))</f>
        <v>24.642239212681904</v>
      </c>
      <c r="K15" s="5">
        <f t="shared" ref="K15:K38" si="1">(H15   -F15) ^2</f>
        <v>9871.9646286699262</v>
      </c>
      <c r="M15" s="1">
        <v>43890</v>
      </c>
      <c r="N15" s="5">
        <f t="shared" ref="N15:N36" si="2">H17</f>
        <v>55.1394267928343</v>
      </c>
      <c r="P15" s="5">
        <f t="shared" ref="P15:P34" si="3">H19</f>
        <v>123.3333132392368</v>
      </c>
    </row>
    <row r="16" spans="1:20" x14ac:dyDescent="0.25">
      <c r="A16" s="1">
        <v>43894</v>
      </c>
      <c r="C16">
        <v>2</v>
      </c>
      <c r="F16">
        <v>158</v>
      </c>
      <c r="H16" s="5">
        <f t="shared" si="0"/>
        <v>36.862464747195226</v>
      </c>
      <c r="K16" s="5">
        <f t="shared" si="1"/>
        <v>14674.302447124521</v>
      </c>
      <c r="M16" s="1">
        <v>43891</v>
      </c>
      <c r="N16" s="5">
        <f t="shared" si="2"/>
        <v>82.470904060219723</v>
      </c>
      <c r="P16" s="5">
        <f t="shared" si="3"/>
        <v>184.40472689646472</v>
      </c>
    </row>
    <row r="17" spans="1:16" x14ac:dyDescent="0.25">
      <c r="A17" s="1">
        <v>43895</v>
      </c>
      <c r="C17">
        <v>3</v>
      </c>
      <c r="F17">
        <v>221</v>
      </c>
      <c r="H17" s="5">
        <f t="shared" si="0"/>
        <v>55.1394267928343</v>
      </c>
      <c r="K17" s="5">
        <f t="shared" si="1"/>
        <v>27509.729744609576</v>
      </c>
      <c r="M17" s="1">
        <v>43892</v>
      </c>
      <c r="N17" s="5">
        <f t="shared" si="2"/>
        <v>123.3333132392368</v>
      </c>
      <c r="P17" s="5">
        <f t="shared" si="3"/>
        <v>275.63364153455171</v>
      </c>
    </row>
    <row r="18" spans="1:16" x14ac:dyDescent="0.25">
      <c r="A18" s="1">
        <v>43896</v>
      </c>
      <c r="C18">
        <v>4</v>
      </c>
      <c r="F18">
        <v>319</v>
      </c>
      <c r="H18" s="5">
        <f t="shared" si="0"/>
        <v>82.470904060219723</v>
      </c>
      <c r="K18" s="5">
        <f t="shared" si="1"/>
        <v>55946.013226089788</v>
      </c>
      <c r="M18" s="1">
        <v>43893</v>
      </c>
      <c r="N18" s="5">
        <f t="shared" si="2"/>
        <v>184.40472689646472</v>
      </c>
      <c r="P18" s="5">
        <f t="shared" si="3"/>
        <v>411.80922309927547</v>
      </c>
    </row>
    <row r="19" spans="1:16" x14ac:dyDescent="0.25">
      <c r="A19" s="1">
        <v>43897</v>
      </c>
      <c r="C19">
        <v>5</v>
      </c>
      <c r="F19">
        <v>435</v>
      </c>
      <c r="H19" s="5">
        <f t="shared" si="0"/>
        <v>123.3333132392368</v>
      </c>
      <c r="K19" s="5">
        <f t="shared" si="1"/>
        <v>97136.123636431672</v>
      </c>
      <c r="M19" s="1">
        <v>43894</v>
      </c>
      <c r="N19" s="5">
        <f t="shared" si="2"/>
        <v>275.63364153455171</v>
      </c>
      <c r="P19" s="5">
        <f t="shared" si="3"/>
        <v>614.84695492602089</v>
      </c>
    </row>
    <row r="20" spans="1:16" x14ac:dyDescent="0.25">
      <c r="A20" s="1">
        <v>43898</v>
      </c>
      <c r="C20">
        <v>6</v>
      </c>
      <c r="F20">
        <v>541</v>
      </c>
      <c r="H20" s="5">
        <f t="shared" si="0"/>
        <v>184.40472689646472</v>
      </c>
      <c r="K20" s="5">
        <f t="shared" si="1"/>
        <v>127160.18879978493</v>
      </c>
      <c r="M20" s="1">
        <v>43895</v>
      </c>
      <c r="N20" s="5">
        <f t="shared" si="2"/>
        <v>411.80922309927547</v>
      </c>
      <c r="P20" s="5">
        <f t="shared" si="3"/>
        <v>917.06824020303236</v>
      </c>
    </row>
    <row r="21" spans="1:16" x14ac:dyDescent="0.25">
      <c r="A21" s="1">
        <v>43899</v>
      </c>
      <c r="C21">
        <v>7</v>
      </c>
      <c r="F21">
        <v>704</v>
      </c>
      <c r="H21" s="5">
        <f t="shared" si="0"/>
        <v>275.63364153455171</v>
      </c>
      <c r="K21" s="5">
        <f t="shared" si="1"/>
        <v>183497.73706494895</v>
      </c>
      <c r="M21" s="1">
        <v>43896</v>
      </c>
      <c r="N21" s="5">
        <f t="shared" si="2"/>
        <v>614.84695492602089</v>
      </c>
      <c r="P21" s="5">
        <f t="shared" si="3"/>
        <v>1365.8015885327084</v>
      </c>
    </row>
    <row r="22" spans="1:16" x14ac:dyDescent="0.25">
      <c r="A22" s="1">
        <v>43900</v>
      </c>
      <c r="C22">
        <v>8</v>
      </c>
      <c r="F22">
        <v>994</v>
      </c>
      <c r="H22" s="5">
        <f t="shared" si="0"/>
        <v>411.80922309927547</v>
      </c>
      <c r="K22" s="5">
        <f t="shared" si="1"/>
        <v>338946.10070826928</v>
      </c>
      <c r="M22" s="1">
        <v>43897</v>
      </c>
      <c r="N22" s="5">
        <f t="shared" si="2"/>
        <v>917.06824020303236</v>
      </c>
      <c r="P22" s="5">
        <f t="shared" si="3"/>
        <v>2029.6082880666158</v>
      </c>
    </row>
    <row r="23" spans="1:16" x14ac:dyDescent="0.25">
      <c r="A23" s="1">
        <v>43901</v>
      </c>
      <c r="C23">
        <v>9</v>
      </c>
      <c r="F23">
        <v>1301</v>
      </c>
      <c r="H23" s="5">
        <f t="shared" si="0"/>
        <v>614.84695492602089</v>
      </c>
      <c r="K23" s="5">
        <f t="shared" si="1"/>
        <v>470806.00126429403</v>
      </c>
      <c r="M23" s="1">
        <v>43898</v>
      </c>
      <c r="N23" s="5">
        <f t="shared" si="2"/>
        <v>1365.8015885327084</v>
      </c>
      <c r="P23" s="5">
        <f t="shared" si="3"/>
        <v>3006.2052119200903</v>
      </c>
    </row>
    <row r="24" spans="1:16" x14ac:dyDescent="0.25">
      <c r="A24" s="1">
        <v>43902</v>
      </c>
      <c r="C24">
        <v>10</v>
      </c>
      <c r="F24">
        <v>1697</v>
      </c>
      <c r="H24" s="5">
        <f t="shared" si="0"/>
        <v>917.06824020303236</v>
      </c>
      <c r="K24" s="5">
        <f t="shared" si="1"/>
        <v>608293.54993999482</v>
      </c>
      <c r="M24" s="1">
        <v>43899</v>
      </c>
      <c r="N24" s="5">
        <f t="shared" si="2"/>
        <v>2029.6082880666158</v>
      </c>
      <c r="P24" s="5">
        <f t="shared" si="3"/>
        <v>4431.4607739808589</v>
      </c>
    </row>
    <row r="25" spans="1:16" x14ac:dyDescent="0.25">
      <c r="A25" s="1">
        <v>43903</v>
      </c>
      <c r="C25">
        <v>11</v>
      </c>
      <c r="F25">
        <v>2247</v>
      </c>
      <c r="H25" s="5">
        <f t="shared" si="0"/>
        <v>1365.8015885327084</v>
      </c>
      <c r="K25" s="5">
        <f t="shared" si="1"/>
        <v>776510.64037247817</v>
      </c>
      <c r="M25" s="1">
        <v>43900</v>
      </c>
      <c r="N25" s="5">
        <f t="shared" si="2"/>
        <v>3006.2052119200903</v>
      </c>
      <c r="P25" s="5">
        <f t="shared" si="3"/>
        <v>6487.2422455109663</v>
      </c>
    </row>
    <row r="26" spans="1:16" x14ac:dyDescent="0.25">
      <c r="A26" s="1">
        <v>43904</v>
      </c>
      <c r="C26">
        <v>12</v>
      </c>
      <c r="F26">
        <v>2943</v>
      </c>
      <c r="H26" s="5">
        <f t="shared" si="0"/>
        <v>2029.6082880666158</v>
      </c>
      <c r="K26" s="5">
        <f t="shared" si="1"/>
        <v>834284.41942859825</v>
      </c>
      <c r="M26" s="1">
        <v>43901</v>
      </c>
      <c r="N26" s="5">
        <f t="shared" si="2"/>
        <v>4431.4607739808589</v>
      </c>
      <c r="P26" s="5">
        <f t="shared" si="3"/>
        <v>9402.880752358582</v>
      </c>
    </row>
    <row r="27" spans="1:16" x14ac:dyDescent="0.25">
      <c r="A27" s="1">
        <v>43905</v>
      </c>
      <c r="C27">
        <v>13</v>
      </c>
      <c r="F27">
        <v>3680</v>
      </c>
      <c r="H27" s="5">
        <f t="shared" si="0"/>
        <v>3006.2052119200903</v>
      </c>
      <c r="K27" s="5">
        <f t="shared" si="1"/>
        <v>453999.41644365044</v>
      </c>
      <c r="M27" s="1">
        <v>43902</v>
      </c>
      <c r="N27" s="5">
        <f t="shared" si="2"/>
        <v>6487.2422455109663</v>
      </c>
      <c r="P27" s="5">
        <f t="shared" si="3"/>
        <v>13440.584197109498</v>
      </c>
    </row>
    <row r="28" spans="1:16" x14ac:dyDescent="0.25">
      <c r="A28" s="1">
        <v>43906</v>
      </c>
      <c r="C28">
        <v>14</v>
      </c>
      <c r="F28">
        <v>4663</v>
      </c>
      <c r="H28" s="5">
        <f t="shared" si="0"/>
        <v>4431.4607739808589</v>
      </c>
      <c r="K28" s="5">
        <f t="shared" si="1"/>
        <v>53610.413185542908</v>
      </c>
      <c r="M28" s="1">
        <v>43903</v>
      </c>
      <c r="N28" s="5">
        <f t="shared" si="2"/>
        <v>9402.880752358582</v>
      </c>
      <c r="P28" s="5">
        <f t="shared" si="3"/>
        <v>18851.348619259876</v>
      </c>
    </row>
    <row r="29" spans="1:16" x14ac:dyDescent="0.25">
      <c r="A29" s="1">
        <v>43907</v>
      </c>
      <c r="C29">
        <v>15</v>
      </c>
      <c r="F29">
        <v>6411</v>
      </c>
      <c r="H29" s="5">
        <f t="shared" si="0"/>
        <v>6487.2422455109663</v>
      </c>
      <c r="K29" s="5">
        <f t="shared" si="1"/>
        <v>5812.8800005544626</v>
      </c>
      <c r="M29" s="1">
        <v>43904</v>
      </c>
      <c r="N29" s="5">
        <f t="shared" si="2"/>
        <v>13440.584197109498</v>
      </c>
      <c r="P29" s="5">
        <f t="shared" si="3"/>
        <v>25791.299910872782</v>
      </c>
    </row>
    <row r="30" spans="1:16" x14ac:dyDescent="0.25">
      <c r="A30" s="1">
        <v>43908</v>
      </c>
      <c r="C30">
        <v>16</v>
      </c>
      <c r="F30">
        <v>9259</v>
      </c>
      <c r="H30" s="5">
        <f t="shared" si="0"/>
        <v>9402.880752358582</v>
      </c>
      <c r="K30" s="5">
        <f t="shared" si="1"/>
        <v>20701.670899271587</v>
      </c>
      <c r="M30" s="1">
        <v>43905</v>
      </c>
      <c r="N30" s="5">
        <f t="shared" si="2"/>
        <v>18851.348619259876</v>
      </c>
      <c r="P30" s="5">
        <f t="shared" si="3"/>
        <v>34209.093550918566</v>
      </c>
    </row>
    <row r="31" spans="1:16" x14ac:dyDescent="0.25">
      <c r="A31" s="1">
        <v>43909</v>
      </c>
      <c r="C31">
        <v>17</v>
      </c>
      <c r="F31">
        <v>13789</v>
      </c>
      <c r="H31" s="5">
        <f t="shared" si="0"/>
        <v>13440.584197109498</v>
      </c>
      <c r="K31" s="5">
        <f t="shared" si="1"/>
        <v>121393.57170383325</v>
      </c>
      <c r="M31" s="1">
        <v>43906</v>
      </c>
      <c r="N31" s="5">
        <f t="shared" si="2"/>
        <v>25791.299910872782</v>
      </c>
      <c r="P31" s="5">
        <f t="shared" si="3"/>
        <v>43754.389066228578</v>
      </c>
    </row>
    <row r="32" spans="1:16" x14ac:dyDescent="0.25">
      <c r="A32" s="1">
        <v>43910</v>
      </c>
      <c r="C32">
        <v>18</v>
      </c>
      <c r="F32">
        <v>19383</v>
      </c>
      <c r="H32" s="5">
        <f t="shared" si="0"/>
        <v>18851.348619259876</v>
      </c>
      <c r="K32" s="5">
        <f t="shared" si="1"/>
        <v>282653.19064288063</v>
      </c>
      <c r="M32" s="1">
        <v>43907</v>
      </c>
      <c r="N32" s="5">
        <f t="shared" si="2"/>
        <v>34209.093550918566</v>
      </c>
      <c r="P32" s="5">
        <f t="shared" si="3"/>
        <v>53785.690218769727</v>
      </c>
    </row>
    <row r="33" spans="1:16" x14ac:dyDescent="0.25">
      <c r="A33" s="1">
        <v>43911</v>
      </c>
      <c r="C33">
        <v>19</v>
      </c>
      <c r="F33">
        <v>24207</v>
      </c>
      <c r="H33" s="5">
        <f t="shared" si="0"/>
        <v>25791.299910872782</v>
      </c>
      <c r="K33" s="5">
        <f t="shared" si="1"/>
        <v>2510006.2075915043</v>
      </c>
      <c r="N33" s="5">
        <f t="shared" si="2"/>
        <v>43754.389066228578</v>
      </c>
      <c r="O33" s="1"/>
      <c r="P33" s="5">
        <f t="shared" si="3"/>
        <v>63519.568055268523</v>
      </c>
    </row>
    <row r="34" spans="1:16" x14ac:dyDescent="0.25">
      <c r="A34" s="1">
        <v>43912</v>
      </c>
      <c r="C34">
        <v>20</v>
      </c>
      <c r="F34">
        <v>33566</v>
      </c>
      <c r="H34" s="5">
        <f t="shared" si="0"/>
        <v>34209.093550918566</v>
      </c>
      <c r="K34" s="5">
        <f t="shared" si="1"/>
        <v>413569.31523304974</v>
      </c>
      <c r="N34" s="5">
        <f t="shared" si="2"/>
        <v>53785.690218769727</v>
      </c>
      <c r="O34" s="1"/>
      <c r="P34" s="5">
        <f t="shared" si="3"/>
        <v>72260.616301035101</v>
      </c>
    </row>
    <row r="35" spans="1:16" x14ac:dyDescent="0.25">
      <c r="A35" s="1">
        <v>43913</v>
      </c>
      <c r="C35">
        <v>21</v>
      </c>
      <c r="F35">
        <v>43734</v>
      </c>
      <c r="H35" s="5">
        <f t="shared" si="0"/>
        <v>43754.389066228578</v>
      </c>
      <c r="K35" s="5">
        <f t="shared" si="1"/>
        <v>415.71402167332263</v>
      </c>
      <c r="N35" s="5">
        <f t="shared" si="2"/>
        <v>63519.568055268523</v>
      </c>
      <c r="O35" s="1"/>
      <c r="P35" s="5"/>
    </row>
    <row r="36" spans="1:16" x14ac:dyDescent="0.25">
      <c r="A36" s="1">
        <v>43914</v>
      </c>
      <c r="C36">
        <v>22</v>
      </c>
      <c r="F36">
        <v>54881</v>
      </c>
      <c r="H36" s="5">
        <f t="shared" si="0"/>
        <v>53785.690218769727</v>
      </c>
      <c r="K36" s="5">
        <f t="shared" si="1"/>
        <v>1199703.5168587086</v>
      </c>
      <c r="N36" s="5">
        <f t="shared" si="2"/>
        <v>72260.616301035101</v>
      </c>
      <c r="O36" s="1"/>
      <c r="P36" s="5"/>
    </row>
    <row r="37" spans="1:16" x14ac:dyDescent="0.25">
      <c r="A37" s="1">
        <v>43915</v>
      </c>
      <c r="C37">
        <v>23</v>
      </c>
      <c r="H37" s="5">
        <f t="shared" si="0"/>
        <v>63519.568055268523</v>
      </c>
      <c r="K37" s="5">
        <f t="shared" si="1"/>
        <v>4034735525.9278893</v>
      </c>
      <c r="N37" s="5"/>
      <c r="O37" s="1"/>
    </row>
    <row r="38" spans="1:16" x14ac:dyDescent="0.25">
      <c r="A38" s="1">
        <v>43916</v>
      </c>
      <c r="C38">
        <v>24</v>
      </c>
      <c r="H38" s="5">
        <f t="shared" si="0"/>
        <v>72260.616301035101</v>
      </c>
      <c r="K38" s="5">
        <f t="shared" si="1"/>
        <v>5221596668.2054195</v>
      </c>
      <c r="N38" s="5"/>
      <c r="O38" s="1"/>
    </row>
    <row r="39" spans="1:16" x14ac:dyDescent="0.25">
      <c r="C39">
        <v>25</v>
      </c>
      <c r="H39" s="5">
        <f t="shared" si="0"/>
        <v>79580.521802348332</v>
      </c>
    </row>
    <row r="40" spans="1:16" x14ac:dyDescent="0.25">
      <c r="C40">
        <v>26</v>
      </c>
      <c r="H40" s="5">
        <f t="shared" si="0"/>
        <v>85360.175584512617</v>
      </c>
    </row>
    <row r="41" spans="1:16" x14ac:dyDescent="0.25">
      <c r="A41" s="5"/>
      <c r="C41">
        <v>27</v>
      </c>
      <c r="H41" s="5">
        <f t="shared" si="0"/>
        <v>89715.338991943994</v>
      </c>
    </row>
    <row r="42" spans="1:16" x14ac:dyDescent="0.25">
      <c r="C42">
        <v>28</v>
      </c>
      <c r="H42" s="5">
        <f t="shared" si="0"/>
        <v>92882.919964258326</v>
      </c>
    </row>
    <row r="43" spans="1:16" x14ac:dyDescent="0.25">
      <c r="C43">
        <v>29</v>
      </c>
      <c r="H43" s="5">
        <f t="shared" si="0"/>
        <v>95127.895553760885</v>
      </c>
    </row>
    <row r="44" spans="1:16" x14ac:dyDescent="0.25">
      <c r="C44">
        <v>30</v>
      </c>
      <c r="H44" s="5">
        <f t="shared" si="0"/>
        <v>96689.963315778921</v>
      </c>
    </row>
    <row r="45" spans="1:16" x14ac:dyDescent="0.25">
      <c r="C45">
        <v>31</v>
      </c>
      <c r="H45" s="5">
        <f t="shared" si="0"/>
        <v>97762.986613721092</v>
      </c>
    </row>
    <row r="46" spans="1:16" x14ac:dyDescent="0.25">
      <c r="C46">
        <v>32</v>
      </c>
      <c r="H46" s="5">
        <f t="shared" si="0"/>
        <v>98493.584497843127</v>
      </c>
    </row>
    <row r="47" spans="1:16" x14ac:dyDescent="0.25">
      <c r="C47">
        <v>33</v>
      </c>
      <c r="H47" s="5">
        <f t="shared" si="0"/>
        <v>98988.042484763544</v>
      </c>
    </row>
    <row r="48" spans="1:16" x14ac:dyDescent="0.25">
      <c r="C48">
        <v>34</v>
      </c>
      <c r="H48" s="5">
        <f t="shared" si="0"/>
        <v>99321.320486757279</v>
      </c>
    </row>
    <row r="49" spans="3:8" x14ac:dyDescent="0.25">
      <c r="C49">
        <v>35</v>
      </c>
      <c r="H49" s="5">
        <f t="shared" si="0"/>
        <v>99545.340883437835</v>
      </c>
    </row>
    <row r="50" spans="3:8" x14ac:dyDescent="0.25">
      <c r="C50">
        <v>36</v>
      </c>
      <c r="H50" s="5">
        <f t="shared" si="0"/>
        <v>99695.642608400798</v>
      </c>
    </row>
    <row r="51" spans="3:8" x14ac:dyDescent="0.25">
      <c r="C51">
        <v>37</v>
      </c>
      <c r="H51" s="5">
        <f t="shared" si="0"/>
        <v>99796.359064172953</v>
      </c>
    </row>
    <row r="52" spans="3:8" x14ac:dyDescent="0.25">
      <c r="C52">
        <v>38</v>
      </c>
      <c r="H52" s="5">
        <f t="shared" si="0"/>
        <v>99863.792458859796</v>
      </c>
    </row>
    <row r="53" spans="3:8" x14ac:dyDescent="0.25">
      <c r="C53">
        <v>39</v>
      </c>
      <c r="H53" s="5">
        <f t="shared" si="0"/>
        <v>99908.916427204822</v>
      </c>
    </row>
    <row r="54" spans="3:8" x14ac:dyDescent="0.25">
      <c r="C54">
        <v>40</v>
      </c>
      <c r="H54" s="5">
        <f t="shared" si="0"/>
        <v>99939.100467912023</v>
      </c>
    </row>
    <row r="55" spans="3:8" x14ac:dyDescent="0.25">
      <c r="C55">
        <v>41</v>
      </c>
      <c r="H55" s="5">
        <f t="shared" si="0"/>
        <v>99959.285943442519</v>
      </c>
    </row>
    <row r="56" spans="3:8" x14ac:dyDescent="0.25">
      <c r="C56">
        <v>42</v>
      </c>
      <c r="H56" s="5">
        <f t="shared" si="0"/>
        <v>99972.782657288742</v>
      </c>
    </row>
    <row r="57" spans="3:8" x14ac:dyDescent="0.25">
      <c r="C57">
        <v>43</v>
      </c>
      <c r="H57" s="5">
        <f t="shared" si="0"/>
        <v>99981.806023496203</v>
      </c>
    </row>
    <row r="58" spans="3:8" x14ac:dyDescent="0.25">
      <c r="C58">
        <v>44</v>
      </c>
      <c r="H58" s="5">
        <f t="shared" si="0"/>
        <v>99987.83823683337</v>
      </c>
    </row>
    <row r="59" spans="3:8" x14ac:dyDescent="0.25">
      <c r="C59">
        <v>45</v>
      </c>
      <c r="H59" s="5">
        <f t="shared" si="0"/>
        <v>99991.870632312275</v>
      </c>
    </row>
    <row r="60" spans="3:8" x14ac:dyDescent="0.25">
      <c r="C60">
        <v>46</v>
      </c>
      <c r="H60" s="5">
        <f t="shared" si="0"/>
        <v>99994.566105717851</v>
      </c>
    </row>
    <row r="61" spans="3:8" x14ac:dyDescent="0.25">
      <c r="C61">
        <v>47</v>
      </c>
      <c r="H61" s="5">
        <f t="shared" si="0"/>
        <v>99996.367867183901</v>
      </c>
    </row>
    <row r="62" spans="3:8" x14ac:dyDescent="0.25">
      <c r="C62">
        <v>48</v>
      </c>
      <c r="H62" s="5">
        <f t="shared" si="0"/>
        <v>99997.572218138521</v>
      </c>
    </row>
    <row r="63" spans="3:8" x14ac:dyDescent="0.25">
      <c r="C63">
        <v>49</v>
      </c>
      <c r="H63" s="5">
        <f t="shared" si="0"/>
        <v>99998.377234113723</v>
      </c>
    </row>
    <row r="64" spans="3:8" x14ac:dyDescent="0.25">
      <c r="C64">
        <v>50</v>
      </c>
      <c r="H64" s="5">
        <f t="shared" si="0"/>
        <v>99998.915321786495</v>
      </c>
    </row>
    <row r="65" spans="3:8" x14ac:dyDescent="0.25">
      <c r="C65">
        <v>51</v>
      </c>
      <c r="H65" s="5">
        <f t="shared" si="0"/>
        <v>99999.274988008096</v>
      </c>
    </row>
    <row r="66" spans="3:8" x14ac:dyDescent="0.25">
      <c r="C66">
        <v>52</v>
      </c>
      <c r="H66" s="5">
        <f t="shared" si="0"/>
        <v>99999.515393823734</v>
      </c>
    </row>
    <row r="67" spans="3:8" x14ac:dyDescent="0.25">
      <c r="C67">
        <v>53</v>
      </c>
      <c r="H67" s="5">
        <f t="shared" si="0"/>
        <v>99999.676084035193</v>
      </c>
    </row>
    <row r="68" spans="3:8" x14ac:dyDescent="0.25">
      <c r="C68">
        <v>54</v>
      </c>
      <c r="H68" s="5">
        <f t="shared" si="0"/>
        <v>99999.783491211012</v>
      </c>
    </row>
    <row r="69" spans="3:8" x14ac:dyDescent="0.25">
      <c r="C69">
        <v>55</v>
      </c>
      <c r="H69" s="5">
        <f t="shared" si="0"/>
        <v>99999.855283332392</v>
      </c>
    </row>
    <row r="70" spans="3:8" x14ac:dyDescent="0.25">
      <c r="C70">
        <v>56</v>
      </c>
      <c r="H70" s="5">
        <f t="shared" si="0"/>
        <v>99999.903269936549</v>
      </c>
    </row>
    <row r="71" spans="3:8" x14ac:dyDescent="0.25">
      <c r="C71">
        <v>57</v>
      </c>
      <c r="H71" s="5">
        <f t="shared" si="0"/>
        <v>99999.935344671481</v>
      </c>
    </row>
    <row r="72" spans="3:8" x14ac:dyDescent="0.25">
      <c r="C72">
        <v>58</v>
      </c>
      <c r="H72" s="5">
        <f t="shared" si="0"/>
        <v>99999.956783745278</v>
      </c>
    </row>
    <row r="73" spans="3:8" x14ac:dyDescent="0.25">
      <c r="C73">
        <v>59</v>
      </c>
      <c r="H73" s="5">
        <f t="shared" si="0"/>
        <v>99999.971113834195</v>
      </c>
    </row>
    <row r="74" spans="3:8" x14ac:dyDescent="0.25">
      <c r="C74">
        <v>60</v>
      </c>
      <c r="H74" s="5">
        <f t="shared" si="0"/>
        <v>99999.980692206183</v>
      </c>
    </row>
    <row r="75" spans="3:8" x14ac:dyDescent="0.25">
      <c r="C75">
        <v>61</v>
      </c>
      <c r="H75" s="5">
        <f t="shared" si="0"/>
        <v>99999.987094483484</v>
      </c>
    </row>
    <row r="76" spans="3:8" x14ac:dyDescent="0.25">
      <c r="C76">
        <v>62</v>
      </c>
      <c r="H76" s="5">
        <f t="shared" si="0"/>
        <v>99999.991373827856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Polynomial-Exponential Germany</vt:lpstr>
      <vt:lpstr>Logistic Model Germany</vt:lpstr>
      <vt:lpstr>Logistic Germany With Linear</vt:lpstr>
      <vt:lpstr>Logistic Model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2020-03-26T10:32:59Z</dcterms:modified>
</cp:coreProperties>
</file>