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25" windowWidth="20730" windowHeight="11640" activeTab="6"/>
  </bookViews>
  <sheets>
    <sheet name="0.2 Molar" sheetId="1" r:id="rId1"/>
    <sheet name="0.4 Molar" sheetId="3" r:id="rId2"/>
    <sheet name="0.6 Molar" sheetId="4" r:id="rId3"/>
    <sheet name="0.8 Molar" sheetId="5" r:id="rId4"/>
    <sheet name="1 Molar" sheetId="6" r:id="rId5"/>
    <sheet name="1.2 Molar" sheetId="7" r:id="rId6"/>
    <sheet name="ALL" sheetId="8" r:id="rId7"/>
  </sheets>
  <calcPr calcId="145621"/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4" i="7"/>
  <c r="F5" i="6"/>
  <c r="F6" i="6"/>
  <c r="F7" i="6"/>
  <c r="F8" i="6"/>
  <c r="F9" i="6"/>
  <c r="F10" i="6"/>
  <c r="F11" i="6"/>
  <c r="F12" i="6"/>
  <c r="F13" i="6"/>
  <c r="F14" i="6"/>
  <c r="F4" i="6"/>
  <c r="F5" i="5"/>
  <c r="F6" i="5"/>
  <c r="F7" i="5"/>
  <c r="F8" i="5"/>
  <c r="F9" i="5"/>
  <c r="F10" i="5"/>
  <c r="F11" i="5"/>
  <c r="F12" i="5"/>
  <c r="F13" i="5"/>
  <c r="F14" i="5"/>
  <c r="F4" i="5"/>
  <c r="F5" i="4"/>
  <c r="F6" i="4"/>
  <c r="F7" i="4"/>
  <c r="F8" i="4"/>
  <c r="F9" i="4"/>
  <c r="F10" i="4"/>
  <c r="F11" i="4"/>
  <c r="F12" i="4"/>
  <c r="F13" i="4"/>
  <c r="F14" i="4"/>
  <c r="F4" i="4"/>
  <c r="F5" i="3"/>
  <c r="F6" i="3"/>
  <c r="F7" i="3"/>
  <c r="F8" i="3"/>
  <c r="F9" i="3"/>
  <c r="F10" i="3"/>
  <c r="F11" i="3"/>
  <c r="F12" i="3"/>
  <c r="F13" i="3"/>
  <c r="F14" i="3"/>
  <c r="F4" i="3"/>
  <c r="F5" i="1"/>
  <c r="F6" i="1"/>
  <c r="F7" i="1"/>
  <c r="F8" i="1"/>
  <c r="F9" i="1"/>
  <c r="F10" i="1"/>
  <c r="F11" i="1"/>
  <c r="F12" i="1"/>
  <c r="F13" i="1"/>
  <c r="F14" i="1"/>
  <c r="F4" i="1"/>
  <c r="L17" i="7" l="1"/>
  <c r="L17" i="6"/>
  <c r="L17" i="5"/>
  <c r="L18" i="4"/>
  <c r="L19" i="3"/>
  <c r="K18" i="1"/>
  <c r="K5" i="1" l="1"/>
  <c r="K6" i="1"/>
  <c r="K7" i="1"/>
  <c r="K8" i="1"/>
  <c r="K9" i="1"/>
  <c r="K10" i="1"/>
  <c r="K11" i="1"/>
  <c r="K12" i="1"/>
  <c r="K13" i="1"/>
  <c r="K14" i="1"/>
  <c r="K4" i="1"/>
  <c r="L5" i="3"/>
  <c r="L6" i="3"/>
  <c r="L7" i="3"/>
  <c r="L8" i="3"/>
  <c r="L9" i="3"/>
  <c r="L10" i="3"/>
  <c r="L11" i="3"/>
  <c r="L12" i="3"/>
  <c r="L13" i="3"/>
  <c r="L14" i="3"/>
  <c r="L4" i="3"/>
  <c r="L6" i="4"/>
  <c r="L10" i="4"/>
  <c r="I14" i="4"/>
  <c r="L6" i="5"/>
  <c r="L10" i="5"/>
  <c r="L14" i="5"/>
  <c r="L5" i="6"/>
  <c r="L9" i="6"/>
  <c r="L13" i="6"/>
  <c r="J4" i="7"/>
  <c r="L4" i="7" s="1"/>
  <c r="K4" i="7"/>
  <c r="J5" i="7"/>
  <c r="L5" i="7" s="1"/>
  <c r="K5" i="7"/>
  <c r="J6" i="7"/>
  <c r="K6" i="7"/>
  <c r="L6" i="7" s="1"/>
  <c r="J7" i="7"/>
  <c r="L7" i="7" s="1"/>
  <c r="K7" i="7"/>
  <c r="J8" i="7"/>
  <c r="L8" i="7" s="1"/>
  <c r="K8" i="7"/>
  <c r="J9" i="7"/>
  <c r="L9" i="7" s="1"/>
  <c r="K9" i="7"/>
  <c r="J10" i="7"/>
  <c r="K10" i="7"/>
  <c r="L10" i="7" s="1"/>
  <c r="J11" i="7"/>
  <c r="L11" i="7" s="1"/>
  <c r="K11" i="7"/>
  <c r="J12" i="7"/>
  <c r="L12" i="7" s="1"/>
  <c r="K12" i="7"/>
  <c r="J13" i="7"/>
  <c r="L13" i="7" s="1"/>
  <c r="K13" i="7"/>
  <c r="J14" i="7"/>
  <c r="K14" i="7"/>
  <c r="L14" i="7" s="1"/>
  <c r="I5" i="7"/>
  <c r="I6" i="7"/>
  <c r="I7" i="7"/>
  <c r="I8" i="7"/>
  <c r="I9" i="7"/>
  <c r="I10" i="7"/>
  <c r="I11" i="7"/>
  <c r="I12" i="7"/>
  <c r="I13" i="7"/>
  <c r="I14" i="7"/>
  <c r="I4" i="7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I5" i="6"/>
  <c r="I6" i="6"/>
  <c r="L6" i="6" s="1"/>
  <c r="I7" i="6"/>
  <c r="L7" i="6" s="1"/>
  <c r="I8" i="6"/>
  <c r="L8" i="6" s="1"/>
  <c r="I9" i="6"/>
  <c r="I10" i="6"/>
  <c r="L10" i="6" s="1"/>
  <c r="I11" i="6"/>
  <c r="L11" i="6" s="1"/>
  <c r="I12" i="6"/>
  <c r="L12" i="6" s="1"/>
  <c r="I13" i="6"/>
  <c r="I14" i="6"/>
  <c r="L14" i="6" s="1"/>
  <c r="I4" i="6"/>
  <c r="L4" i="6" s="1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I5" i="5"/>
  <c r="L5" i="5" s="1"/>
  <c r="I6" i="5"/>
  <c r="I7" i="5"/>
  <c r="L7" i="5" s="1"/>
  <c r="I8" i="5"/>
  <c r="L8" i="5" s="1"/>
  <c r="I9" i="5"/>
  <c r="L9" i="5" s="1"/>
  <c r="I10" i="5"/>
  <c r="I11" i="5"/>
  <c r="L11" i="5" s="1"/>
  <c r="I12" i="5"/>
  <c r="L12" i="5" s="1"/>
  <c r="I13" i="5"/>
  <c r="L13" i="5" s="1"/>
  <c r="I14" i="5"/>
  <c r="I4" i="5"/>
  <c r="L4" i="5" s="1"/>
  <c r="K5" i="4"/>
  <c r="K6" i="4"/>
  <c r="K7" i="4"/>
  <c r="K8" i="4"/>
  <c r="K9" i="4"/>
  <c r="K10" i="4"/>
  <c r="K11" i="4"/>
  <c r="L11" i="4" s="1"/>
  <c r="K12" i="4"/>
  <c r="K13" i="4"/>
  <c r="K14" i="4"/>
  <c r="K4" i="4"/>
  <c r="L4" i="4" s="1"/>
  <c r="J5" i="4"/>
  <c r="L5" i="4" s="1"/>
  <c r="J6" i="4"/>
  <c r="J7" i="4"/>
  <c r="L7" i="4" s="1"/>
  <c r="J8" i="4"/>
  <c r="L8" i="4" s="1"/>
  <c r="J9" i="4"/>
  <c r="L9" i="4" s="1"/>
  <c r="J10" i="4"/>
  <c r="J11" i="4"/>
  <c r="J12" i="4"/>
  <c r="L12" i="4" s="1"/>
  <c r="J13" i="4"/>
  <c r="L13" i="4" s="1"/>
  <c r="J14" i="4"/>
  <c r="L14" i="4" s="1"/>
  <c r="J4" i="4"/>
  <c r="I5" i="4"/>
  <c r="I6" i="4"/>
  <c r="I7" i="4"/>
  <c r="I8" i="4"/>
  <c r="I9" i="4"/>
  <c r="I10" i="4"/>
  <c r="I11" i="4"/>
  <c r="I12" i="4"/>
  <c r="I13" i="4"/>
  <c r="I4" i="4"/>
  <c r="J5" i="3"/>
  <c r="J6" i="3"/>
  <c r="J7" i="3"/>
  <c r="J8" i="3"/>
  <c r="J9" i="3"/>
  <c r="J10" i="3"/>
  <c r="J11" i="3"/>
  <c r="J12" i="3"/>
  <c r="J13" i="3"/>
  <c r="J14" i="3"/>
  <c r="J4" i="3"/>
  <c r="K4" i="3"/>
  <c r="K5" i="3"/>
  <c r="K6" i="3"/>
  <c r="K7" i="3"/>
  <c r="K8" i="3"/>
  <c r="K9" i="3"/>
  <c r="K10" i="3"/>
  <c r="K11" i="3"/>
  <c r="K12" i="3"/>
  <c r="K13" i="3"/>
  <c r="K14" i="3"/>
  <c r="I5" i="3"/>
  <c r="I6" i="3"/>
  <c r="I7" i="3"/>
  <c r="I8" i="3"/>
  <c r="I9" i="3"/>
  <c r="I10" i="3"/>
  <c r="I11" i="3"/>
  <c r="I12" i="3"/>
  <c r="I13" i="3"/>
  <c r="I14" i="3"/>
  <c r="I4" i="3"/>
  <c r="J4" i="1"/>
  <c r="J5" i="1"/>
  <c r="J6" i="1"/>
  <c r="J7" i="1"/>
  <c r="J8" i="1"/>
  <c r="J9" i="1"/>
  <c r="J10" i="1"/>
  <c r="J11" i="1"/>
  <c r="J12" i="1"/>
  <c r="J13" i="1"/>
  <c r="J14" i="1"/>
  <c r="I5" i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<sst xmlns="http://schemas.openxmlformats.org/spreadsheetml/2006/main" count="72" uniqueCount="9">
  <si>
    <t>Volume of Hydrogen Produced (ml)</t>
  </si>
  <si>
    <t>Time (s)</t>
  </si>
  <si>
    <t>Repeat 1</t>
  </si>
  <si>
    <t>Repeat 2</t>
  </si>
  <si>
    <t>Repeat 3</t>
  </si>
  <si>
    <t>Gradient</t>
  </si>
  <si>
    <t>Sulfuric Acid Concentration (Molar)</t>
  </si>
  <si>
    <t>Average</t>
  </si>
  <si>
    <r>
      <t>Initial Rate of Reaction (ml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</si>
</sst>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164" fontId="0" fillId="0" borderId="12" xfId="0" applyNumberFormat="1" applyBorder="1"/>
    <xf numFmtId="164" fontId="0" fillId="2" borderId="9" xfId="0" applyNumberFormat="1" applyFill="1" applyBorder="1"/>
    <xf numFmtId="164" fontId="0" fillId="2" borderId="12" xfId="0" applyNumberFormat="1" applyFill="1" applyBorder="1"/>
    <xf numFmtId="0" fontId="0" fillId="2" borderId="5" xfId="0" applyFill="1" applyBorder="1"/>
    <xf numFmtId="164" fontId="0" fillId="2" borderId="8" xfId="0" applyNumberFormat="1" applyFill="1" applyBorder="1"/>
    <xf numFmtId="164" fontId="0" fillId="2" borderId="11" xfId="0" applyNumberFormat="1" applyFill="1" applyBorder="1"/>
    <xf numFmtId="164" fontId="0" fillId="0" borderId="8" xfId="0" applyNumberFormat="1" applyFill="1" applyBorder="1"/>
    <xf numFmtId="0" fontId="0" fillId="2" borderId="7" xfId="0" applyFill="1" applyBorder="1"/>
    <xf numFmtId="0" fontId="0" fillId="0" borderId="10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/>
    <xf numFmtId="2" fontId="0" fillId="0" borderId="9" xfId="0" applyNumberFormat="1" applyBorder="1"/>
    <xf numFmtId="2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0.2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'0.2 Molar'!$H$4:$H$14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'0.2 Molar'!$K$4:$K$14</c:f>
              <c:numCache>
                <c:formatCode>General</c:formatCode>
                <c:ptCount val="11"/>
                <c:pt idx="0">
                  <c:v>0</c:v>
                </c:pt>
                <c:pt idx="1">
                  <c:v>7.25</c:v>
                </c:pt>
                <c:pt idx="2">
                  <c:v>13.5</c:v>
                </c:pt>
                <c:pt idx="3">
                  <c:v>16.5</c:v>
                </c:pt>
                <c:pt idx="4">
                  <c:v>19.25</c:v>
                </c:pt>
                <c:pt idx="5">
                  <c:v>21.5</c:v>
                </c:pt>
                <c:pt idx="6">
                  <c:v>23</c:v>
                </c:pt>
                <c:pt idx="7">
                  <c:v>24.25</c:v>
                </c:pt>
                <c:pt idx="8">
                  <c:v>25.25</c:v>
                </c:pt>
                <c:pt idx="9">
                  <c:v>26.5</c:v>
                </c:pt>
                <c:pt idx="10">
                  <c:v>27.75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95936"/>
        <c:axId val="107106304"/>
      </c:lineChart>
      <c:catAx>
        <c:axId val="1070959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7106304"/>
        <c:crosses val="autoZero"/>
        <c:auto val="1"/>
        <c:lblAlgn val="ctr"/>
        <c:lblOffset val="100"/>
        <c:noMultiLvlLbl val="0"/>
      </c:catAx>
      <c:valAx>
        <c:axId val="10710630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709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0.4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'0.2 Molar'!$H$4:$H$14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'0.4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23.666666666666668</c:v>
                </c:pt>
                <c:pt idx="3">
                  <c:v>29.666666666666668</c:v>
                </c:pt>
                <c:pt idx="4">
                  <c:v>35.5</c:v>
                </c:pt>
                <c:pt idx="5">
                  <c:v>40.833333333333336</c:v>
                </c:pt>
                <c:pt idx="6">
                  <c:v>46</c:v>
                </c:pt>
                <c:pt idx="7">
                  <c:v>49.833333333333336</c:v>
                </c:pt>
                <c:pt idx="8">
                  <c:v>53.666666666666664</c:v>
                </c:pt>
                <c:pt idx="9">
                  <c:v>57.333333333333336</c:v>
                </c:pt>
                <c:pt idx="10">
                  <c:v>60.666666666666664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23360"/>
        <c:axId val="108625280"/>
      </c:lineChart>
      <c:catAx>
        <c:axId val="108623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625280"/>
        <c:crosses val="autoZero"/>
        <c:auto val="1"/>
        <c:lblAlgn val="ctr"/>
        <c:lblOffset val="100"/>
        <c:noMultiLvlLbl val="0"/>
      </c:catAx>
      <c:valAx>
        <c:axId val="1086252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62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0.6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'0.2 Molar'!$H$4:$H$14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'0.6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20.25</c:v>
                </c:pt>
                <c:pt idx="3">
                  <c:v>26</c:v>
                </c:pt>
                <c:pt idx="4">
                  <c:v>30</c:v>
                </c:pt>
                <c:pt idx="5">
                  <c:v>35.75</c:v>
                </c:pt>
                <c:pt idx="6">
                  <c:v>39.75</c:v>
                </c:pt>
                <c:pt idx="7">
                  <c:v>42.25</c:v>
                </c:pt>
                <c:pt idx="8">
                  <c:v>45.5</c:v>
                </c:pt>
                <c:pt idx="9">
                  <c:v>47.75</c:v>
                </c:pt>
                <c:pt idx="10">
                  <c:v>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16608"/>
        <c:axId val="109718528"/>
      </c:lineChart>
      <c:catAx>
        <c:axId val="1097166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718528"/>
        <c:crosses val="autoZero"/>
        <c:auto val="1"/>
        <c:lblAlgn val="ctr"/>
        <c:lblOffset val="100"/>
        <c:noMultiLvlLbl val="0"/>
      </c:catAx>
      <c:valAx>
        <c:axId val="1097185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7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0.8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'0.2 Molar'!$H$4:$H$14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'0.8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22.5</c:v>
                </c:pt>
                <c:pt idx="2">
                  <c:v>35.833333333333336</c:v>
                </c:pt>
                <c:pt idx="3">
                  <c:v>43.5</c:v>
                </c:pt>
                <c:pt idx="4">
                  <c:v>49.833333333333336</c:v>
                </c:pt>
                <c:pt idx="5">
                  <c:v>55.166666666666664</c:v>
                </c:pt>
                <c:pt idx="6">
                  <c:v>59.833333333333336</c:v>
                </c:pt>
                <c:pt idx="7">
                  <c:v>65</c:v>
                </c:pt>
                <c:pt idx="8">
                  <c:v>72.333333333333329</c:v>
                </c:pt>
                <c:pt idx="9">
                  <c:v>74.5</c:v>
                </c:pt>
                <c:pt idx="10">
                  <c:v>78.333333333333329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46464"/>
        <c:axId val="108448384"/>
      </c:lineChart>
      <c:catAx>
        <c:axId val="1084464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448384"/>
        <c:crosses val="autoZero"/>
        <c:auto val="1"/>
        <c:lblAlgn val="ctr"/>
        <c:lblOffset val="100"/>
        <c:noMultiLvlLbl val="0"/>
      </c:catAx>
      <c:valAx>
        <c:axId val="108448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44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1.0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'0.2 Molar'!$H$4:$H$14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21.5</c:v>
                </c:pt>
                <c:pt idx="2">
                  <c:v>32.333333333333336</c:v>
                </c:pt>
                <c:pt idx="3">
                  <c:v>42.833333333333336</c:v>
                </c:pt>
                <c:pt idx="4">
                  <c:v>52.333333333333336</c:v>
                </c:pt>
                <c:pt idx="5">
                  <c:v>57.833333333333336</c:v>
                </c:pt>
                <c:pt idx="6">
                  <c:v>63</c:v>
                </c:pt>
                <c:pt idx="7">
                  <c:v>70.166666666666671</c:v>
                </c:pt>
                <c:pt idx="8">
                  <c:v>74.666666666666671</c:v>
                </c:pt>
                <c:pt idx="9">
                  <c:v>79.833333333333329</c:v>
                </c:pt>
                <c:pt idx="10">
                  <c:v>82.666666666666671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0000"/>
        <c:axId val="108481920"/>
      </c:lineChart>
      <c:catAx>
        <c:axId val="1084800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481920"/>
        <c:crosses val="autoZero"/>
        <c:auto val="1"/>
        <c:lblAlgn val="ctr"/>
        <c:lblOffset val="100"/>
        <c:noMultiLvlLbl val="0"/>
      </c:catAx>
      <c:valAx>
        <c:axId val="1084819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48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1.2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'0.2 Molar'!$H$4:$H$14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'1.2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23.5</c:v>
                </c:pt>
                <c:pt idx="2">
                  <c:v>36</c:v>
                </c:pt>
                <c:pt idx="3">
                  <c:v>46</c:v>
                </c:pt>
                <c:pt idx="4">
                  <c:v>55.25</c:v>
                </c:pt>
                <c:pt idx="5">
                  <c:v>59.5</c:v>
                </c:pt>
                <c:pt idx="6">
                  <c:v>66</c:v>
                </c:pt>
                <c:pt idx="7">
                  <c:v>70.75</c:v>
                </c:pt>
                <c:pt idx="8">
                  <c:v>75.5</c:v>
                </c:pt>
                <c:pt idx="9">
                  <c:v>78.75</c:v>
                </c:pt>
                <c:pt idx="10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61536"/>
        <c:axId val="108563456"/>
      </c:lineChart>
      <c:catAx>
        <c:axId val="1085615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563456"/>
        <c:crosses val="autoZero"/>
        <c:auto val="1"/>
        <c:lblAlgn val="ctr"/>
        <c:lblOffset val="100"/>
        <c:noMultiLvlLbl val="0"/>
      </c:catAx>
      <c:valAx>
        <c:axId val="1085634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56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Progress Graph fo</a:t>
            </a:r>
            <a:r>
              <a:rPr lang="en-GB" baseline="0"/>
              <a:t>r the Catalysed Zinc and Sulfuric Acid Reaction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ALL!$B$3:$B$8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 formatCode="0.0">
                  <c:v>1</c:v>
                </c:pt>
                <c:pt idx="5">
                  <c:v>1.2</c:v>
                </c:pt>
              </c:numCache>
            </c:numRef>
          </c:cat>
          <c:val>
            <c:numRef>
              <c:f>ALL!$C$3:$C$8</c:f>
              <c:numCache>
                <c:formatCode>0.00</c:formatCode>
                <c:ptCount val="6"/>
                <c:pt idx="0">
                  <c:v>0.97</c:v>
                </c:pt>
                <c:pt idx="1">
                  <c:v>1.94</c:v>
                </c:pt>
                <c:pt idx="2">
                  <c:v>1.69</c:v>
                </c:pt>
                <c:pt idx="3">
                  <c:v>3.26</c:v>
                </c:pt>
                <c:pt idx="4">
                  <c:v>2.5</c:v>
                </c:pt>
                <c:pt idx="5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8032"/>
        <c:axId val="109790336"/>
      </c:lineChart>
      <c:catAx>
        <c:axId val="1085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Sulfuric</a:t>
                </a:r>
                <a:r>
                  <a:rPr lang="en-GB" sz="1400" baseline="0"/>
                  <a:t> Acid Concentration (mol dm</a:t>
                </a:r>
                <a:r>
                  <a:rPr lang="en-GB" sz="1400" baseline="30000"/>
                  <a:t>-3</a:t>
                </a:r>
                <a:r>
                  <a:rPr lang="en-GB" sz="1400" baseline="0"/>
                  <a:t>)</a:t>
                </a:r>
                <a:endParaRPr lang="en-GB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790336"/>
        <c:crosses val="autoZero"/>
        <c:auto val="1"/>
        <c:lblAlgn val="ctr"/>
        <c:lblOffset val="100"/>
        <c:noMultiLvlLbl val="0"/>
      </c:catAx>
      <c:valAx>
        <c:axId val="10979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Rate (mol dm</a:t>
                </a:r>
                <a:r>
                  <a:rPr lang="en-GB" sz="1400" baseline="30000"/>
                  <a:t>-3</a:t>
                </a:r>
                <a:r>
                  <a:rPr lang="en-GB" sz="1400"/>
                  <a:t> </a:t>
                </a:r>
                <a:r>
                  <a:rPr lang="en-GB" sz="1400" baseline="0"/>
                  <a:t>s</a:t>
                </a:r>
                <a:r>
                  <a:rPr lang="en-GB" sz="1400" baseline="30000"/>
                  <a:t>-1</a:t>
                </a:r>
                <a:r>
                  <a:rPr lang="en-GB" sz="1400" baseline="0"/>
                  <a:t>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58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24</xdr:col>
      <xdr:colOff>129897</xdr:colOff>
      <xdr:row>24</xdr:row>
      <xdr:rowOff>63595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175817</xdr:colOff>
      <xdr:row>8</xdr:row>
      <xdr:rowOff>100853</xdr:rowOff>
    </xdr:from>
    <xdr:to>
      <xdr:col>23</xdr:col>
      <xdr:colOff>481852</xdr:colOff>
      <xdr:row>20</xdr:row>
      <xdr:rowOff>122493</xdr:rowOff>
    </xdr:to>
    <xdr:cxnSp macro="">
      <xdr:nvCxnSpPr>
        <xdr:cNvPr id="4" name="Straight Connector 3"/>
        <xdr:cNvCxnSpPr/>
      </xdr:nvCxnSpPr>
      <xdr:spPr>
        <a:xfrm flipV="1">
          <a:off x="9599964" y="1770529"/>
          <a:ext cx="6357212" cy="2453317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25</xdr:col>
      <xdr:colOff>129897</xdr:colOff>
      <xdr:row>30</xdr:row>
      <xdr:rowOff>177895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14</xdr:row>
      <xdr:rowOff>57151</xdr:rowOff>
    </xdr:from>
    <xdr:to>
      <xdr:col>19</xdr:col>
      <xdr:colOff>361950</xdr:colOff>
      <xdr:row>27</xdr:row>
      <xdr:rowOff>47625</xdr:rowOff>
    </xdr:to>
    <xdr:cxnSp macro="">
      <xdr:nvCxnSpPr>
        <xdr:cNvPr id="3" name="Straight Connector 2"/>
        <xdr:cNvCxnSpPr/>
      </xdr:nvCxnSpPr>
      <xdr:spPr>
        <a:xfrm flipV="1">
          <a:off x="9601200" y="2962276"/>
          <a:ext cx="3228975" cy="2476499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4</xdr:row>
      <xdr:rowOff>200025</xdr:rowOff>
    </xdr:from>
    <xdr:to>
      <xdr:col>24</xdr:col>
      <xdr:colOff>339447</xdr:colOff>
      <xdr:row>26</xdr:row>
      <xdr:rowOff>92170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367554</xdr:colOff>
      <xdr:row>10</xdr:row>
      <xdr:rowOff>22412</xdr:rowOff>
    </xdr:from>
    <xdr:to>
      <xdr:col>19</xdr:col>
      <xdr:colOff>549088</xdr:colOff>
      <xdr:row>22</xdr:row>
      <xdr:rowOff>170098</xdr:rowOff>
    </xdr:to>
    <xdr:cxnSp macro="">
      <xdr:nvCxnSpPr>
        <xdr:cNvPr id="3" name="Straight Connector 2"/>
        <xdr:cNvCxnSpPr/>
      </xdr:nvCxnSpPr>
      <xdr:spPr>
        <a:xfrm flipV="1">
          <a:off x="9130554" y="2117912"/>
          <a:ext cx="3812240" cy="2534539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25</xdr:col>
      <xdr:colOff>129897</xdr:colOff>
      <xdr:row>25</xdr:row>
      <xdr:rowOff>82645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9</xdr:row>
      <xdr:rowOff>47625</xdr:rowOff>
    </xdr:from>
    <xdr:to>
      <xdr:col>17</xdr:col>
      <xdr:colOff>295275</xdr:colOff>
      <xdr:row>21</xdr:row>
      <xdr:rowOff>164498</xdr:rowOff>
    </xdr:to>
    <xdr:cxnSp macro="">
      <xdr:nvCxnSpPr>
        <xdr:cNvPr id="3" name="Straight Connector 2"/>
        <xdr:cNvCxnSpPr/>
      </xdr:nvCxnSpPr>
      <xdr:spPr>
        <a:xfrm flipV="1">
          <a:off x="9515475" y="1905000"/>
          <a:ext cx="1952625" cy="2507648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25</xdr:col>
      <xdr:colOff>129897</xdr:colOff>
      <xdr:row>25</xdr:row>
      <xdr:rowOff>82645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175846</xdr:colOff>
      <xdr:row>9</xdr:row>
      <xdr:rowOff>36635</xdr:rowOff>
    </xdr:from>
    <xdr:to>
      <xdr:col>18</xdr:col>
      <xdr:colOff>300404</xdr:colOff>
      <xdr:row>21</xdr:row>
      <xdr:rowOff>139213</xdr:rowOff>
    </xdr:to>
    <xdr:cxnSp macro="">
      <xdr:nvCxnSpPr>
        <xdr:cNvPr id="3" name="Straight Connector 2"/>
        <xdr:cNvCxnSpPr/>
      </xdr:nvCxnSpPr>
      <xdr:spPr>
        <a:xfrm flipV="1">
          <a:off x="9576288" y="1905000"/>
          <a:ext cx="2557097" cy="2505809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25</xdr:col>
      <xdr:colOff>129897</xdr:colOff>
      <xdr:row>24</xdr:row>
      <xdr:rowOff>63595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0.10619</cdr:x>
      <cdr:y>0.25574</cdr:y>
    </cdr:from>
    <cdr:to>
      <cdr:x>0.403</cdr:x>
      <cdr:y>0.83616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790575" y="1095376"/>
          <a:ext cx="2209800" cy="248602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191059</xdr:colOff>
      <xdr:row>1</xdr:row>
      <xdr:rowOff>106736</xdr:rowOff>
    </xdr:from>
    <xdr:to>
      <xdr:col>18</xdr:col>
      <xdr:colOff>353785</xdr:colOff>
      <xdr:row>24</xdr:row>
      <xdr:rowOff>168898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zoomScale="145" zoomScaleNormal="145" workbookViewId="0">
      <selection activeCell="F2" sqref="F2:F14"/>
    </sheetView>
  </sheetViews>
  <sheetFormatPr defaultRowHeight="15" x14ac:dyDescent="0.25"/>
  <cols>
    <col min="3" max="3" width="11.140625" customWidth="1"/>
    <col min="4" max="5" width="11.5703125" customWidth="1"/>
    <col min="8" max="8" width="18.7109375" customWidth="1"/>
    <col min="9" max="9" width="15.85546875" customWidth="1"/>
  </cols>
  <sheetData>
    <row r="1" spans="2:11" ht="15.75" thickBot="1" x14ac:dyDescent="0.3"/>
    <row r="2" spans="2:11" ht="15.75" thickTop="1" x14ac:dyDescent="0.25">
      <c r="B2" s="1"/>
      <c r="C2" s="2" t="s">
        <v>0</v>
      </c>
      <c r="D2" s="2"/>
      <c r="E2" s="2"/>
      <c r="F2" s="3"/>
      <c r="H2" s="1"/>
      <c r="I2" s="2" t="s">
        <v>0</v>
      </c>
      <c r="J2" s="2"/>
    </row>
    <row r="3" spans="2:11" ht="15.75" thickBot="1" x14ac:dyDescent="0.3">
      <c r="B3" s="4" t="s">
        <v>1</v>
      </c>
      <c r="C3" s="5" t="s">
        <v>2</v>
      </c>
      <c r="D3" s="6" t="s">
        <v>3</v>
      </c>
      <c r="E3" s="20" t="s">
        <v>4</v>
      </c>
      <c r="F3" s="4" t="s">
        <v>7</v>
      </c>
      <c r="H3" s="4" t="s">
        <v>1</v>
      </c>
      <c r="I3" s="5" t="s">
        <v>2</v>
      </c>
      <c r="J3" s="6" t="s">
        <v>3</v>
      </c>
    </row>
    <row r="4" spans="2:11" ht="16.5" thickTop="1" thickBot="1" x14ac:dyDescent="0.3">
      <c r="B4" s="8">
        <v>0</v>
      </c>
      <c r="C4" s="9">
        <v>1</v>
      </c>
      <c r="D4" s="10">
        <v>1</v>
      </c>
      <c r="E4" s="14">
        <v>2</v>
      </c>
      <c r="F4" s="25">
        <f>SUM(C4:D4)/2</f>
        <v>1</v>
      </c>
      <c r="H4" s="8">
        <v>0</v>
      </c>
      <c r="I4" s="9">
        <f t="shared" ref="I4:I14" si="0">C4-1</f>
        <v>0</v>
      </c>
      <c r="J4" s="9">
        <f t="shared" ref="J4:J14" si="1">D4-1</f>
        <v>0</v>
      </c>
      <c r="K4">
        <f t="shared" ref="K4:K14" si="2">(I4+J4)/2</f>
        <v>0</v>
      </c>
    </row>
    <row r="5" spans="2:11" ht="16.5" thickTop="1" thickBot="1" x14ac:dyDescent="0.3">
      <c r="B5" s="11">
        <v>10</v>
      </c>
      <c r="C5" s="12">
        <v>8.5</v>
      </c>
      <c r="D5" s="13">
        <v>8</v>
      </c>
      <c r="E5" s="15">
        <v>10</v>
      </c>
      <c r="F5" s="25">
        <f t="shared" ref="F5:F14" si="3">SUM(C5:D5)/2</f>
        <v>8.25</v>
      </c>
      <c r="H5" s="11">
        <v>10</v>
      </c>
      <c r="I5" s="9">
        <f t="shared" si="0"/>
        <v>7.5</v>
      </c>
      <c r="J5" s="9">
        <f t="shared" si="1"/>
        <v>7</v>
      </c>
      <c r="K5">
        <f t="shared" si="2"/>
        <v>7.25</v>
      </c>
    </row>
    <row r="6" spans="2:11" ht="16.5" thickTop="1" thickBot="1" x14ac:dyDescent="0.3">
      <c r="B6" s="11">
        <v>20</v>
      </c>
      <c r="C6" s="12">
        <v>14</v>
      </c>
      <c r="D6" s="13">
        <v>15</v>
      </c>
      <c r="E6" s="15">
        <v>15.5</v>
      </c>
      <c r="F6" s="25">
        <f t="shared" si="3"/>
        <v>14.5</v>
      </c>
      <c r="H6" s="11">
        <v>20</v>
      </c>
      <c r="I6" s="9">
        <f t="shared" si="0"/>
        <v>13</v>
      </c>
      <c r="J6" s="9">
        <f t="shared" si="1"/>
        <v>14</v>
      </c>
      <c r="K6">
        <f t="shared" si="2"/>
        <v>13.5</v>
      </c>
    </row>
    <row r="7" spans="2:11" ht="16.5" thickTop="1" thickBot="1" x14ac:dyDescent="0.3">
      <c r="B7" s="11">
        <v>30</v>
      </c>
      <c r="C7" s="12">
        <v>17</v>
      </c>
      <c r="D7" s="13">
        <v>18</v>
      </c>
      <c r="E7" s="15">
        <v>20</v>
      </c>
      <c r="F7" s="25">
        <f t="shared" si="3"/>
        <v>17.5</v>
      </c>
      <c r="H7" s="11">
        <v>30</v>
      </c>
      <c r="I7" s="9">
        <f t="shared" si="0"/>
        <v>16</v>
      </c>
      <c r="J7" s="9">
        <f t="shared" si="1"/>
        <v>17</v>
      </c>
      <c r="K7">
        <f t="shared" si="2"/>
        <v>16.5</v>
      </c>
    </row>
    <row r="8" spans="2:11" ht="16.5" thickTop="1" thickBot="1" x14ac:dyDescent="0.3">
      <c r="B8" s="11">
        <v>40</v>
      </c>
      <c r="C8" s="12">
        <v>20</v>
      </c>
      <c r="D8" s="13">
        <v>20.5</v>
      </c>
      <c r="E8" s="15">
        <v>25.5</v>
      </c>
      <c r="F8" s="25">
        <f t="shared" si="3"/>
        <v>20.25</v>
      </c>
      <c r="H8" s="11">
        <v>40</v>
      </c>
      <c r="I8" s="9">
        <f t="shared" si="0"/>
        <v>19</v>
      </c>
      <c r="J8" s="9">
        <f t="shared" si="1"/>
        <v>19.5</v>
      </c>
      <c r="K8">
        <f t="shared" si="2"/>
        <v>19.25</v>
      </c>
    </row>
    <row r="9" spans="2:11" ht="16.5" thickTop="1" thickBot="1" x14ac:dyDescent="0.3">
      <c r="B9" s="11">
        <v>50</v>
      </c>
      <c r="C9" s="12">
        <v>22.5</v>
      </c>
      <c r="D9" s="13">
        <v>22.5</v>
      </c>
      <c r="E9" s="15">
        <v>30</v>
      </c>
      <c r="F9" s="25">
        <f t="shared" si="3"/>
        <v>22.5</v>
      </c>
      <c r="H9" s="11">
        <v>50</v>
      </c>
      <c r="I9" s="9">
        <f t="shared" si="0"/>
        <v>21.5</v>
      </c>
      <c r="J9" s="9">
        <f t="shared" si="1"/>
        <v>21.5</v>
      </c>
      <c r="K9">
        <f t="shared" si="2"/>
        <v>21.5</v>
      </c>
    </row>
    <row r="10" spans="2:11" ht="16.5" thickTop="1" thickBot="1" x14ac:dyDescent="0.3">
      <c r="B10" s="11">
        <v>60</v>
      </c>
      <c r="C10" s="12">
        <v>24</v>
      </c>
      <c r="D10" s="13">
        <v>24</v>
      </c>
      <c r="E10" s="15">
        <v>32.5</v>
      </c>
      <c r="F10" s="25">
        <f t="shared" si="3"/>
        <v>24</v>
      </c>
      <c r="H10" s="11">
        <v>60</v>
      </c>
      <c r="I10" s="9">
        <f t="shared" si="0"/>
        <v>23</v>
      </c>
      <c r="J10" s="9">
        <f t="shared" si="1"/>
        <v>23</v>
      </c>
      <c r="K10">
        <f t="shared" si="2"/>
        <v>23</v>
      </c>
    </row>
    <row r="11" spans="2:11" ht="16.5" thickTop="1" thickBot="1" x14ac:dyDescent="0.3">
      <c r="B11" s="11">
        <v>70</v>
      </c>
      <c r="C11" s="12">
        <v>25</v>
      </c>
      <c r="D11" s="13">
        <v>25.5</v>
      </c>
      <c r="E11" s="15">
        <v>36</v>
      </c>
      <c r="F11" s="25">
        <f t="shared" si="3"/>
        <v>25.25</v>
      </c>
      <c r="H11" s="11">
        <v>70</v>
      </c>
      <c r="I11" s="9">
        <f t="shared" si="0"/>
        <v>24</v>
      </c>
      <c r="J11" s="9">
        <f t="shared" si="1"/>
        <v>24.5</v>
      </c>
      <c r="K11">
        <f t="shared" si="2"/>
        <v>24.25</v>
      </c>
    </row>
    <row r="12" spans="2:11" ht="16.5" thickTop="1" thickBot="1" x14ac:dyDescent="0.3">
      <c r="B12" s="11">
        <v>80</v>
      </c>
      <c r="C12" s="12">
        <v>26</v>
      </c>
      <c r="D12" s="13">
        <v>26.5</v>
      </c>
      <c r="E12" s="15">
        <v>38</v>
      </c>
      <c r="F12" s="25">
        <f t="shared" si="3"/>
        <v>26.25</v>
      </c>
      <c r="H12" s="11">
        <v>80</v>
      </c>
      <c r="I12" s="9">
        <f t="shared" si="0"/>
        <v>25</v>
      </c>
      <c r="J12" s="9">
        <f t="shared" si="1"/>
        <v>25.5</v>
      </c>
      <c r="K12">
        <f t="shared" si="2"/>
        <v>25.25</v>
      </c>
    </row>
    <row r="13" spans="2:11" ht="16.5" thickTop="1" thickBot="1" x14ac:dyDescent="0.3">
      <c r="B13" s="11">
        <v>90</v>
      </c>
      <c r="C13" s="12">
        <v>27.5</v>
      </c>
      <c r="D13" s="13">
        <v>27.5</v>
      </c>
      <c r="E13" s="15">
        <v>40</v>
      </c>
      <c r="F13" s="25">
        <f t="shared" si="3"/>
        <v>27.5</v>
      </c>
      <c r="H13" s="11">
        <v>90</v>
      </c>
      <c r="I13" s="9">
        <f t="shared" si="0"/>
        <v>26.5</v>
      </c>
      <c r="J13" s="9">
        <f t="shared" si="1"/>
        <v>26.5</v>
      </c>
      <c r="K13">
        <f t="shared" si="2"/>
        <v>26.5</v>
      </c>
    </row>
    <row r="14" spans="2:11" ht="16.5" thickTop="1" thickBot="1" x14ac:dyDescent="0.3">
      <c r="B14" s="11">
        <v>100</v>
      </c>
      <c r="C14" s="12">
        <v>29</v>
      </c>
      <c r="D14" s="13">
        <v>28.5</v>
      </c>
      <c r="E14" s="15">
        <v>42.5</v>
      </c>
      <c r="F14" s="25">
        <f t="shared" si="3"/>
        <v>28.75</v>
      </c>
      <c r="H14" s="11">
        <v>100</v>
      </c>
      <c r="I14" s="9">
        <f t="shared" si="0"/>
        <v>28</v>
      </c>
      <c r="J14" s="9">
        <f t="shared" si="1"/>
        <v>27.5</v>
      </c>
      <c r="K14">
        <f t="shared" si="2"/>
        <v>27.75</v>
      </c>
    </row>
    <row r="15" spans="2:11" ht="15.75" thickTop="1" x14ac:dyDescent="0.25"/>
    <row r="18" spans="10:11" x14ac:dyDescent="0.25">
      <c r="J18" t="s">
        <v>5</v>
      </c>
      <c r="K18">
        <f>97/100</f>
        <v>0.97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160" zoomScaleNormal="160" workbookViewId="0">
      <selection activeCell="F2" sqref="F2:F14"/>
    </sheetView>
  </sheetViews>
  <sheetFormatPr defaultRowHeight="15" x14ac:dyDescent="0.25"/>
  <cols>
    <col min="3" max="3" width="11" customWidth="1"/>
    <col min="4" max="4" width="10.42578125" customWidth="1"/>
    <col min="5" max="5" width="11.28515625" customWidth="1"/>
    <col min="8" max="8" width="13.85546875" customWidth="1"/>
    <col min="9" max="9" width="11.28515625" customWidth="1"/>
    <col min="10" max="10" width="10.285156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F2" s="3"/>
      <c r="H2" s="1"/>
      <c r="I2" s="2" t="s">
        <v>0</v>
      </c>
      <c r="J2" s="2"/>
      <c r="K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F3" s="4" t="s">
        <v>7</v>
      </c>
      <c r="H3" s="4" t="s">
        <v>1</v>
      </c>
      <c r="I3" s="5" t="s">
        <v>2</v>
      </c>
      <c r="J3" s="6" t="s">
        <v>3</v>
      </c>
      <c r="K3" s="7" t="s">
        <v>4</v>
      </c>
    </row>
    <row r="4" spans="2:12" ht="16.5" thickTop="1" thickBot="1" x14ac:dyDescent="0.3">
      <c r="B4" s="8">
        <v>0</v>
      </c>
      <c r="C4" s="9">
        <v>4</v>
      </c>
      <c r="D4" s="10">
        <v>3.5</v>
      </c>
      <c r="E4" s="10">
        <v>4</v>
      </c>
      <c r="F4" s="25">
        <f>SUM(C4:E4)/3</f>
        <v>3.8333333333333335</v>
      </c>
      <c r="H4" s="8">
        <v>0</v>
      </c>
      <c r="I4" s="9">
        <f t="shared" ref="I4:I14" si="0">C4-4</f>
        <v>0</v>
      </c>
      <c r="J4" s="9">
        <f t="shared" ref="J4:J14" si="1">D4-3.5</f>
        <v>0</v>
      </c>
      <c r="K4" s="9">
        <f t="shared" ref="K4:K14" si="2">E4-4</f>
        <v>0</v>
      </c>
      <c r="L4">
        <f t="shared" ref="L4:L14" si="3">(I4+J4+K4)/3</f>
        <v>0</v>
      </c>
    </row>
    <row r="5" spans="2:12" ht="16.5" thickTop="1" thickBot="1" x14ac:dyDescent="0.3">
      <c r="B5" s="11">
        <v>10</v>
      </c>
      <c r="C5" s="12">
        <v>19</v>
      </c>
      <c r="D5" s="13">
        <v>20.5</v>
      </c>
      <c r="E5" s="13">
        <v>20</v>
      </c>
      <c r="F5" s="25">
        <f t="shared" ref="F5:F14" si="4">SUM(C5:E5)/3</f>
        <v>19.833333333333332</v>
      </c>
      <c r="H5" s="11">
        <v>10</v>
      </c>
      <c r="I5" s="9">
        <f t="shared" si="0"/>
        <v>15</v>
      </c>
      <c r="J5" s="9">
        <f t="shared" si="1"/>
        <v>17</v>
      </c>
      <c r="K5" s="9">
        <f t="shared" si="2"/>
        <v>16</v>
      </c>
      <c r="L5">
        <f t="shared" si="3"/>
        <v>16</v>
      </c>
    </row>
    <row r="6" spans="2:12" ht="16.5" thickTop="1" thickBot="1" x14ac:dyDescent="0.3">
      <c r="B6" s="11">
        <v>20</v>
      </c>
      <c r="C6" s="12">
        <v>27</v>
      </c>
      <c r="D6" s="13">
        <v>28</v>
      </c>
      <c r="E6" s="13">
        <v>27.5</v>
      </c>
      <c r="F6" s="25">
        <f t="shared" si="4"/>
        <v>27.5</v>
      </c>
      <c r="H6" s="11">
        <v>20</v>
      </c>
      <c r="I6" s="9">
        <f t="shared" si="0"/>
        <v>23</v>
      </c>
      <c r="J6" s="9">
        <f t="shared" si="1"/>
        <v>24.5</v>
      </c>
      <c r="K6" s="9">
        <f t="shared" si="2"/>
        <v>23.5</v>
      </c>
      <c r="L6">
        <f t="shared" si="3"/>
        <v>23.666666666666668</v>
      </c>
    </row>
    <row r="7" spans="2:12" ht="16.5" thickTop="1" thickBot="1" x14ac:dyDescent="0.3">
      <c r="B7" s="11">
        <v>30</v>
      </c>
      <c r="C7" s="12">
        <v>33</v>
      </c>
      <c r="D7" s="13">
        <v>34</v>
      </c>
      <c r="E7" s="13">
        <v>33.5</v>
      </c>
      <c r="F7" s="25">
        <f t="shared" si="4"/>
        <v>33.5</v>
      </c>
      <c r="H7" s="11">
        <v>30</v>
      </c>
      <c r="I7" s="9">
        <f t="shared" si="0"/>
        <v>29</v>
      </c>
      <c r="J7" s="9">
        <f t="shared" si="1"/>
        <v>30.5</v>
      </c>
      <c r="K7" s="9">
        <f t="shared" si="2"/>
        <v>29.5</v>
      </c>
      <c r="L7">
        <f t="shared" si="3"/>
        <v>29.666666666666668</v>
      </c>
    </row>
    <row r="8" spans="2:12" ht="16.5" thickTop="1" thickBot="1" x14ac:dyDescent="0.3">
      <c r="B8" s="11">
        <v>40</v>
      </c>
      <c r="C8" s="12">
        <v>39</v>
      </c>
      <c r="D8" s="13">
        <v>39.5</v>
      </c>
      <c r="E8" s="13">
        <v>39.5</v>
      </c>
      <c r="F8" s="25">
        <f t="shared" si="4"/>
        <v>39.333333333333336</v>
      </c>
      <c r="H8" s="11">
        <v>40</v>
      </c>
      <c r="I8" s="9">
        <f t="shared" si="0"/>
        <v>35</v>
      </c>
      <c r="J8" s="9">
        <f t="shared" si="1"/>
        <v>36</v>
      </c>
      <c r="K8" s="9">
        <f t="shared" si="2"/>
        <v>35.5</v>
      </c>
      <c r="L8">
        <f t="shared" si="3"/>
        <v>35.5</v>
      </c>
    </row>
    <row r="9" spans="2:12" ht="16.5" thickTop="1" thickBot="1" x14ac:dyDescent="0.3">
      <c r="B9" s="11">
        <v>50</v>
      </c>
      <c r="C9" s="12">
        <v>44</v>
      </c>
      <c r="D9" s="13">
        <v>45</v>
      </c>
      <c r="E9" s="13">
        <v>45</v>
      </c>
      <c r="F9" s="25">
        <f t="shared" si="4"/>
        <v>44.666666666666664</v>
      </c>
      <c r="H9" s="11">
        <v>50</v>
      </c>
      <c r="I9" s="9">
        <f t="shared" si="0"/>
        <v>40</v>
      </c>
      <c r="J9" s="9">
        <f t="shared" si="1"/>
        <v>41.5</v>
      </c>
      <c r="K9" s="9">
        <f t="shared" si="2"/>
        <v>41</v>
      </c>
      <c r="L9">
        <f t="shared" si="3"/>
        <v>40.833333333333336</v>
      </c>
    </row>
    <row r="10" spans="2:12" ht="16.5" thickTop="1" thickBot="1" x14ac:dyDescent="0.3">
      <c r="B10" s="11">
        <v>60</v>
      </c>
      <c r="C10" s="12">
        <v>49.5</v>
      </c>
      <c r="D10" s="13">
        <v>50</v>
      </c>
      <c r="E10" s="13">
        <v>50</v>
      </c>
      <c r="F10" s="25">
        <f t="shared" si="4"/>
        <v>49.833333333333336</v>
      </c>
      <c r="H10" s="11">
        <v>60</v>
      </c>
      <c r="I10" s="9">
        <f t="shared" si="0"/>
        <v>45.5</v>
      </c>
      <c r="J10" s="9">
        <f t="shared" si="1"/>
        <v>46.5</v>
      </c>
      <c r="K10" s="9">
        <f t="shared" si="2"/>
        <v>46</v>
      </c>
      <c r="L10">
        <f t="shared" si="3"/>
        <v>46</v>
      </c>
    </row>
    <row r="11" spans="2:12" ht="16.5" thickTop="1" thickBot="1" x14ac:dyDescent="0.3">
      <c r="B11" s="11">
        <v>70</v>
      </c>
      <c r="C11" s="12">
        <v>52.5</v>
      </c>
      <c r="D11" s="13">
        <v>55</v>
      </c>
      <c r="E11" s="13">
        <v>53.5</v>
      </c>
      <c r="F11" s="25">
        <f t="shared" si="4"/>
        <v>53.666666666666664</v>
      </c>
      <c r="H11" s="11">
        <v>70</v>
      </c>
      <c r="I11" s="9">
        <f t="shared" si="0"/>
        <v>48.5</v>
      </c>
      <c r="J11" s="9">
        <f t="shared" si="1"/>
        <v>51.5</v>
      </c>
      <c r="K11" s="9">
        <f t="shared" si="2"/>
        <v>49.5</v>
      </c>
      <c r="L11">
        <f t="shared" si="3"/>
        <v>49.833333333333336</v>
      </c>
    </row>
    <row r="12" spans="2:12" ht="16.5" thickTop="1" thickBot="1" x14ac:dyDescent="0.3">
      <c r="B12" s="11">
        <v>80</v>
      </c>
      <c r="C12" s="12">
        <v>56.5</v>
      </c>
      <c r="D12" s="13">
        <v>59</v>
      </c>
      <c r="E12" s="13">
        <v>57</v>
      </c>
      <c r="F12" s="25">
        <f t="shared" si="4"/>
        <v>57.5</v>
      </c>
      <c r="H12" s="11">
        <v>80</v>
      </c>
      <c r="I12" s="9">
        <f t="shared" si="0"/>
        <v>52.5</v>
      </c>
      <c r="J12" s="9">
        <f t="shared" si="1"/>
        <v>55.5</v>
      </c>
      <c r="K12" s="9">
        <f t="shared" si="2"/>
        <v>53</v>
      </c>
      <c r="L12">
        <f t="shared" si="3"/>
        <v>53.666666666666664</v>
      </c>
    </row>
    <row r="13" spans="2:12" ht="16.5" thickTop="1" thickBot="1" x14ac:dyDescent="0.3">
      <c r="B13" s="11">
        <v>90</v>
      </c>
      <c r="C13" s="12">
        <v>60.5</v>
      </c>
      <c r="D13" s="13">
        <v>62</v>
      </c>
      <c r="E13" s="13">
        <v>61</v>
      </c>
      <c r="F13" s="25">
        <f t="shared" si="4"/>
        <v>61.166666666666664</v>
      </c>
      <c r="H13" s="11">
        <v>90</v>
      </c>
      <c r="I13" s="9">
        <f t="shared" si="0"/>
        <v>56.5</v>
      </c>
      <c r="J13" s="9">
        <f t="shared" si="1"/>
        <v>58.5</v>
      </c>
      <c r="K13" s="9">
        <f t="shared" si="2"/>
        <v>57</v>
      </c>
      <c r="L13">
        <f t="shared" si="3"/>
        <v>57.333333333333336</v>
      </c>
    </row>
    <row r="14" spans="2:12" ht="16.5" thickTop="1" thickBot="1" x14ac:dyDescent="0.3">
      <c r="B14" s="11">
        <v>100</v>
      </c>
      <c r="C14" s="12">
        <v>63.5</v>
      </c>
      <c r="D14" s="13">
        <v>65.5</v>
      </c>
      <c r="E14" s="13">
        <v>64.5</v>
      </c>
      <c r="F14" s="25">
        <f t="shared" si="4"/>
        <v>64.5</v>
      </c>
      <c r="H14" s="11">
        <v>100</v>
      </c>
      <c r="I14" s="9">
        <f t="shared" si="0"/>
        <v>59.5</v>
      </c>
      <c r="J14" s="9">
        <f t="shared" si="1"/>
        <v>62</v>
      </c>
      <c r="K14" s="9">
        <f t="shared" si="2"/>
        <v>60.5</v>
      </c>
      <c r="L14">
        <f t="shared" si="3"/>
        <v>60.666666666666664</v>
      </c>
    </row>
    <row r="15" spans="2:12" ht="15.75" thickTop="1" x14ac:dyDescent="0.25"/>
    <row r="19" spans="11:12" x14ac:dyDescent="0.25">
      <c r="K19" t="s">
        <v>5</v>
      </c>
      <c r="L19">
        <f>100/51.5</f>
        <v>1.941747572815534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zoomScale="160" zoomScaleNormal="160" workbookViewId="0">
      <selection activeCell="F2" sqref="F2:F14"/>
    </sheetView>
  </sheetViews>
  <sheetFormatPr defaultRowHeight="15" x14ac:dyDescent="0.25"/>
  <cols>
    <col min="3" max="3" width="11.42578125" customWidth="1"/>
    <col min="4" max="4" width="11.140625" customWidth="1"/>
    <col min="5" max="5" width="10.42578125" customWidth="1"/>
    <col min="8" max="8" width="11" customWidth="1"/>
    <col min="9" max="9" width="12.85546875" customWidth="1"/>
    <col min="10" max="11" width="10.1406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F2" s="3"/>
      <c r="H2" s="1"/>
      <c r="I2" s="2" t="s">
        <v>0</v>
      </c>
      <c r="J2" s="2"/>
      <c r="K2" s="3"/>
    </row>
    <row r="3" spans="2:12" ht="15.75" thickBot="1" x14ac:dyDescent="0.3">
      <c r="B3" s="4" t="s">
        <v>1</v>
      </c>
      <c r="C3" s="16" t="s">
        <v>2</v>
      </c>
      <c r="D3" s="6" t="s">
        <v>3</v>
      </c>
      <c r="E3" s="7" t="s">
        <v>4</v>
      </c>
      <c r="F3" s="4" t="s">
        <v>7</v>
      </c>
      <c r="H3" s="4" t="s">
        <v>1</v>
      </c>
      <c r="I3" s="16" t="s">
        <v>2</v>
      </c>
      <c r="J3" s="6" t="s">
        <v>3</v>
      </c>
      <c r="K3" s="7" t="s">
        <v>4</v>
      </c>
    </row>
    <row r="4" spans="2:12" ht="16.5" thickTop="1" thickBot="1" x14ac:dyDescent="0.3">
      <c r="B4" s="8">
        <v>0</v>
      </c>
      <c r="C4" s="17">
        <v>3.5</v>
      </c>
      <c r="D4" s="10">
        <v>7</v>
      </c>
      <c r="E4" s="10">
        <v>5</v>
      </c>
      <c r="F4" s="25">
        <f>SUM(D4:E4)/2</f>
        <v>6</v>
      </c>
      <c r="H4" s="8">
        <v>0</v>
      </c>
      <c r="I4" s="17">
        <f t="shared" ref="I4:I14" si="0">C4-3.5</f>
        <v>0</v>
      </c>
      <c r="J4" s="10">
        <f t="shared" ref="J4:J14" si="1">D4-7</f>
        <v>0</v>
      </c>
      <c r="K4" s="10">
        <f t="shared" ref="K4:K14" si="2">E4-5</f>
        <v>0</v>
      </c>
      <c r="L4">
        <f t="shared" ref="L4:L14" si="3">(J4+K4)/2</f>
        <v>0</v>
      </c>
    </row>
    <row r="5" spans="2:12" ht="16.5" thickTop="1" thickBot="1" x14ac:dyDescent="0.3">
      <c r="B5" s="11">
        <v>10</v>
      </c>
      <c r="C5" s="18">
        <v>9</v>
      </c>
      <c r="D5" s="13">
        <v>20</v>
      </c>
      <c r="E5" s="13">
        <v>18</v>
      </c>
      <c r="F5" s="25">
        <f t="shared" ref="F5:F14" si="4">SUM(D5:E5)/2</f>
        <v>19</v>
      </c>
      <c r="H5" s="11">
        <v>10</v>
      </c>
      <c r="I5" s="17">
        <f t="shared" si="0"/>
        <v>5.5</v>
      </c>
      <c r="J5" s="10">
        <f t="shared" si="1"/>
        <v>13</v>
      </c>
      <c r="K5" s="10">
        <f t="shared" si="2"/>
        <v>13</v>
      </c>
      <c r="L5">
        <f t="shared" si="3"/>
        <v>13</v>
      </c>
    </row>
    <row r="6" spans="2:12" ht="16.5" thickTop="1" thickBot="1" x14ac:dyDescent="0.3">
      <c r="B6" s="11">
        <v>20</v>
      </c>
      <c r="C6" s="18">
        <v>18.5</v>
      </c>
      <c r="D6" s="13">
        <v>27</v>
      </c>
      <c r="E6" s="13">
        <v>25.5</v>
      </c>
      <c r="F6" s="25">
        <f t="shared" si="4"/>
        <v>26.25</v>
      </c>
      <c r="H6" s="11">
        <v>20</v>
      </c>
      <c r="I6" s="17">
        <f t="shared" si="0"/>
        <v>15</v>
      </c>
      <c r="J6" s="10">
        <f t="shared" si="1"/>
        <v>20</v>
      </c>
      <c r="K6" s="10">
        <f t="shared" si="2"/>
        <v>20.5</v>
      </c>
      <c r="L6">
        <f t="shared" si="3"/>
        <v>20.25</v>
      </c>
    </row>
    <row r="7" spans="2:12" ht="16.5" thickTop="1" thickBot="1" x14ac:dyDescent="0.3">
      <c r="B7" s="11">
        <v>30</v>
      </c>
      <c r="C7" s="18">
        <v>26</v>
      </c>
      <c r="D7" s="13">
        <v>33.5</v>
      </c>
      <c r="E7" s="13">
        <v>30.5</v>
      </c>
      <c r="F7" s="25">
        <f t="shared" si="4"/>
        <v>32</v>
      </c>
      <c r="H7" s="11">
        <v>30</v>
      </c>
      <c r="I7" s="17">
        <f t="shared" si="0"/>
        <v>22.5</v>
      </c>
      <c r="J7" s="10">
        <f t="shared" si="1"/>
        <v>26.5</v>
      </c>
      <c r="K7" s="10">
        <f t="shared" si="2"/>
        <v>25.5</v>
      </c>
      <c r="L7">
        <f t="shared" si="3"/>
        <v>26</v>
      </c>
    </row>
    <row r="8" spans="2:12" ht="16.5" thickTop="1" thickBot="1" x14ac:dyDescent="0.3">
      <c r="B8" s="11">
        <v>40</v>
      </c>
      <c r="C8" s="18">
        <v>35</v>
      </c>
      <c r="D8" s="13">
        <v>38.5</v>
      </c>
      <c r="E8" s="13">
        <v>33.5</v>
      </c>
      <c r="F8" s="25">
        <f t="shared" si="4"/>
        <v>36</v>
      </c>
      <c r="H8" s="11">
        <v>40</v>
      </c>
      <c r="I8" s="17">
        <f t="shared" si="0"/>
        <v>31.5</v>
      </c>
      <c r="J8" s="10">
        <f t="shared" si="1"/>
        <v>31.5</v>
      </c>
      <c r="K8" s="10">
        <f t="shared" si="2"/>
        <v>28.5</v>
      </c>
      <c r="L8">
        <f t="shared" si="3"/>
        <v>30</v>
      </c>
    </row>
    <row r="9" spans="2:12" ht="16.5" thickTop="1" thickBot="1" x14ac:dyDescent="0.3">
      <c r="B9" s="11">
        <v>50</v>
      </c>
      <c r="C9" s="18">
        <v>40</v>
      </c>
      <c r="D9" s="13">
        <v>42</v>
      </c>
      <c r="E9" s="13">
        <v>41.5</v>
      </c>
      <c r="F9" s="25">
        <f t="shared" si="4"/>
        <v>41.75</v>
      </c>
      <c r="H9" s="11">
        <v>50</v>
      </c>
      <c r="I9" s="17">
        <f t="shared" si="0"/>
        <v>36.5</v>
      </c>
      <c r="J9" s="10">
        <f t="shared" si="1"/>
        <v>35</v>
      </c>
      <c r="K9" s="10">
        <f t="shared" si="2"/>
        <v>36.5</v>
      </c>
      <c r="L9">
        <f t="shared" si="3"/>
        <v>35.75</v>
      </c>
    </row>
    <row r="10" spans="2:12" ht="16.5" thickTop="1" thickBot="1" x14ac:dyDescent="0.3">
      <c r="B10" s="11">
        <v>60</v>
      </c>
      <c r="C10" s="18">
        <v>43.5</v>
      </c>
      <c r="D10" s="13">
        <v>45.5</v>
      </c>
      <c r="E10" s="13">
        <v>46</v>
      </c>
      <c r="F10" s="25">
        <f t="shared" si="4"/>
        <v>45.75</v>
      </c>
      <c r="H10" s="11">
        <v>60</v>
      </c>
      <c r="I10" s="17">
        <f t="shared" si="0"/>
        <v>40</v>
      </c>
      <c r="J10" s="10">
        <f t="shared" si="1"/>
        <v>38.5</v>
      </c>
      <c r="K10" s="10">
        <f t="shared" si="2"/>
        <v>41</v>
      </c>
      <c r="L10">
        <f t="shared" si="3"/>
        <v>39.75</v>
      </c>
    </row>
    <row r="11" spans="2:12" ht="16.5" thickTop="1" thickBot="1" x14ac:dyDescent="0.3">
      <c r="B11" s="11">
        <v>70</v>
      </c>
      <c r="C11" s="18">
        <v>47</v>
      </c>
      <c r="D11" s="13">
        <v>48</v>
      </c>
      <c r="E11" s="13">
        <v>48.5</v>
      </c>
      <c r="F11" s="25">
        <f t="shared" si="4"/>
        <v>48.25</v>
      </c>
      <c r="H11" s="11">
        <v>70</v>
      </c>
      <c r="I11" s="17">
        <f t="shared" si="0"/>
        <v>43.5</v>
      </c>
      <c r="J11" s="10">
        <f t="shared" si="1"/>
        <v>41</v>
      </c>
      <c r="K11" s="10">
        <f t="shared" si="2"/>
        <v>43.5</v>
      </c>
      <c r="L11">
        <f t="shared" si="3"/>
        <v>42.25</v>
      </c>
    </row>
    <row r="12" spans="2:12" ht="16.5" thickTop="1" thickBot="1" x14ac:dyDescent="0.3">
      <c r="B12" s="11">
        <v>80</v>
      </c>
      <c r="C12" s="18">
        <v>49.5</v>
      </c>
      <c r="D12" s="13">
        <v>52</v>
      </c>
      <c r="E12" s="13">
        <v>51</v>
      </c>
      <c r="F12" s="25">
        <f t="shared" si="4"/>
        <v>51.5</v>
      </c>
      <c r="H12" s="11">
        <v>80</v>
      </c>
      <c r="I12" s="17">
        <f t="shared" si="0"/>
        <v>46</v>
      </c>
      <c r="J12" s="10">
        <f t="shared" si="1"/>
        <v>45</v>
      </c>
      <c r="K12" s="10">
        <f t="shared" si="2"/>
        <v>46</v>
      </c>
      <c r="L12">
        <f t="shared" si="3"/>
        <v>45.5</v>
      </c>
    </row>
    <row r="13" spans="2:12" ht="16.5" thickTop="1" thickBot="1" x14ac:dyDescent="0.3">
      <c r="B13" s="11">
        <v>90</v>
      </c>
      <c r="C13" s="18">
        <v>52.5</v>
      </c>
      <c r="D13" s="13">
        <v>54.5</v>
      </c>
      <c r="E13" s="13">
        <v>53</v>
      </c>
      <c r="F13" s="25">
        <f t="shared" si="4"/>
        <v>53.75</v>
      </c>
      <c r="H13" s="11">
        <v>90</v>
      </c>
      <c r="I13" s="17">
        <f t="shared" si="0"/>
        <v>49</v>
      </c>
      <c r="J13" s="10">
        <f t="shared" si="1"/>
        <v>47.5</v>
      </c>
      <c r="K13" s="10">
        <f t="shared" si="2"/>
        <v>48</v>
      </c>
      <c r="L13">
        <f t="shared" si="3"/>
        <v>47.75</v>
      </c>
    </row>
    <row r="14" spans="2:12" ht="16.5" thickTop="1" thickBot="1" x14ac:dyDescent="0.3">
      <c r="B14" s="11">
        <v>100</v>
      </c>
      <c r="C14" s="18">
        <v>55.5</v>
      </c>
      <c r="D14" s="13">
        <v>59</v>
      </c>
      <c r="E14" s="13">
        <v>56</v>
      </c>
      <c r="F14" s="25">
        <f t="shared" si="4"/>
        <v>57.5</v>
      </c>
      <c r="H14" s="11">
        <v>100</v>
      </c>
      <c r="I14" s="17">
        <f t="shared" si="0"/>
        <v>52</v>
      </c>
      <c r="J14" s="10">
        <f t="shared" si="1"/>
        <v>52</v>
      </c>
      <c r="K14" s="10">
        <f t="shared" si="2"/>
        <v>51</v>
      </c>
      <c r="L14">
        <f t="shared" si="3"/>
        <v>51.5</v>
      </c>
    </row>
    <row r="15" spans="2:12" ht="15.75" thickTop="1" x14ac:dyDescent="0.25"/>
    <row r="18" spans="11:12" x14ac:dyDescent="0.25">
      <c r="K18" t="s">
        <v>5</v>
      </c>
      <c r="L18">
        <f>100/59</f>
        <v>1.6949152542372881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160" zoomScaleNormal="160" workbookViewId="0">
      <selection activeCell="F2" sqref="F2:F14"/>
    </sheetView>
  </sheetViews>
  <sheetFormatPr defaultRowHeight="15" x14ac:dyDescent="0.25"/>
  <cols>
    <col min="3" max="4" width="10.85546875" customWidth="1"/>
    <col min="5" max="5" width="10.7109375" customWidth="1"/>
    <col min="8" max="8" width="12.140625" customWidth="1"/>
    <col min="9" max="9" width="11.42578125" customWidth="1"/>
    <col min="10" max="10" width="11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2"/>
      <c r="F2" s="3"/>
      <c r="H2" s="1"/>
      <c r="I2" s="2" t="s">
        <v>0</v>
      </c>
      <c r="J2" s="2"/>
      <c r="K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F3" s="4" t="s">
        <v>7</v>
      </c>
      <c r="H3" s="4" t="s">
        <v>1</v>
      </c>
      <c r="I3" s="5" t="s">
        <v>2</v>
      </c>
      <c r="J3" s="6" t="s">
        <v>3</v>
      </c>
      <c r="K3" s="7" t="s">
        <v>4</v>
      </c>
    </row>
    <row r="4" spans="2:12" ht="16.5" thickTop="1" thickBot="1" x14ac:dyDescent="0.3">
      <c r="B4" s="8">
        <v>0</v>
      </c>
      <c r="C4" s="9">
        <v>6</v>
      </c>
      <c r="D4" s="10">
        <v>6</v>
      </c>
      <c r="E4" s="10">
        <v>6</v>
      </c>
      <c r="F4" s="25">
        <f>SUM(C4:E4)/3</f>
        <v>6</v>
      </c>
      <c r="H4" s="8">
        <v>0</v>
      </c>
      <c r="I4" s="9">
        <f t="shared" ref="I4:I14" si="0">C4-6</f>
        <v>0</v>
      </c>
      <c r="J4" s="9">
        <f t="shared" ref="J4:J14" si="1">D4-6</f>
        <v>0</v>
      </c>
      <c r="K4" s="9">
        <f t="shared" ref="K4:K14" si="2">E4-6</f>
        <v>0</v>
      </c>
      <c r="L4">
        <f t="shared" ref="L4:L14" si="3">(I4+J4+K4) /3</f>
        <v>0</v>
      </c>
    </row>
    <row r="5" spans="2:12" ht="16.5" thickTop="1" thickBot="1" x14ac:dyDescent="0.3">
      <c r="B5" s="11">
        <v>10</v>
      </c>
      <c r="C5" s="12">
        <v>30</v>
      </c>
      <c r="D5" s="13">
        <v>27.5</v>
      </c>
      <c r="E5" s="13">
        <v>28</v>
      </c>
      <c r="F5" s="25">
        <f t="shared" ref="F5:F14" si="4">SUM(C5:E5)/3</f>
        <v>28.5</v>
      </c>
      <c r="H5" s="11">
        <v>10</v>
      </c>
      <c r="I5" s="9">
        <f t="shared" si="0"/>
        <v>24</v>
      </c>
      <c r="J5" s="9">
        <f t="shared" si="1"/>
        <v>21.5</v>
      </c>
      <c r="K5" s="9">
        <f t="shared" si="2"/>
        <v>22</v>
      </c>
      <c r="L5">
        <f t="shared" si="3"/>
        <v>22.5</v>
      </c>
    </row>
    <row r="6" spans="2:12" ht="16.5" thickTop="1" thickBot="1" x14ac:dyDescent="0.3">
      <c r="B6" s="11">
        <v>20</v>
      </c>
      <c r="C6" s="12">
        <v>45</v>
      </c>
      <c r="D6" s="13">
        <v>39.5</v>
      </c>
      <c r="E6" s="13">
        <v>41</v>
      </c>
      <c r="F6" s="25">
        <f t="shared" si="4"/>
        <v>41.833333333333336</v>
      </c>
      <c r="H6" s="11">
        <v>20</v>
      </c>
      <c r="I6" s="9">
        <f t="shared" si="0"/>
        <v>39</v>
      </c>
      <c r="J6" s="9">
        <f t="shared" si="1"/>
        <v>33.5</v>
      </c>
      <c r="K6" s="9">
        <f t="shared" si="2"/>
        <v>35</v>
      </c>
      <c r="L6">
        <f t="shared" si="3"/>
        <v>35.833333333333336</v>
      </c>
    </row>
    <row r="7" spans="2:12" ht="16.5" thickTop="1" thickBot="1" x14ac:dyDescent="0.3">
      <c r="B7" s="11">
        <v>30</v>
      </c>
      <c r="C7" s="12">
        <v>54</v>
      </c>
      <c r="D7" s="13">
        <v>46</v>
      </c>
      <c r="E7" s="13">
        <v>48.5</v>
      </c>
      <c r="F7" s="25">
        <f t="shared" si="4"/>
        <v>49.5</v>
      </c>
      <c r="H7" s="11">
        <v>30</v>
      </c>
      <c r="I7" s="9">
        <f t="shared" si="0"/>
        <v>48</v>
      </c>
      <c r="J7" s="9">
        <f t="shared" si="1"/>
        <v>40</v>
      </c>
      <c r="K7" s="9">
        <f t="shared" si="2"/>
        <v>42.5</v>
      </c>
      <c r="L7">
        <f t="shared" si="3"/>
        <v>43.5</v>
      </c>
    </row>
    <row r="8" spans="2:12" ht="16.5" thickTop="1" thickBot="1" x14ac:dyDescent="0.3">
      <c r="B8" s="11">
        <v>40</v>
      </c>
      <c r="C8" s="12">
        <v>60.5</v>
      </c>
      <c r="D8" s="13">
        <v>52</v>
      </c>
      <c r="E8" s="13">
        <v>55</v>
      </c>
      <c r="F8" s="25">
        <f t="shared" si="4"/>
        <v>55.833333333333336</v>
      </c>
      <c r="H8" s="11">
        <v>40</v>
      </c>
      <c r="I8" s="9">
        <f t="shared" si="0"/>
        <v>54.5</v>
      </c>
      <c r="J8" s="9">
        <f t="shared" si="1"/>
        <v>46</v>
      </c>
      <c r="K8" s="9">
        <f t="shared" si="2"/>
        <v>49</v>
      </c>
      <c r="L8">
        <f t="shared" si="3"/>
        <v>49.833333333333336</v>
      </c>
    </row>
    <row r="9" spans="2:12" ht="16.5" thickTop="1" thickBot="1" x14ac:dyDescent="0.3">
      <c r="B9" s="11">
        <v>50</v>
      </c>
      <c r="C9" s="12">
        <v>66</v>
      </c>
      <c r="D9" s="13">
        <v>57.5</v>
      </c>
      <c r="E9" s="13">
        <v>60</v>
      </c>
      <c r="F9" s="25">
        <f t="shared" si="4"/>
        <v>61.166666666666664</v>
      </c>
      <c r="H9" s="11">
        <v>50</v>
      </c>
      <c r="I9" s="9">
        <f t="shared" si="0"/>
        <v>60</v>
      </c>
      <c r="J9" s="9">
        <f t="shared" si="1"/>
        <v>51.5</v>
      </c>
      <c r="K9" s="9">
        <f t="shared" si="2"/>
        <v>54</v>
      </c>
      <c r="L9">
        <f t="shared" si="3"/>
        <v>55.166666666666664</v>
      </c>
    </row>
    <row r="10" spans="2:12" ht="16.5" thickTop="1" thickBot="1" x14ac:dyDescent="0.3">
      <c r="B10" s="11">
        <v>60</v>
      </c>
      <c r="C10" s="12">
        <v>70</v>
      </c>
      <c r="D10" s="13">
        <v>62</v>
      </c>
      <c r="E10" s="13">
        <v>65.5</v>
      </c>
      <c r="F10" s="25">
        <f t="shared" si="4"/>
        <v>65.833333333333329</v>
      </c>
      <c r="H10" s="11">
        <v>60</v>
      </c>
      <c r="I10" s="9">
        <f t="shared" si="0"/>
        <v>64</v>
      </c>
      <c r="J10" s="9">
        <f t="shared" si="1"/>
        <v>56</v>
      </c>
      <c r="K10" s="9">
        <f t="shared" si="2"/>
        <v>59.5</v>
      </c>
      <c r="L10">
        <f t="shared" si="3"/>
        <v>59.833333333333336</v>
      </c>
    </row>
    <row r="11" spans="2:12" ht="16.5" thickTop="1" thickBot="1" x14ac:dyDescent="0.3">
      <c r="B11" s="11">
        <v>70</v>
      </c>
      <c r="C11" s="12">
        <v>75</v>
      </c>
      <c r="D11" s="13">
        <v>67.5</v>
      </c>
      <c r="E11" s="13">
        <v>70.5</v>
      </c>
      <c r="F11" s="25">
        <f t="shared" si="4"/>
        <v>71</v>
      </c>
      <c r="H11" s="11">
        <v>70</v>
      </c>
      <c r="I11" s="9">
        <f t="shared" si="0"/>
        <v>69</v>
      </c>
      <c r="J11" s="9">
        <f t="shared" si="1"/>
        <v>61.5</v>
      </c>
      <c r="K11" s="9">
        <f t="shared" si="2"/>
        <v>64.5</v>
      </c>
      <c r="L11">
        <f t="shared" si="3"/>
        <v>65</v>
      </c>
    </row>
    <row r="12" spans="2:12" ht="16.5" thickTop="1" thickBot="1" x14ac:dyDescent="0.3">
      <c r="B12" s="11">
        <v>80</v>
      </c>
      <c r="C12" s="12">
        <v>86</v>
      </c>
      <c r="D12" s="13">
        <v>73</v>
      </c>
      <c r="E12" s="13">
        <v>76</v>
      </c>
      <c r="F12" s="25">
        <f t="shared" si="4"/>
        <v>78.333333333333329</v>
      </c>
      <c r="H12" s="11">
        <v>80</v>
      </c>
      <c r="I12" s="9">
        <f t="shared" si="0"/>
        <v>80</v>
      </c>
      <c r="J12" s="9">
        <f t="shared" si="1"/>
        <v>67</v>
      </c>
      <c r="K12" s="9">
        <f t="shared" si="2"/>
        <v>70</v>
      </c>
      <c r="L12">
        <f t="shared" si="3"/>
        <v>72.333333333333329</v>
      </c>
    </row>
    <row r="13" spans="2:12" ht="16.5" thickTop="1" thickBot="1" x14ac:dyDescent="0.3">
      <c r="B13" s="11">
        <v>90</v>
      </c>
      <c r="C13" s="12">
        <v>84.5</v>
      </c>
      <c r="D13" s="13">
        <v>77</v>
      </c>
      <c r="E13" s="13">
        <v>80</v>
      </c>
      <c r="F13" s="25">
        <f t="shared" si="4"/>
        <v>80.5</v>
      </c>
      <c r="H13" s="11">
        <v>90</v>
      </c>
      <c r="I13" s="9">
        <f t="shared" si="0"/>
        <v>78.5</v>
      </c>
      <c r="J13" s="9">
        <f t="shared" si="1"/>
        <v>71</v>
      </c>
      <c r="K13" s="9">
        <f t="shared" si="2"/>
        <v>74</v>
      </c>
      <c r="L13">
        <f t="shared" si="3"/>
        <v>74.5</v>
      </c>
    </row>
    <row r="14" spans="2:12" ht="16.5" thickTop="1" thickBot="1" x14ac:dyDescent="0.3">
      <c r="B14" s="11">
        <v>100</v>
      </c>
      <c r="C14" s="12">
        <v>88</v>
      </c>
      <c r="D14" s="13">
        <v>80</v>
      </c>
      <c r="E14" s="13">
        <v>85</v>
      </c>
      <c r="F14" s="25">
        <f t="shared" si="4"/>
        <v>84.333333333333329</v>
      </c>
      <c r="H14" s="11">
        <v>100</v>
      </c>
      <c r="I14" s="9">
        <f t="shared" si="0"/>
        <v>82</v>
      </c>
      <c r="J14" s="9">
        <f t="shared" si="1"/>
        <v>74</v>
      </c>
      <c r="K14" s="9">
        <f t="shared" si="2"/>
        <v>79</v>
      </c>
      <c r="L14">
        <f t="shared" si="3"/>
        <v>78.333333333333329</v>
      </c>
    </row>
    <row r="15" spans="2:12" ht="15.75" thickTop="1" x14ac:dyDescent="0.25"/>
    <row r="17" spans="11:12" x14ac:dyDescent="0.25">
      <c r="K17" t="s">
        <v>5</v>
      </c>
      <c r="L17">
        <f>100/30.7</f>
        <v>3.2573289902280131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160" zoomScaleNormal="160" workbookViewId="0">
      <selection activeCell="F2" sqref="F2:F14"/>
    </sheetView>
  </sheetViews>
  <sheetFormatPr defaultRowHeight="15" x14ac:dyDescent="0.25"/>
  <cols>
    <col min="3" max="3" width="12.140625" customWidth="1"/>
    <col min="4" max="4" width="11.5703125" customWidth="1"/>
    <col min="5" max="5" width="10.42578125" customWidth="1"/>
    <col min="8" max="8" width="12.28515625" customWidth="1"/>
    <col min="9" max="9" width="11" customWidth="1"/>
    <col min="10" max="10" width="10.57031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2"/>
      <c r="F2" s="3"/>
      <c r="H2" s="1"/>
      <c r="I2" s="2" t="s">
        <v>0</v>
      </c>
      <c r="J2" s="2"/>
      <c r="K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F3" s="4" t="s">
        <v>7</v>
      </c>
      <c r="H3" s="4" t="s">
        <v>1</v>
      </c>
      <c r="I3" s="5" t="s">
        <v>2</v>
      </c>
      <c r="J3" s="6" t="s">
        <v>3</v>
      </c>
      <c r="K3" s="7" t="s">
        <v>4</v>
      </c>
    </row>
    <row r="4" spans="2:12" ht="16.5" thickTop="1" thickBot="1" x14ac:dyDescent="0.3">
      <c r="B4" s="8">
        <v>0</v>
      </c>
      <c r="C4" s="9">
        <v>8</v>
      </c>
      <c r="D4" s="10">
        <v>8</v>
      </c>
      <c r="E4" s="10">
        <v>8</v>
      </c>
      <c r="F4" s="25">
        <f>SUM(C4:E4)/3</f>
        <v>8</v>
      </c>
      <c r="H4" s="8">
        <v>0</v>
      </c>
      <c r="I4" s="9">
        <f t="shared" ref="I4:I14" si="0">C4-8</f>
        <v>0</v>
      </c>
      <c r="J4" s="9">
        <f t="shared" ref="J4:J14" si="1">D4-8</f>
        <v>0</v>
      </c>
      <c r="K4" s="9">
        <f t="shared" ref="K4:K14" si="2">E4-8</f>
        <v>0</v>
      </c>
      <c r="L4">
        <f t="shared" ref="L4:L14" si="3">(I4+J4+K4)/3</f>
        <v>0</v>
      </c>
    </row>
    <row r="5" spans="2:12" ht="16.5" thickTop="1" thickBot="1" x14ac:dyDescent="0.3">
      <c r="B5" s="11">
        <v>10</v>
      </c>
      <c r="C5" s="12">
        <v>29</v>
      </c>
      <c r="D5" s="13">
        <v>30</v>
      </c>
      <c r="E5" s="13">
        <v>29.5</v>
      </c>
      <c r="F5" s="25">
        <f t="shared" ref="F5:F14" si="4">SUM(C5:E5)/3</f>
        <v>29.5</v>
      </c>
      <c r="H5" s="11">
        <v>10</v>
      </c>
      <c r="I5" s="9">
        <f t="shared" si="0"/>
        <v>21</v>
      </c>
      <c r="J5" s="9">
        <f t="shared" si="1"/>
        <v>22</v>
      </c>
      <c r="K5" s="9">
        <f t="shared" si="2"/>
        <v>21.5</v>
      </c>
      <c r="L5">
        <f t="shared" si="3"/>
        <v>21.5</v>
      </c>
    </row>
    <row r="6" spans="2:12" ht="16.5" thickTop="1" thickBot="1" x14ac:dyDescent="0.3">
      <c r="B6" s="11">
        <v>20</v>
      </c>
      <c r="C6" s="12">
        <v>40</v>
      </c>
      <c r="D6" s="13">
        <v>41</v>
      </c>
      <c r="E6" s="13">
        <v>40</v>
      </c>
      <c r="F6" s="25">
        <f t="shared" si="4"/>
        <v>40.333333333333336</v>
      </c>
      <c r="H6" s="11">
        <v>20</v>
      </c>
      <c r="I6" s="9">
        <f t="shared" si="0"/>
        <v>32</v>
      </c>
      <c r="J6" s="9">
        <f t="shared" si="1"/>
        <v>33</v>
      </c>
      <c r="K6" s="9">
        <f t="shared" si="2"/>
        <v>32</v>
      </c>
      <c r="L6">
        <f t="shared" si="3"/>
        <v>32.333333333333336</v>
      </c>
    </row>
    <row r="7" spans="2:12" ht="16.5" thickTop="1" thickBot="1" x14ac:dyDescent="0.3">
      <c r="B7" s="11">
        <v>30</v>
      </c>
      <c r="C7" s="12">
        <v>51</v>
      </c>
      <c r="D7" s="13">
        <v>50.5</v>
      </c>
      <c r="E7" s="13">
        <v>51</v>
      </c>
      <c r="F7" s="25">
        <f t="shared" si="4"/>
        <v>50.833333333333336</v>
      </c>
      <c r="H7" s="11">
        <v>30</v>
      </c>
      <c r="I7" s="9">
        <f t="shared" si="0"/>
        <v>43</v>
      </c>
      <c r="J7" s="9">
        <f t="shared" si="1"/>
        <v>42.5</v>
      </c>
      <c r="K7" s="9">
        <f t="shared" si="2"/>
        <v>43</v>
      </c>
      <c r="L7">
        <f t="shared" si="3"/>
        <v>42.833333333333336</v>
      </c>
    </row>
    <row r="8" spans="2:12" ht="16.5" thickTop="1" thickBot="1" x14ac:dyDescent="0.3">
      <c r="B8" s="11">
        <v>40</v>
      </c>
      <c r="C8" s="12">
        <v>60</v>
      </c>
      <c r="D8" s="13">
        <v>61</v>
      </c>
      <c r="E8" s="13">
        <v>60</v>
      </c>
      <c r="F8" s="25">
        <f t="shared" si="4"/>
        <v>60.333333333333336</v>
      </c>
      <c r="H8" s="11">
        <v>40</v>
      </c>
      <c r="I8" s="9">
        <f t="shared" si="0"/>
        <v>52</v>
      </c>
      <c r="J8" s="9">
        <f t="shared" si="1"/>
        <v>53</v>
      </c>
      <c r="K8" s="9">
        <f t="shared" si="2"/>
        <v>52</v>
      </c>
      <c r="L8">
        <f t="shared" si="3"/>
        <v>52.333333333333336</v>
      </c>
    </row>
    <row r="9" spans="2:12" ht="16.5" thickTop="1" thickBot="1" x14ac:dyDescent="0.3">
      <c r="B9" s="11">
        <v>50</v>
      </c>
      <c r="C9" s="12">
        <v>65.5</v>
      </c>
      <c r="D9" s="13">
        <v>66</v>
      </c>
      <c r="E9" s="13">
        <v>66</v>
      </c>
      <c r="F9" s="25">
        <f t="shared" si="4"/>
        <v>65.833333333333329</v>
      </c>
      <c r="H9" s="11">
        <v>50</v>
      </c>
      <c r="I9" s="9">
        <f t="shared" si="0"/>
        <v>57.5</v>
      </c>
      <c r="J9" s="9">
        <f t="shared" si="1"/>
        <v>58</v>
      </c>
      <c r="K9" s="9">
        <f t="shared" si="2"/>
        <v>58</v>
      </c>
      <c r="L9">
        <f t="shared" si="3"/>
        <v>57.833333333333336</v>
      </c>
    </row>
    <row r="10" spans="2:12" ht="16.5" thickTop="1" thickBot="1" x14ac:dyDescent="0.3">
      <c r="B10" s="11">
        <v>60</v>
      </c>
      <c r="C10" s="12">
        <v>70.5</v>
      </c>
      <c r="D10" s="13">
        <v>72</v>
      </c>
      <c r="E10" s="13">
        <v>70.5</v>
      </c>
      <c r="F10" s="25">
        <f t="shared" si="4"/>
        <v>71</v>
      </c>
      <c r="H10" s="11">
        <v>60</v>
      </c>
      <c r="I10" s="9">
        <f t="shared" si="0"/>
        <v>62.5</v>
      </c>
      <c r="J10" s="9">
        <f t="shared" si="1"/>
        <v>64</v>
      </c>
      <c r="K10" s="9">
        <f t="shared" si="2"/>
        <v>62.5</v>
      </c>
      <c r="L10">
        <f t="shared" si="3"/>
        <v>63</v>
      </c>
    </row>
    <row r="11" spans="2:12" ht="16.5" thickTop="1" thickBot="1" x14ac:dyDescent="0.3">
      <c r="B11" s="11">
        <v>70</v>
      </c>
      <c r="C11" s="12">
        <v>77</v>
      </c>
      <c r="D11" s="13">
        <v>80</v>
      </c>
      <c r="E11" s="13">
        <v>77.5</v>
      </c>
      <c r="F11" s="25">
        <f t="shared" si="4"/>
        <v>78.166666666666671</v>
      </c>
      <c r="H11" s="11">
        <v>70</v>
      </c>
      <c r="I11" s="9">
        <f t="shared" si="0"/>
        <v>69</v>
      </c>
      <c r="J11" s="9">
        <f t="shared" si="1"/>
        <v>72</v>
      </c>
      <c r="K11" s="9">
        <f t="shared" si="2"/>
        <v>69.5</v>
      </c>
      <c r="L11">
        <f t="shared" si="3"/>
        <v>70.166666666666671</v>
      </c>
    </row>
    <row r="12" spans="2:12" ht="16.5" thickTop="1" thickBot="1" x14ac:dyDescent="0.3">
      <c r="B12" s="11">
        <v>80</v>
      </c>
      <c r="C12" s="12">
        <v>80.5</v>
      </c>
      <c r="D12" s="13">
        <v>85</v>
      </c>
      <c r="E12" s="13">
        <v>82.5</v>
      </c>
      <c r="F12" s="25">
        <f t="shared" si="4"/>
        <v>82.666666666666671</v>
      </c>
      <c r="H12" s="11">
        <v>80</v>
      </c>
      <c r="I12" s="9">
        <f t="shared" si="0"/>
        <v>72.5</v>
      </c>
      <c r="J12" s="9">
        <f t="shared" si="1"/>
        <v>77</v>
      </c>
      <c r="K12" s="9">
        <f t="shared" si="2"/>
        <v>74.5</v>
      </c>
      <c r="L12">
        <f t="shared" si="3"/>
        <v>74.666666666666671</v>
      </c>
    </row>
    <row r="13" spans="2:12" ht="16.5" thickTop="1" thickBot="1" x14ac:dyDescent="0.3">
      <c r="B13" s="11">
        <v>90</v>
      </c>
      <c r="C13" s="12">
        <v>85.5</v>
      </c>
      <c r="D13" s="13">
        <v>90.5</v>
      </c>
      <c r="E13" s="13">
        <v>87.5</v>
      </c>
      <c r="F13" s="25">
        <f t="shared" si="4"/>
        <v>87.833333333333329</v>
      </c>
      <c r="H13" s="11">
        <v>90</v>
      </c>
      <c r="I13" s="9">
        <f t="shared" si="0"/>
        <v>77.5</v>
      </c>
      <c r="J13" s="9">
        <f t="shared" si="1"/>
        <v>82.5</v>
      </c>
      <c r="K13" s="9">
        <f t="shared" si="2"/>
        <v>79.5</v>
      </c>
      <c r="L13">
        <f t="shared" si="3"/>
        <v>79.833333333333329</v>
      </c>
    </row>
    <row r="14" spans="2:12" ht="16.5" thickTop="1" thickBot="1" x14ac:dyDescent="0.3">
      <c r="B14" s="11">
        <v>100</v>
      </c>
      <c r="C14" s="12">
        <v>88.5</v>
      </c>
      <c r="D14" s="13">
        <v>93.5</v>
      </c>
      <c r="E14" s="13">
        <v>90</v>
      </c>
      <c r="F14" s="25">
        <f t="shared" si="4"/>
        <v>90.666666666666671</v>
      </c>
      <c r="H14" s="11">
        <v>100</v>
      </c>
      <c r="I14" s="9">
        <f t="shared" si="0"/>
        <v>80.5</v>
      </c>
      <c r="J14" s="9">
        <f t="shared" si="1"/>
        <v>85.5</v>
      </c>
      <c r="K14" s="9">
        <f t="shared" si="2"/>
        <v>82</v>
      </c>
      <c r="L14">
        <f t="shared" si="3"/>
        <v>82.666666666666671</v>
      </c>
    </row>
    <row r="15" spans="2:12" ht="15.75" thickTop="1" x14ac:dyDescent="0.25"/>
    <row r="17" spans="11:12" x14ac:dyDescent="0.25">
      <c r="K17" t="s">
        <v>5</v>
      </c>
      <c r="L17">
        <f>100/40</f>
        <v>2.5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145" zoomScaleNormal="145" workbookViewId="0">
      <selection activeCell="F2" sqref="F2:F14"/>
    </sheetView>
  </sheetViews>
  <sheetFormatPr defaultRowHeight="15" x14ac:dyDescent="0.25"/>
  <cols>
    <col min="3" max="3" width="10.42578125" customWidth="1"/>
    <col min="4" max="4" width="11.7109375" customWidth="1"/>
    <col min="5" max="5" width="10.28515625" customWidth="1"/>
    <col min="8" max="8" width="11" customWidth="1"/>
    <col min="9" max="9" width="10.42578125" customWidth="1"/>
    <col min="10" max="10" width="10.8554687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2"/>
      <c r="F2" s="3"/>
      <c r="H2" s="1"/>
      <c r="I2" s="2" t="s">
        <v>0</v>
      </c>
      <c r="J2" s="2"/>
      <c r="K2" s="3"/>
    </row>
    <row r="3" spans="2:12" ht="15.75" thickBot="1" x14ac:dyDescent="0.3">
      <c r="B3" s="4" t="s">
        <v>1</v>
      </c>
      <c r="C3" s="16" t="s">
        <v>2</v>
      </c>
      <c r="D3" s="6" t="s">
        <v>3</v>
      </c>
      <c r="E3" s="7" t="s">
        <v>4</v>
      </c>
      <c r="F3" s="4" t="s">
        <v>7</v>
      </c>
      <c r="H3" s="4" t="s">
        <v>1</v>
      </c>
      <c r="I3" s="16" t="s">
        <v>2</v>
      </c>
      <c r="J3" s="6" t="s">
        <v>3</v>
      </c>
      <c r="K3" s="7" t="s">
        <v>4</v>
      </c>
    </row>
    <row r="4" spans="2:12" ht="16.5" thickTop="1" thickBot="1" x14ac:dyDescent="0.3">
      <c r="B4" s="8">
        <v>0</v>
      </c>
      <c r="C4" s="17">
        <v>9</v>
      </c>
      <c r="D4" s="10">
        <v>9</v>
      </c>
      <c r="E4" s="10">
        <v>9</v>
      </c>
      <c r="F4" s="25">
        <f>SUM(D4:E4)/2</f>
        <v>9</v>
      </c>
      <c r="H4" s="8">
        <v>0</v>
      </c>
      <c r="I4" s="17">
        <f t="shared" ref="I4:I14" si="0">C4-9</f>
        <v>0</v>
      </c>
      <c r="J4" s="19">
        <f t="shared" ref="J4:J14" si="1">D4-9</f>
        <v>0</v>
      </c>
      <c r="K4" s="19">
        <f t="shared" ref="K4:K14" si="2">E4-9</f>
        <v>0</v>
      </c>
      <c r="L4">
        <f t="shared" ref="L4:L14" si="3">(J4+K4)/2</f>
        <v>0</v>
      </c>
    </row>
    <row r="5" spans="2:12" ht="16.5" thickTop="1" thickBot="1" x14ac:dyDescent="0.3">
      <c r="B5" s="11">
        <v>10</v>
      </c>
      <c r="C5" s="18">
        <v>27</v>
      </c>
      <c r="D5" s="13">
        <v>35</v>
      </c>
      <c r="E5" s="13">
        <v>30</v>
      </c>
      <c r="F5" s="25">
        <f t="shared" ref="F5:F14" si="4">SUM(D5:E5)/2</f>
        <v>32.5</v>
      </c>
      <c r="H5" s="11">
        <v>10</v>
      </c>
      <c r="I5" s="17">
        <f t="shared" si="0"/>
        <v>18</v>
      </c>
      <c r="J5" s="19">
        <f t="shared" si="1"/>
        <v>26</v>
      </c>
      <c r="K5" s="19">
        <f t="shared" si="2"/>
        <v>21</v>
      </c>
      <c r="L5">
        <f t="shared" si="3"/>
        <v>23.5</v>
      </c>
    </row>
    <row r="6" spans="2:12" ht="16.5" thickTop="1" thickBot="1" x14ac:dyDescent="0.3">
      <c r="B6" s="11">
        <v>20</v>
      </c>
      <c r="C6" s="18">
        <v>33</v>
      </c>
      <c r="D6" s="13">
        <v>50</v>
      </c>
      <c r="E6" s="13">
        <v>40</v>
      </c>
      <c r="F6" s="25">
        <f t="shared" si="4"/>
        <v>45</v>
      </c>
      <c r="H6" s="11">
        <v>20</v>
      </c>
      <c r="I6" s="17">
        <f t="shared" si="0"/>
        <v>24</v>
      </c>
      <c r="J6" s="19">
        <f t="shared" si="1"/>
        <v>41</v>
      </c>
      <c r="K6" s="19">
        <f t="shared" si="2"/>
        <v>31</v>
      </c>
      <c r="L6">
        <f t="shared" si="3"/>
        <v>36</v>
      </c>
    </row>
    <row r="7" spans="2:12" ht="16.5" thickTop="1" thickBot="1" x14ac:dyDescent="0.3">
      <c r="B7" s="11">
        <v>30</v>
      </c>
      <c r="C7" s="18">
        <v>37</v>
      </c>
      <c r="D7" s="13">
        <v>58</v>
      </c>
      <c r="E7" s="13">
        <v>52</v>
      </c>
      <c r="F7" s="25">
        <f t="shared" si="4"/>
        <v>55</v>
      </c>
      <c r="H7" s="11">
        <v>30</v>
      </c>
      <c r="I7" s="17">
        <f t="shared" si="0"/>
        <v>28</v>
      </c>
      <c r="J7" s="19">
        <f t="shared" si="1"/>
        <v>49</v>
      </c>
      <c r="K7" s="19">
        <f t="shared" si="2"/>
        <v>43</v>
      </c>
      <c r="L7">
        <f t="shared" si="3"/>
        <v>46</v>
      </c>
    </row>
    <row r="8" spans="2:12" ht="16.5" thickTop="1" thickBot="1" x14ac:dyDescent="0.3">
      <c r="B8" s="11">
        <v>40</v>
      </c>
      <c r="C8" s="18">
        <v>41</v>
      </c>
      <c r="D8" s="13">
        <v>68</v>
      </c>
      <c r="E8" s="13">
        <v>60.5</v>
      </c>
      <c r="F8" s="25">
        <f t="shared" si="4"/>
        <v>64.25</v>
      </c>
      <c r="H8" s="11">
        <v>40</v>
      </c>
      <c r="I8" s="17">
        <f t="shared" si="0"/>
        <v>32</v>
      </c>
      <c r="J8" s="19">
        <f t="shared" si="1"/>
        <v>59</v>
      </c>
      <c r="K8" s="19">
        <f t="shared" si="2"/>
        <v>51.5</v>
      </c>
      <c r="L8">
        <f t="shared" si="3"/>
        <v>55.25</v>
      </c>
    </row>
    <row r="9" spans="2:12" ht="16.5" thickTop="1" thickBot="1" x14ac:dyDescent="0.3">
      <c r="B9" s="11">
        <v>50</v>
      </c>
      <c r="C9" s="18">
        <v>46</v>
      </c>
      <c r="D9" s="13">
        <v>70.5</v>
      </c>
      <c r="E9" s="13">
        <v>66.5</v>
      </c>
      <c r="F9" s="25">
        <f t="shared" si="4"/>
        <v>68.5</v>
      </c>
      <c r="H9" s="11">
        <v>50</v>
      </c>
      <c r="I9" s="17">
        <f t="shared" si="0"/>
        <v>37</v>
      </c>
      <c r="J9" s="19">
        <f t="shared" si="1"/>
        <v>61.5</v>
      </c>
      <c r="K9" s="19">
        <f t="shared" si="2"/>
        <v>57.5</v>
      </c>
      <c r="L9">
        <f t="shared" si="3"/>
        <v>59.5</v>
      </c>
    </row>
    <row r="10" spans="2:12" ht="16.5" thickTop="1" thickBot="1" x14ac:dyDescent="0.3">
      <c r="B10" s="11">
        <v>60</v>
      </c>
      <c r="C10" s="18">
        <v>50</v>
      </c>
      <c r="D10" s="13">
        <v>77</v>
      </c>
      <c r="E10" s="13">
        <v>73</v>
      </c>
      <c r="F10" s="25">
        <f t="shared" si="4"/>
        <v>75</v>
      </c>
      <c r="H10" s="11">
        <v>60</v>
      </c>
      <c r="I10" s="17">
        <f t="shared" si="0"/>
        <v>41</v>
      </c>
      <c r="J10" s="19">
        <f t="shared" si="1"/>
        <v>68</v>
      </c>
      <c r="K10" s="19">
        <f t="shared" si="2"/>
        <v>64</v>
      </c>
      <c r="L10">
        <f t="shared" si="3"/>
        <v>66</v>
      </c>
    </row>
    <row r="11" spans="2:12" ht="16.5" thickTop="1" thickBot="1" x14ac:dyDescent="0.3">
      <c r="B11" s="11">
        <v>70</v>
      </c>
      <c r="C11" s="18">
        <v>55.5</v>
      </c>
      <c r="D11" s="13">
        <v>82</v>
      </c>
      <c r="E11" s="13">
        <v>77.5</v>
      </c>
      <c r="F11" s="25">
        <f t="shared" si="4"/>
        <v>79.75</v>
      </c>
      <c r="H11" s="11">
        <v>70</v>
      </c>
      <c r="I11" s="17">
        <f t="shared" si="0"/>
        <v>46.5</v>
      </c>
      <c r="J11" s="19">
        <f t="shared" si="1"/>
        <v>73</v>
      </c>
      <c r="K11" s="19">
        <f t="shared" si="2"/>
        <v>68.5</v>
      </c>
      <c r="L11">
        <f t="shared" si="3"/>
        <v>70.75</v>
      </c>
    </row>
    <row r="12" spans="2:12" ht="16.5" thickTop="1" thickBot="1" x14ac:dyDescent="0.3">
      <c r="B12" s="11">
        <v>80</v>
      </c>
      <c r="C12" s="18">
        <v>59.5</v>
      </c>
      <c r="D12" s="13">
        <v>87</v>
      </c>
      <c r="E12" s="13">
        <v>82</v>
      </c>
      <c r="F12" s="25">
        <f t="shared" si="4"/>
        <v>84.5</v>
      </c>
      <c r="H12" s="11">
        <v>80</v>
      </c>
      <c r="I12" s="17">
        <f t="shared" si="0"/>
        <v>50.5</v>
      </c>
      <c r="J12" s="19">
        <f t="shared" si="1"/>
        <v>78</v>
      </c>
      <c r="K12" s="19">
        <f t="shared" si="2"/>
        <v>73</v>
      </c>
      <c r="L12">
        <f t="shared" si="3"/>
        <v>75.5</v>
      </c>
    </row>
    <row r="13" spans="2:12" ht="16.5" thickTop="1" thickBot="1" x14ac:dyDescent="0.3">
      <c r="B13" s="11">
        <v>90</v>
      </c>
      <c r="C13" s="18">
        <v>65.5</v>
      </c>
      <c r="D13" s="13">
        <v>90</v>
      </c>
      <c r="E13" s="13">
        <v>85.5</v>
      </c>
      <c r="F13" s="25">
        <f t="shared" si="4"/>
        <v>87.75</v>
      </c>
      <c r="H13" s="11">
        <v>90</v>
      </c>
      <c r="I13" s="17">
        <f t="shared" si="0"/>
        <v>56.5</v>
      </c>
      <c r="J13" s="19">
        <f t="shared" si="1"/>
        <v>81</v>
      </c>
      <c r="K13" s="19">
        <f t="shared" si="2"/>
        <v>76.5</v>
      </c>
      <c r="L13">
        <f t="shared" si="3"/>
        <v>78.75</v>
      </c>
    </row>
    <row r="14" spans="2:12" ht="16.5" thickTop="1" thickBot="1" x14ac:dyDescent="0.3">
      <c r="B14" s="11">
        <v>100</v>
      </c>
      <c r="C14" s="18">
        <v>68</v>
      </c>
      <c r="D14" s="13">
        <v>95.5</v>
      </c>
      <c r="E14" s="13">
        <v>90.5</v>
      </c>
      <c r="F14" s="25">
        <f t="shared" si="4"/>
        <v>93</v>
      </c>
      <c r="H14" s="11">
        <v>100</v>
      </c>
      <c r="I14" s="17">
        <f t="shared" si="0"/>
        <v>59</v>
      </c>
      <c r="J14" s="19">
        <f t="shared" si="1"/>
        <v>86.5</v>
      </c>
      <c r="K14" s="19">
        <f t="shared" si="2"/>
        <v>81.5</v>
      </c>
      <c r="L14">
        <f t="shared" si="3"/>
        <v>84</v>
      </c>
    </row>
    <row r="15" spans="2:12" ht="15.75" thickTop="1" x14ac:dyDescent="0.25"/>
    <row r="17" spans="12:12" x14ac:dyDescent="0.25">
      <c r="L17">
        <f>100/34.5</f>
        <v>2.8985507246376812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zoomScaleNormal="100" workbookViewId="0">
      <selection activeCell="D13" sqref="D13"/>
    </sheetView>
  </sheetViews>
  <sheetFormatPr defaultRowHeight="15" x14ac:dyDescent="0.25"/>
  <cols>
    <col min="2" max="2" width="33.7109375" bestFit="1" customWidth="1"/>
    <col min="3" max="3" width="35.7109375" bestFit="1" customWidth="1"/>
    <col min="4" max="4" width="11.7109375" customWidth="1"/>
    <col min="5" max="5" width="10.85546875" customWidth="1"/>
  </cols>
  <sheetData>
    <row r="1" spans="2:3" ht="15.75" thickBot="1" x14ac:dyDescent="0.3"/>
    <row r="2" spans="2:3" ht="18.75" thickTop="1" thickBot="1" x14ac:dyDescent="0.3">
      <c r="B2" s="21" t="s">
        <v>6</v>
      </c>
      <c r="C2" s="21" t="s">
        <v>8</v>
      </c>
    </row>
    <row r="3" spans="2:3" ht="15.75" thickTop="1" x14ac:dyDescent="0.25">
      <c r="B3" s="24">
        <v>0.2</v>
      </c>
      <c r="C3" s="26">
        <v>0.97</v>
      </c>
    </row>
    <row r="4" spans="2:3" x14ac:dyDescent="0.25">
      <c r="B4" s="22">
        <v>0.4</v>
      </c>
      <c r="C4" s="27">
        <v>1.94</v>
      </c>
    </row>
    <row r="5" spans="2:3" x14ac:dyDescent="0.25">
      <c r="B5" s="22">
        <v>0.6</v>
      </c>
      <c r="C5" s="27">
        <v>1.69</v>
      </c>
    </row>
    <row r="6" spans="2:3" x14ac:dyDescent="0.25">
      <c r="B6" s="22">
        <v>0.8</v>
      </c>
      <c r="C6" s="27">
        <v>3.26</v>
      </c>
    </row>
    <row r="7" spans="2:3" x14ac:dyDescent="0.25">
      <c r="B7" s="23">
        <v>1</v>
      </c>
      <c r="C7" s="27">
        <v>2.5</v>
      </c>
    </row>
    <row r="8" spans="2:3" x14ac:dyDescent="0.25">
      <c r="B8" s="22">
        <v>1.2</v>
      </c>
      <c r="C8" s="27">
        <v>2.9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0.2 Molar</vt:lpstr>
      <vt:lpstr>0.4 Molar</vt:lpstr>
      <vt:lpstr>0.6 Molar</vt:lpstr>
      <vt:lpstr>0.8 Molar</vt:lpstr>
      <vt:lpstr>1 Molar</vt:lpstr>
      <vt:lpstr>1.2 Molar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2015-03-23T13:52:39Z</dcterms:created>
  <dcterms:modified xsi:type="dcterms:W3CDTF">2015-04-16T19:31:20Z</dcterms:modified>
</cp:coreProperties>
</file>