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0730" windowHeight="11700" activeTab="5"/>
  </bookViews>
  <sheets>
    <sheet name="0.01 CS" sheetId="1" r:id="rId1"/>
    <sheet name="0.02 CS" sheetId="2" r:id="rId2"/>
    <sheet name="0.03 CS" sheetId="3" r:id="rId3"/>
    <sheet name="0.04 CS" sheetId="4" r:id="rId4"/>
    <sheet name="0.05 CS" sheetId="5" r:id="rId5"/>
    <sheet name="0.06 CS" sheetId="6" r:id="rId6"/>
    <sheet name="ALL" sheetId="7" r:id="rId7"/>
  </sheets>
  <calcPr calcId="145621"/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15" i="6"/>
  <c r="F5" i="6"/>
  <c r="F6" i="5"/>
  <c r="F7" i="5"/>
  <c r="F8" i="5"/>
  <c r="F9" i="5"/>
  <c r="F10" i="5"/>
  <c r="F11" i="5"/>
  <c r="F12" i="5"/>
  <c r="F13" i="5"/>
  <c r="F14" i="5"/>
  <c r="F15" i="5"/>
  <c r="F5" i="5"/>
  <c r="F6" i="4"/>
  <c r="F7" i="4"/>
  <c r="F8" i="4"/>
  <c r="F9" i="4"/>
  <c r="F10" i="4"/>
  <c r="F11" i="4"/>
  <c r="F12" i="4"/>
  <c r="F13" i="4"/>
  <c r="F14" i="4"/>
  <c r="F15" i="4"/>
  <c r="F5" i="4"/>
  <c r="F6" i="3"/>
  <c r="F7" i="3"/>
  <c r="F8" i="3"/>
  <c r="F9" i="3"/>
  <c r="F10" i="3"/>
  <c r="F11" i="3"/>
  <c r="F12" i="3"/>
  <c r="F13" i="3"/>
  <c r="F14" i="3"/>
  <c r="F15" i="3"/>
  <c r="F5" i="3"/>
  <c r="F6" i="2"/>
  <c r="F7" i="2"/>
  <c r="F8" i="2"/>
  <c r="F9" i="2"/>
  <c r="F10" i="2"/>
  <c r="F11" i="2"/>
  <c r="F12" i="2"/>
  <c r="F13" i="2"/>
  <c r="F14" i="2"/>
  <c r="F15" i="2"/>
  <c r="F5" i="2"/>
  <c r="F6" i="1"/>
  <c r="F7" i="1"/>
  <c r="F8" i="1"/>
  <c r="F9" i="1"/>
  <c r="F10" i="1"/>
  <c r="F11" i="1"/>
  <c r="F12" i="1"/>
  <c r="F13" i="1"/>
  <c r="F14" i="1"/>
  <c r="F15" i="1"/>
  <c r="F5" i="1"/>
  <c r="L21" i="6" l="1"/>
  <c r="M19" i="5"/>
  <c r="M21" i="4"/>
  <c r="M21" i="3"/>
  <c r="M18" i="2"/>
  <c r="K21" i="1"/>
  <c r="L15" i="1" l="1"/>
  <c r="L14" i="1"/>
  <c r="L13" i="1"/>
  <c r="L12" i="1"/>
  <c r="L11" i="1"/>
  <c r="L10" i="1"/>
  <c r="L9" i="1"/>
  <c r="L8" i="1"/>
  <c r="L7" i="1"/>
  <c r="L6" i="1"/>
  <c r="L5" i="1"/>
  <c r="M6" i="6" l="1"/>
  <c r="M7" i="6"/>
  <c r="M8" i="6"/>
  <c r="M9" i="6"/>
  <c r="M10" i="6"/>
  <c r="M11" i="6"/>
  <c r="M12" i="6"/>
  <c r="M13" i="6"/>
  <c r="M14" i="6"/>
  <c r="M15" i="6"/>
  <c r="M5" i="6"/>
  <c r="M6" i="5"/>
  <c r="M7" i="5"/>
  <c r="M8" i="5"/>
  <c r="M9" i="5"/>
  <c r="M10" i="5"/>
  <c r="M11" i="5"/>
  <c r="M12" i="5"/>
  <c r="M13" i="5"/>
  <c r="M14" i="5"/>
  <c r="M15" i="5"/>
  <c r="M5" i="5"/>
  <c r="M6" i="4"/>
  <c r="M7" i="4"/>
  <c r="M8" i="4"/>
  <c r="M9" i="4"/>
  <c r="M10" i="4"/>
  <c r="M11" i="4"/>
  <c r="M12" i="4"/>
  <c r="M13" i="4"/>
  <c r="M14" i="4"/>
  <c r="M15" i="4"/>
  <c r="M5" i="4"/>
  <c r="M6" i="3"/>
  <c r="M7" i="3"/>
  <c r="M8" i="3"/>
  <c r="M9" i="3"/>
  <c r="M10" i="3"/>
  <c r="M11" i="3"/>
  <c r="M12" i="3"/>
  <c r="M13" i="3"/>
  <c r="M14" i="3"/>
  <c r="M15" i="3"/>
  <c r="M5" i="3"/>
  <c r="M6" i="2"/>
  <c r="M7" i="2"/>
  <c r="M8" i="2"/>
  <c r="M9" i="2"/>
  <c r="M10" i="2"/>
  <c r="M11" i="2"/>
  <c r="M12" i="2"/>
  <c r="M13" i="2"/>
  <c r="M14" i="2"/>
  <c r="M15" i="2"/>
  <c r="M5" i="2"/>
  <c r="K6" i="6"/>
  <c r="K7" i="6"/>
  <c r="K8" i="6"/>
  <c r="K9" i="6"/>
  <c r="K10" i="6"/>
  <c r="K11" i="6"/>
  <c r="K12" i="6"/>
  <c r="K13" i="6"/>
  <c r="K14" i="6"/>
  <c r="K15" i="6"/>
  <c r="K5" i="6"/>
  <c r="J5" i="6"/>
  <c r="J6" i="6"/>
  <c r="J7" i="6"/>
  <c r="J8" i="6"/>
  <c r="J9" i="6"/>
  <c r="J10" i="6"/>
  <c r="J11" i="6"/>
  <c r="J12" i="6"/>
  <c r="J13" i="6"/>
  <c r="J14" i="6"/>
  <c r="J15" i="6"/>
  <c r="I6" i="6"/>
  <c r="I7" i="6"/>
  <c r="I8" i="6"/>
  <c r="I9" i="6"/>
  <c r="I10" i="6"/>
  <c r="I11" i="6"/>
  <c r="I12" i="6"/>
  <c r="I13" i="6"/>
  <c r="I14" i="6"/>
  <c r="I15" i="6"/>
  <c r="I5" i="6"/>
  <c r="K6" i="5"/>
  <c r="K7" i="5"/>
  <c r="K8" i="5"/>
  <c r="K9" i="5"/>
  <c r="K10" i="5"/>
  <c r="K11" i="5"/>
  <c r="K12" i="5"/>
  <c r="K13" i="5"/>
  <c r="K14" i="5"/>
  <c r="K15" i="5"/>
  <c r="K5" i="5"/>
  <c r="J6" i="5"/>
  <c r="J7" i="5"/>
  <c r="J8" i="5"/>
  <c r="J9" i="5"/>
  <c r="J10" i="5"/>
  <c r="J11" i="5"/>
  <c r="J12" i="5"/>
  <c r="J13" i="5"/>
  <c r="J14" i="5"/>
  <c r="J15" i="5"/>
  <c r="J5" i="5"/>
  <c r="I6" i="5"/>
  <c r="I7" i="5"/>
  <c r="I8" i="5"/>
  <c r="I9" i="5"/>
  <c r="I10" i="5"/>
  <c r="I11" i="5"/>
  <c r="I12" i="5"/>
  <c r="I13" i="5"/>
  <c r="I14" i="5"/>
  <c r="I15" i="5"/>
  <c r="I5" i="5"/>
  <c r="K6" i="4"/>
  <c r="K7" i="4"/>
  <c r="K8" i="4"/>
  <c r="K9" i="4"/>
  <c r="K10" i="4"/>
  <c r="K11" i="4"/>
  <c r="K12" i="4"/>
  <c r="K13" i="4"/>
  <c r="K14" i="4"/>
  <c r="K15" i="4"/>
  <c r="K5" i="4"/>
  <c r="J5" i="4"/>
  <c r="J6" i="4"/>
  <c r="J7" i="4"/>
  <c r="J8" i="4"/>
  <c r="J9" i="4"/>
  <c r="J10" i="4"/>
  <c r="J11" i="4"/>
  <c r="J12" i="4"/>
  <c r="J13" i="4"/>
  <c r="J14" i="4"/>
  <c r="J15" i="4"/>
  <c r="I6" i="4"/>
  <c r="I7" i="4"/>
  <c r="I8" i="4"/>
  <c r="I9" i="4"/>
  <c r="I10" i="4"/>
  <c r="I11" i="4"/>
  <c r="I12" i="4"/>
  <c r="I13" i="4"/>
  <c r="I14" i="4"/>
  <c r="I15" i="4"/>
  <c r="I5" i="4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I6" i="3"/>
  <c r="I7" i="3"/>
  <c r="I8" i="3"/>
  <c r="I9" i="3"/>
  <c r="I10" i="3"/>
  <c r="I11" i="3"/>
  <c r="I12" i="3"/>
  <c r="I13" i="3"/>
  <c r="I14" i="3"/>
  <c r="I15" i="3"/>
  <c r="I5" i="3"/>
  <c r="K6" i="2"/>
  <c r="K7" i="2"/>
  <c r="K8" i="2"/>
  <c r="K9" i="2"/>
  <c r="K10" i="2"/>
  <c r="K11" i="2"/>
  <c r="K12" i="2"/>
  <c r="K13" i="2"/>
  <c r="K14" i="2"/>
  <c r="K15" i="2"/>
  <c r="K5" i="2"/>
  <c r="J15" i="2"/>
  <c r="J6" i="2"/>
  <c r="J7" i="2"/>
  <c r="J8" i="2"/>
  <c r="J9" i="2"/>
  <c r="J10" i="2"/>
  <c r="J11" i="2"/>
  <c r="J12" i="2"/>
  <c r="J13" i="2"/>
  <c r="J14" i="2"/>
  <c r="J5" i="2"/>
  <c r="I6" i="2"/>
  <c r="I7" i="2"/>
  <c r="I8" i="2"/>
  <c r="I9" i="2"/>
  <c r="I10" i="2"/>
  <c r="I11" i="2"/>
  <c r="I12" i="2"/>
  <c r="I13" i="2"/>
  <c r="I14" i="2"/>
  <c r="I15" i="2"/>
  <c r="I5" i="2"/>
  <c r="J15" i="1"/>
  <c r="J6" i="1"/>
  <c r="J7" i="1"/>
  <c r="J8" i="1"/>
  <c r="J9" i="1"/>
  <c r="J10" i="1"/>
  <c r="J11" i="1"/>
  <c r="J12" i="1"/>
  <c r="J13" i="1"/>
  <c r="J14" i="1"/>
  <c r="J5" i="1"/>
  <c r="I15" i="1"/>
  <c r="I6" i="1"/>
  <c r="I7" i="1"/>
  <c r="I8" i="1"/>
  <c r="I9" i="1"/>
  <c r="I10" i="1"/>
  <c r="I11" i="1"/>
  <c r="I12" i="1"/>
  <c r="I13" i="1"/>
  <c r="I14" i="1"/>
  <c r="I5" i="1"/>
</calcChain>
</file>

<file path=xl/sharedStrings.xml><?xml version="1.0" encoding="utf-8"?>
<sst xmlns="http://schemas.openxmlformats.org/spreadsheetml/2006/main" count="74" uniqueCount="8">
  <si>
    <t>Volume of Hydrogen Produced (ml)</t>
  </si>
  <si>
    <t>Time (s)</t>
  </si>
  <si>
    <t>Repeat 1</t>
  </si>
  <si>
    <t>Repeat 2</t>
  </si>
  <si>
    <t>Repeat 3</t>
  </si>
  <si>
    <t>Average</t>
  </si>
  <si>
    <t>Concentration of Copper Sulfate (molar)</t>
  </si>
  <si>
    <r>
      <t>Initial Rate of Reaction (mol dm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</si>
</sst>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left"/>
    </xf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 applyAlignment="1">
      <alignment horizontal="left"/>
    </xf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/>
    <xf numFmtId="164" fontId="0" fillId="2" borderId="9" xfId="0" applyNumberFormat="1" applyFill="1" applyBorder="1"/>
    <xf numFmtId="164" fontId="0" fillId="2" borderId="12" xfId="0" applyNumberFormat="1" applyFill="1" applyBorder="1"/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9" xfId="0" applyNumberFormat="1" applyBorder="1"/>
    <xf numFmtId="165" fontId="0" fillId="0" borderId="12" xfId="0" applyNumberFormat="1" applyBorder="1"/>
    <xf numFmtId="164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0.01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log"/>
            <c:dispRSqr val="0"/>
            <c:dispEq val="0"/>
          </c:trendline>
          <c:cat>
            <c:numRef>
              <c:f>'0.01 CS'!$H$5:$H$15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'0.01 CS'!$L$5:$L$15</c:f>
              <c:numCache>
                <c:formatCode>General</c:formatCode>
                <c:ptCount val="11"/>
                <c:pt idx="0">
                  <c:v>0</c:v>
                </c:pt>
                <c:pt idx="1">
                  <c:v>7.25</c:v>
                </c:pt>
                <c:pt idx="2">
                  <c:v>13.5</c:v>
                </c:pt>
                <c:pt idx="3">
                  <c:v>16.5</c:v>
                </c:pt>
                <c:pt idx="4">
                  <c:v>19.25</c:v>
                </c:pt>
                <c:pt idx="5">
                  <c:v>21.5</c:v>
                </c:pt>
                <c:pt idx="6">
                  <c:v>23</c:v>
                </c:pt>
                <c:pt idx="7">
                  <c:v>24.25</c:v>
                </c:pt>
                <c:pt idx="8">
                  <c:v>25.25</c:v>
                </c:pt>
                <c:pt idx="9">
                  <c:v>26.5</c:v>
                </c:pt>
                <c:pt idx="10">
                  <c:v>27.75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53248"/>
        <c:axId val="64055936"/>
      </c:lineChart>
      <c:catAx>
        <c:axId val="640532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4055936"/>
        <c:crosses val="autoZero"/>
        <c:auto val="1"/>
        <c:lblAlgn val="ctr"/>
        <c:lblOffset val="100"/>
        <c:noMultiLvlLbl val="0"/>
      </c:catAx>
      <c:valAx>
        <c:axId val="6405593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4053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0.02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poly"/>
            <c:order val="3"/>
            <c:dispRSqr val="0"/>
            <c:dispEq val="0"/>
          </c:trendline>
          <c:cat>
            <c:numRef>
              <c:f>'0.01 CS'!$H$5:$H$15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'0.02 CS'!$M$5:$M$15</c:f>
              <c:numCache>
                <c:formatCode>0.0</c:formatCode>
                <c:ptCount val="11"/>
                <c:pt idx="0">
                  <c:v>0</c:v>
                </c:pt>
                <c:pt idx="1">
                  <c:v>6.833333333333333</c:v>
                </c:pt>
                <c:pt idx="2">
                  <c:v>12.833333333333334</c:v>
                </c:pt>
                <c:pt idx="3">
                  <c:v>17.166666666666668</c:v>
                </c:pt>
                <c:pt idx="4">
                  <c:v>20.166666666666668</c:v>
                </c:pt>
                <c:pt idx="5">
                  <c:v>22.833333333333332</c:v>
                </c:pt>
                <c:pt idx="6">
                  <c:v>25.833333333333332</c:v>
                </c:pt>
                <c:pt idx="7">
                  <c:v>28.5</c:v>
                </c:pt>
                <c:pt idx="8">
                  <c:v>31.166666666666668</c:v>
                </c:pt>
                <c:pt idx="9">
                  <c:v>33.333333333333336</c:v>
                </c:pt>
                <c:pt idx="10">
                  <c:v>35.166666666666664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13664"/>
        <c:axId val="65492480"/>
      </c:lineChart>
      <c:catAx>
        <c:axId val="641136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5492480"/>
        <c:crosses val="autoZero"/>
        <c:auto val="1"/>
        <c:lblAlgn val="ctr"/>
        <c:lblOffset val="100"/>
        <c:noMultiLvlLbl val="0"/>
      </c:catAx>
      <c:valAx>
        <c:axId val="65492480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411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0.03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3"/>
            <c:dispRSqr val="0"/>
            <c:dispEq val="0"/>
          </c:trendline>
          <c:cat>
            <c:numRef>
              <c:f>'0.01 CS'!$H$5:$H$15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'0.03 CS'!$M$5:$M$15</c:f>
              <c:numCache>
                <c:formatCode>General</c:formatCode>
                <c:ptCount val="11"/>
                <c:pt idx="0">
                  <c:v>0</c:v>
                </c:pt>
                <c:pt idx="1">
                  <c:v>8.6666666666666661</c:v>
                </c:pt>
                <c:pt idx="2">
                  <c:v>13.5</c:v>
                </c:pt>
                <c:pt idx="3">
                  <c:v>18.833333333333332</c:v>
                </c:pt>
                <c:pt idx="4">
                  <c:v>22.833333333333332</c:v>
                </c:pt>
                <c:pt idx="5">
                  <c:v>25.333333333333332</c:v>
                </c:pt>
                <c:pt idx="6">
                  <c:v>27.666666666666668</c:v>
                </c:pt>
                <c:pt idx="7">
                  <c:v>31.5</c:v>
                </c:pt>
                <c:pt idx="8">
                  <c:v>34.333333333333336</c:v>
                </c:pt>
                <c:pt idx="9">
                  <c:v>36.666666666666664</c:v>
                </c:pt>
                <c:pt idx="10">
                  <c:v>39.5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4656"/>
        <c:axId val="109118208"/>
      </c:lineChart>
      <c:catAx>
        <c:axId val="1042946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118208"/>
        <c:crosses val="autoZero"/>
        <c:auto val="1"/>
        <c:lblAlgn val="ctr"/>
        <c:lblOffset val="100"/>
        <c:noMultiLvlLbl val="0"/>
      </c:catAx>
      <c:valAx>
        <c:axId val="109118208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4294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0.04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4"/>
            <c:dispRSqr val="0"/>
            <c:dispEq val="0"/>
          </c:trendline>
          <c:cat>
            <c:numRef>
              <c:f>'0.01 CS'!$H$5:$H$15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'0.04 CS'!$M$5:$M$15</c:f>
              <c:numCache>
                <c:formatCode>General</c:formatCode>
                <c:ptCount val="11"/>
                <c:pt idx="0">
                  <c:v>0</c:v>
                </c:pt>
                <c:pt idx="1">
                  <c:v>9.5</c:v>
                </c:pt>
                <c:pt idx="2">
                  <c:v>14.333333333333334</c:v>
                </c:pt>
                <c:pt idx="3">
                  <c:v>20.5</c:v>
                </c:pt>
                <c:pt idx="4">
                  <c:v>24.666666666666668</c:v>
                </c:pt>
                <c:pt idx="5">
                  <c:v>29.666666666666668</c:v>
                </c:pt>
                <c:pt idx="6">
                  <c:v>33</c:v>
                </c:pt>
                <c:pt idx="7">
                  <c:v>36.333333333333336</c:v>
                </c:pt>
                <c:pt idx="8">
                  <c:v>39.333333333333336</c:v>
                </c:pt>
                <c:pt idx="9">
                  <c:v>42.5</c:v>
                </c:pt>
                <c:pt idx="10">
                  <c:v>45.333333333333336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76448"/>
        <c:axId val="124992128"/>
      </c:lineChart>
      <c:catAx>
        <c:axId val="1159764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4992128"/>
        <c:crosses val="autoZero"/>
        <c:auto val="1"/>
        <c:lblAlgn val="ctr"/>
        <c:lblOffset val="100"/>
        <c:noMultiLvlLbl val="0"/>
      </c:catAx>
      <c:valAx>
        <c:axId val="124992128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97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0.05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4"/>
            <c:dispRSqr val="0"/>
            <c:dispEq val="0"/>
          </c:trendline>
          <c:cat>
            <c:numRef>
              <c:f>'0.01 CS'!$H$5:$H$15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'0.05 CS'!$M$5:$M$15</c:f>
              <c:numCache>
                <c:formatCode>General</c:formatCode>
                <c:ptCount val="11"/>
                <c:pt idx="0">
                  <c:v>0</c:v>
                </c:pt>
                <c:pt idx="1">
                  <c:v>13.166666666666666</c:v>
                </c:pt>
                <c:pt idx="2">
                  <c:v>19.5</c:v>
                </c:pt>
                <c:pt idx="3">
                  <c:v>23.833333333333332</c:v>
                </c:pt>
                <c:pt idx="4">
                  <c:v>27</c:v>
                </c:pt>
                <c:pt idx="5">
                  <c:v>31</c:v>
                </c:pt>
                <c:pt idx="6">
                  <c:v>35.5</c:v>
                </c:pt>
                <c:pt idx="7">
                  <c:v>40</c:v>
                </c:pt>
                <c:pt idx="8">
                  <c:v>44</c:v>
                </c:pt>
                <c:pt idx="9">
                  <c:v>50.166666666666664</c:v>
                </c:pt>
                <c:pt idx="10">
                  <c:v>51.333333333333336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0784"/>
        <c:axId val="66285952"/>
      </c:lineChart>
      <c:catAx>
        <c:axId val="660707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6285952"/>
        <c:crosses val="autoZero"/>
        <c:auto val="1"/>
        <c:lblAlgn val="ctr"/>
        <c:lblOffset val="100"/>
        <c:noMultiLvlLbl val="0"/>
      </c:catAx>
      <c:valAx>
        <c:axId val="66285952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607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0.06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3"/>
            <c:dispRSqr val="0"/>
            <c:dispEq val="0"/>
          </c:trendline>
          <c:cat>
            <c:numRef>
              <c:f>'0.01 CS'!$H$5:$H$15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'0.06 CS'!$M$5:$M$15</c:f>
              <c:numCache>
                <c:formatCode>General</c:formatCode>
                <c:ptCount val="11"/>
                <c:pt idx="0">
                  <c:v>0</c:v>
                </c:pt>
                <c:pt idx="1">
                  <c:v>11.833333333333334</c:v>
                </c:pt>
                <c:pt idx="2">
                  <c:v>20.666666666666668</c:v>
                </c:pt>
                <c:pt idx="3">
                  <c:v>27</c:v>
                </c:pt>
                <c:pt idx="4">
                  <c:v>32.5</c:v>
                </c:pt>
                <c:pt idx="5">
                  <c:v>37</c:v>
                </c:pt>
                <c:pt idx="6">
                  <c:v>41.5</c:v>
                </c:pt>
                <c:pt idx="7">
                  <c:v>46.333333333333336</c:v>
                </c:pt>
                <c:pt idx="8">
                  <c:v>50.5</c:v>
                </c:pt>
                <c:pt idx="9">
                  <c:v>54.666666666666664</c:v>
                </c:pt>
                <c:pt idx="10">
                  <c:v>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20256"/>
        <c:axId val="66809856"/>
      </c:lineChart>
      <c:catAx>
        <c:axId val="663202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6809856"/>
        <c:crosses val="autoZero"/>
        <c:auto val="1"/>
        <c:lblAlgn val="ctr"/>
        <c:lblOffset val="100"/>
        <c:noMultiLvlLbl val="0"/>
      </c:catAx>
      <c:valAx>
        <c:axId val="668098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632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Progress Graph for the Catalysed Zinc and Sulfuric Acid Reaction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ALL!$C$4:$C$9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</c:numCache>
            </c:numRef>
          </c:cat>
          <c:val>
            <c:numRef>
              <c:f>ALL!$D$4:$D$9</c:f>
              <c:numCache>
                <c:formatCode>0.000</c:formatCode>
                <c:ptCount val="6"/>
                <c:pt idx="0">
                  <c:v>1.2069000000000001</c:v>
                </c:pt>
                <c:pt idx="1">
                  <c:v>0.77778000000000003</c:v>
                </c:pt>
                <c:pt idx="2">
                  <c:v>1.1666700000000001</c:v>
                </c:pt>
                <c:pt idx="3">
                  <c:v>1.21739</c:v>
                </c:pt>
                <c:pt idx="4">
                  <c:v>1.75</c:v>
                </c:pt>
                <c:pt idx="5">
                  <c:v>1.5555600000000001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52064"/>
        <c:axId val="67353984"/>
      </c:lineChart>
      <c:catAx>
        <c:axId val="6735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 b="1" i="0" u="none" strike="noStrike" baseline="0">
                    <a:effectLst/>
                  </a:rPr>
                  <a:t>Copper Sulfate Concentration (mol dm</a:t>
                </a:r>
                <a:r>
                  <a:rPr lang="en-GB" sz="1400" b="1" i="0" u="none" strike="noStrike" baseline="30000">
                    <a:effectLst/>
                  </a:rPr>
                  <a:t>-3</a:t>
                </a:r>
                <a:r>
                  <a:rPr lang="en-GB" sz="1400" b="1" i="0" u="none" strike="noStrike" baseline="0">
                    <a:effectLst/>
                  </a:rPr>
                  <a:t>)</a:t>
                </a:r>
                <a:endParaRPr lang="en-GB" sz="140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353984"/>
        <c:crosses val="autoZero"/>
        <c:auto val="1"/>
        <c:lblAlgn val="ctr"/>
        <c:lblOffset val="100"/>
        <c:noMultiLvlLbl val="0"/>
      </c:catAx>
      <c:valAx>
        <c:axId val="6735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Rate (mol dm</a:t>
                </a:r>
                <a:r>
                  <a:rPr lang="en-GB" sz="1400" baseline="30000"/>
                  <a:t>-3</a:t>
                </a:r>
                <a:r>
                  <a:rPr lang="en-GB" sz="1400"/>
                  <a:t> s</a:t>
                </a:r>
                <a:r>
                  <a:rPr lang="en-GB" sz="1400" baseline="30000"/>
                  <a:t>-1</a:t>
                </a:r>
                <a:r>
                  <a:rPr lang="en-GB" sz="1400"/>
                  <a:t>)</a:t>
                </a:r>
              </a:p>
            </c:rich>
          </c:tx>
          <c:layout>
            <c:manualLayout>
              <c:xMode val="edge"/>
              <c:yMode val="edge"/>
              <c:x val="2.8579494775087356E-2"/>
              <c:y val="0.34412446230179838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35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17</xdr:row>
      <xdr:rowOff>161925</xdr:rowOff>
    </xdr:from>
    <xdr:to>
      <xdr:col>4</xdr:col>
      <xdr:colOff>184897</xdr:colOff>
      <xdr:row>20</xdr:row>
      <xdr:rowOff>28575</xdr:rowOff>
    </xdr:to>
    <xdr:sp macro="" textlink="">
      <xdr:nvSpPr>
        <xdr:cNvPr id="2" name="TextBox 1"/>
        <xdr:cNvSpPr txBox="1"/>
      </xdr:nvSpPr>
      <xdr:spPr>
        <a:xfrm>
          <a:off x="876300" y="3648075"/>
          <a:ext cx="2223247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0.2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 </a:t>
          </a:r>
        </a:p>
        <a:p>
          <a:r>
            <a:rPr lang="en-GB" sz="2000" baseline="-25000"/>
            <a:t> </a:t>
          </a:r>
          <a:r>
            <a:rPr lang="en-GB" sz="2000" baseline="0"/>
            <a:t> </a:t>
          </a:r>
          <a:endParaRPr lang="en-GB" sz="2000" baseline="-25000"/>
        </a:p>
      </xdr:txBody>
    </xdr:sp>
    <xdr:clientData/>
  </xdr:twoCellAnchor>
  <xdr:twoCellAnchor>
    <xdr:from>
      <xdr:col>12</xdr:col>
      <xdr:colOff>542925</xdr:colOff>
      <xdr:row>7</xdr:row>
      <xdr:rowOff>0</xdr:rowOff>
    </xdr:from>
    <xdr:to>
      <xdr:col>24</xdr:col>
      <xdr:colOff>376515</xdr:colOff>
      <xdr:row>28</xdr:row>
      <xdr:rowOff>62300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15540</xdr:colOff>
      <xdr:row>12</xdr:row>
      <xdr:rowOff>57150</xdr:rowOff>
    </xdr:from>
    <xdr:to>
      <xdr:col>20</xdr:col>
      <xdr:colOff>19050</xdr:colOff>
      <xdr:row>24</xdr:row>
      <xdr:rowOff>136860</xdr:rowOff>
    </xdr:to>
    <xdr:cxnSp macro="">
      <xdr:nvCxnSpPr>
        <xdr:cNvPr id="5" name="Straight Connector 4"/>
        <xdr:cNvCxnSpPr/>
      </xdr:nvCxnSpPr>
      <xdr:spPr>
        <a:xfrm flipV="1">
          <a:off x="9492915" y="2524125"/>
          <a:ext cx="3661110" cy="243238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24019</xdr:rowOff>
    </xdr:from>
    <xdr:to>
      <xdr:col>16</xdr:col>
      <xdr:colOff>358588</xdr:colOff>
      <xdr:row>22</xdr:row>
      <xdr:rowOff>121567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447674</xdr:colOff>
      <xdr:row>1</xdr:row>
      <xdr:rowOff>76200</xdr:rowOff>
    </xdr:from>
    <xdr:to>
      <xdr:col>25</xdr:col>
      <xdr:colOff>438149</xdr:colOff>
      <xdr:row>22</xdr:row>
      <xdr:rowOff>145489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0.1096</cdr:x>
      <cdr:y>0.25592</cdr:y>
    </cdr:from>
    <cdr:to>
      <cdr:x>0.88266</cdr:x>
      <cdr:y>0.83807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800702" y="1104900"/>
          <a:ext cx="5647724" cy="251341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26</xdr:col>
      <xdr:colOff>432631</xdr:colOff>
      <xdr:row>26</xdr:row>
      <xdr:rowOff>179294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0.08729</cdr:x>
      <cdr:y>0.2366</cdr:y>
    </cdr:from>
    <cdr:to>
      <cdr:x>0.61838</cdr:x>
      <cdr:y>0.85301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676275" y="1085851"/>
          <a:ext cx="4114800" cy="2828924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</xdr:row>
      <xdr:rowOff>171450</xdr:rowOff>
    </xdr:from>
    <xdr:to>
      <xdr:col>25</xdr:col>
      <xdr:colOff>485774</xdr:colOff>
      <xdr:row>22</xdr:row>
      <xdr:rowOff>173191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0.09534</cdr:x>
      <cdr:y>0.25998</cdr:y>
    </cdr:from>
    <cdr:to>
      <cdr:x>0.60795</cdr:x>
      <cdr:y>0.83689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685626" y="1104900"/>
          <a:ext cx="3686350" cy="2451791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2</xdr:row>
      <xdr:rowOff>200024</xdr:rowOff>
    </xdr:from>
    <xdr:to>
      <xdr:col>26</xdr:col>
      <xdr:colOff>131110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85725</xdr:colOff>
      <xdr:row>8</xdr:row>
      <xdr:rowOff>66675</xdr:rowOff>
    </xdr:from>
    <xdr:to>
      <xdr:col>19</xdr:col>
      <xdr:colOff>266700</xdr:colOff>
      <xdr:row>21</xdr:row>
      <xdr:rowOff>42185</xdr:rowOff>
    </xdr:to>
    <xdr:cxnSp macro="">
      <xdr:nvCxnSpPr>
        <xdr:cNvPr id="3" name="Straight Connector 2"/>
        <xdr:cNvCxnSpPr/>
      </xdr:nvCxnSpPr>
      <xdr:spPr>
        <a:xfrm flipV="1">
          <a:off x="9972675" y="1695450"/>
          <a:ext cx="2619375" cy="259488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612912</xdr:colOff>
      <xdr:row>3</xdr:row>
      <xdr:rowOff>0</xdr:rowOff>
    </xdr:from>
    <xdr:to>
      <xdr:col>26</xdr:col>
      <xdr:colOff>8282</xdr:colOff>
      <xdr:row>24</xdr:row>
      <xdr:rowOff>94079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72632</xdr:colOff>
      <xdr:row>8</xdr:row>
      <xdr:rowOff>74543</xdr:rowOff>
    </xdr:from>
    <xdr:to>
      <xdr:col>19</xdr:col>
      <xdr:colOff>538370</xdr:colOff>
      <xdr:row>20</xdr:row>
      <xdr:rowOff>165654</xdr:rowOff>
    </xdr:to>
    <xdr:cxnSp macro="">
      <xdr:nvCxnSpPr>
        <xdr:cNvPr id="3" name="Straight Connector 2"/>
        <xdr:cNvCxnSpPr/>
      </xdr:nvCxnSpPr>
      <xdr:spPr>
        <a:xfrm flipV="1">
          <a:off x="10127719" y="1689652"/>
          <a:ext cx="2917390" cy="2501350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topLeftCell="A2" zoomScale="160" zoomScaleNormal="160" workbookViewId="0">
      <selection activeCell="F3" sqref="F3:F15"/>
    </sheetView>
  </sheetViews>
  <sheetFormatPr defaultRowHeight="15" x14ac:dyDescent="0.25"/>
  <cols>
    <col min="3" max="3" width="13.85546875" customWidth="1"/>
    <col min="4" max="4" width="11.5703125" customWidth="1"/>
    <col min="5" max="5" width="10.28515625" customWidth="1"/>
    <col min="8" max="8" width="10.5703125" customWidth="1"/>
    <col min="9" max="9" width="12" customWidth="1"/>
    <col min="10" max="10" width="10.7109375" customWidth="1"/>
  </cols>
  <sheetData>
    <row r="2" spans="2:12" ht="15.75" thickBot="1" x14ac:dyDescent="0.3"/>
    <row r="3" spans="2:12" ht="15.75" thickTop="1" x14ac:dyDescent="0.25">
      <c r="B3" s="1"/>
      <c r="C3" s="2" t="s">
        <v>0</v>
      </c>
      <c r="D3" s="2"/>
      <c r="E3" s="2"/>
      <c r="F3" s="3"/>
      <c r="H3" s="1"/>
      <c r="I3" s="2" t="s">
        <v>0</v>
      </c>
      <c r="J3" s="2"/>
      <c r="K3" s="3"/>
    </row>
    <row r="4" spans="2:12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F4" s="4" t="s">
        <v>5</v>
      </c>
      <c r="H4" s="4" t="s">
        <v>1</v>
      </c>
      <c r="I4" s="5" t="s">
        <v>2</v>
      </c>
      <c r="J4" s="6" t="s">
        <v>3</v>
      </c>
      <c r="K4" s="7" t="s">
        <v>4</v>
      </c>
      <c r="L4" t="s">
        <v>5</v>
      </c>
    </row>
    <row r="5" spans="2:12" ht="16.5" thickTop="1" thickBot="1" x14ac:dyDescent="0.3">
      <c r="B5" s="8">
        <v>0</v>
      </c>
      <c r="C5" s="9">
        <v>1</v>
      </c>
      <c r="D5" s="10">
        <v>1</v>
      </c>
      <c r="E5" s="15">
        <v>2</v>
      </c>
      <c r="F5" s="22">
        <f>SUM(C5:D5)/2</f>
        <v>1</v>
      </c>
      <c r="H5" s="8">
        <v>0</v>
      </c>
      <c r="I5" s="9">
        <f>C5-1</f>
        <v>0</v>
      </c>
      <c r="J5" s="10">
        <f>D5-1</f>
        <v>0</v>
      </c>
      <c r="K5" s="10"/>
      <c r="L5">
        <f>(I5+J5+K5)/2</f>
        <v>0</v>
      </c>
    </row>
    <row r="6" spans="2:12" ht="16.5" thickTop="1" thickBot="1" x14ac:dyDescent="0.3">
      <c r="B6" s="11">
        <v>10</v>
      </c>
      <c r="C6" s="12">
        <v>8.5</v>
      </c>
      <c r="D6" s="13">
        <v>8</v>
      </c>
      <c r="E6" s="16">
        <v>10</v>
      </c>
      <c r="F6" s="22">
        <f t="shared" ref="F6:F15" si="0">SUM(C6:D6)/2</f>
        <v>8.25</v>
      </c>
      <c r="H6" s="11">
        <v>10</v>
      </c>
      <c r="I6" s="9">
        <f>C6-1</f>
        <v>7.5</v>
      </c>
      <c r="J6" s="10">
        <f>D6-1</f>
        <v>7</v>
      </c>
      <c r="K6" s="10"/>
      <c r="L6">
        <f>(I6+J6+K6)/2</f>
        <v>7.25</v>
      </c>
    </row>
    <row r="7" spans="2:12" ht="16.5" thickTop="1" thickBot="1" x14ac:dyDescent="0.3">
      <c r="B7" s="11">
        <v>20</v>
      </c>
      <c r="C7" s="12">
        <v>14</v>
      </c>
      <c r="D7" s="13">
        <v>15</v>
      </c>
      <c r="E7" s="16">
        <v>15.5</v>
      </c>
      <c r="F7" s="22">
        <f t="shared" si="0"/>
        <v>14.5</v>
      </c>
      <c r="H7" s="11">
        <v>20</v>
      </c>
      <c r="I7" s="9">
        <f>C7-1</f>
        <v>13</v>
      </c>
      <c r="J7" s="10">
        <f>D7-1</f>
        <v>14</v>
      </c>
      <c r="K7" s="10"/>
      <c r="L7">
        <f>(I7+J7+K7)/2</f>
        <v>13.5</v>
      </c>
    </row>
    <row r="8" spans="2:12" ht="16.5" thickTop="1" thickBot="1" x14ac:dyDescent="0.3">
      <c r="B8" s="11">
        <v>30</v>
      </c>
      <c r="C8" s="12">
        <v>17</v>
      </c>
      <c r="D8" s="13">
        <v>18</v>
      </c>
      <c r="E8" s="16">
        <v>20</v>
      </c>
      <c r="F8" s="22">
        <f t="shared" si="0"/>
        <v>17.5</v>
      </c>
      <c r="H8" s="11">
        <v>30</v>
      </c>
      <c r="I8" s="9">
        <f>C8-1</f>
        <v>16</v>
      </c>
      <c r="J8" s="10">
        <f>D8-1</f>
        <v>17</v>
      </c>
      <c r="K8" s="10"/>
      <c r="L8">
        <f>(I8+J8+K8)/2</f>
        <v>16.5</v>
      </c>
    </row>
    <row r="9" spans="2:12" ht="16.5" thickTop="1" thickBot="1" x14ac:dyDescent="0.3">
      <c r="B9" s="11">
        <v>40</v>
      </c>
      <c r="C9" s="12">
        <v>20</v>
      </c>
      <c r="D9" s="13">
        <v>20.5</v>
      </c>
      <c r="E9" s="16">
        <v>25.5</v>
      </c>
      <c r="F9" s="22">
        <f t="shared" si="0"/>
        <v>20.25</v>
      </c>
      <c r="H9" s="11">
        <v>40</v>
      </c>
      <c r="I9" s="9">
        <f>C9-1</f>
        <v>19</v>
      </c>
      <c r="J9" s="10">
        <f>D9-1</f>
        <v>19.5</v>
      </c>
      <c r="K9" s="10"/>
      <c r="L9">
        <f>(I9+J9+K9)/2</f>
        <v>19.25</v>
      </c>
    </row>
    <row r="10" spans="2:12" ht="16.5" thickTop="1" thickBot="1" x14ac:dyDescent="0.3">
      <c r="B10" s="11">
        <v>50</v>
      </c>
      <c r="C10" s="12">
        <v>22.5</v>
      </c>
      <c r="D10" s="13">
        <v>22.5</v>
      </c>
      <c r="E10" s="16">
        <v>30</v>
      </c>
      <c r="F10" s="22">
        <f t="shared" si="0"/>
        <v>22.5</v>
      </c>
      <c r="H10" s="11">
        <v>50</v>
      </c>
      <c r="I10" s="9">
        <f>C10-1</f>
        <v>21.5</v>
      </c>
      <c r="J10" s="10">
        <f>D10-1</f>
        <v>21.5</v>
      </c>
      <c r="K10" s="10"/>
      <c r="L10">
        <f>(I10+J10+K10)/2</f>
        <v>21.5</v>
      </c>
    </row>
    <row r="11" spans="2:12" ht="16.5" thickTop="1" thickBot="1" x14ac:dyDescent="0.3">
      <c r="B11" s="11">
        <v>60</v>
      </c>
      <c r="C11" s="12">
        <v>24</v>
      </c>
      <c r="D11" s="13">
        <v>24</v>
      </c>
      <c r="E11" s="16">
        <v>32.5</v>
      </c>
      <c r="F11" s="22">
        <f t="shared" si="0"/>
        <v>24</v>
      </c>
      <c r="H11" s="11">
        <v>60</v>
      </c>
      <c r="I11" s="9">
        <f>C11-1</f>
        <v>23</v>
      </c>
      <c r="J11" s="10">
        <f>D11-1</f>
        <v>23</v>
      </c>
      <c r="K11" s="10"/>
      <c r="L11">
        <f>(I11+J11+K11)/2</f>
        <v>23</v>
      </c>
    </row>
    <row r="12" spans="2:12" ht="16.5" thickTop="1" thickBot="1" x14ac:dyDescent="0.3">
      <c r="B12" s="11">
        <v>70</v>
      </c>
      <c r="C12" s="12">
        <v>25</v>
      </c>
      <c r="D12" s="13">
        <v>25.5</v>
      </c>
      <c r="E12" s="16">
        <v>36</v>
      </c>
      <c r="F12" s="22">
        <f t="shared" si="0"/>
        <v>25.25</v>
      </c>
      <c r="H12" s="11">
        <v>70</v>
      </c>
      <c r="I12" s="9">
        <f>C12-1</f>
        <v>24</v>
      </c>
      <c r="J12" s="10">
        <f>D12-1</f>
        <v>24.5</v>
      </c>
      <c r="K12" s="10"/>
      <c r="L12">
        <f>(I12+J12+K12)/2</f>
        <v>24.25</v>
      </c>
    </row>
    <row r="13" spans="2:12" ht="16.5" thickTop="1" thickBot="1" x14ac:dyDescent="0.3">
      <c r="B13" s="11">
        <v>80</v>
      </c>
      <c r="C13" s="12">
        <v>26</v>
      </c>
      <c r="D13" s="13">
        <v>26.5</v>
      </c>
      <c r="E13" s="16">
        <v>38</v>
      </c>
      <c r="F13" s="22">
        <f t="shared" si="0"/>
        <v>26.25</v>
      </c>
      <c r="H13" s="11">
        <v>80</v>
      </c>
      <c r="I13" s="9">
        <f>C13-1</f>
        <v>25</v>
      </c>
      <c r="J13" s="10">
        <f>D13-1</f>
        <v>25.5</v>
      </c>
      <c r="K13" s="10"/>
      <c r="L13">
        <f>(I13+J13+K13)/2</f>
        <v>25.25</v>
      </c>
    </row>
    <row r="14" spans="2:12" ht="16.5" thickTop="1" thickBot="1" x14ac:dyDescent="0.3">
      <c r="B14" s="11">
        <v>90</v>
      </c>
      <c r="C14" s="12">
        <v>27.5</v>
      </c>
      <c r="D14" s="13">
        <v>27.5</v>
      </c>
      <c r="E14" s="16">
        <v>40</v>
      </c>
      <c r="F14" s="22">
        <f t="shared" si="0"/>
        <v>27.5</v>
      </c>
      <c r="H14" s="11">
        <v>90</v>
      </c>
      <c r="I14" s="9">
        <f>C14-1</f>
        <v>26.5</v>
      </c>
      <c r="J14" s="10">
        <f>D14-1</f>
        <v>26.5</v>
      </c>
      <c r="K14" s="10"/>
      <c r="L14">
        <f>(I14+J14+K14)/2</f>
        <v>26.5</v>
      </c>
    </row>
    <row r="15" spans="2:12" ht="16.5" thickTop="1" thickBot="1" x14ac:dyDescent="0.3">
      <c r="B15" s="11">
        <v>100</v>
      </c>
      <c r="C15" s="12">
        <v>29</v>
      </c>
      <c r="D15" s="13">
        <v>28.5</v>
      </c>
      <c r="E15" s="16">
        <v>42.5</v>
      </c>
      <c r="F15" s="22">
        <f t="shared" si="0"/>
        <v>28.75</v>
      </c>
      <c r="H15" s="11">
        <v>100</v>
      </c>
      <c r="I15" s="9">
        <f>C15-1</f>
        <v>28</v>
      </c>
      <c r="J15" s="10">
        <f>D15-1</f>
        <v>27.5</v>
      </c>
      <c r="K15" s="10"/>
      <c r="L15">
        <f>(I15+J15+K15)/2</f>
        <v>27.75</v>
      </c>
    </row>
    <row r="16" spans="2:12" ht="15.75" thickTop="1" x14ac:dyDescent="0.25"/>
    <row r="21" spans="11:11" x14ac:dyDescent="0.25">
      <c r="K21">
        <f>70/58</f>
        <v>1.2068965517241379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topLeftCell="A2" zoomScale="160" zoomScaleNormal="160" workbookViewId="0">
      <selection activeCell="F3" sqref="F3:F15"/>
    </sheetView>
  </sheetViews>
  <sheetFormatPr defaultRowHeight="15" x14ac:dyDescent="0.25"/>
  <cols>
    <col min="3" max="3" width="11" customWidth="1"/>
    <col min="4" max="4" width="11.140625" customWidth="1"/>
    <col min="5" max="5" width="11.42578125" customWidth="1"/>
    <col min="9" max="9" width="11.42578125" customWidth="1"/>
    <col min="10" max="10" width="12.28515625" customWidth="1"/>
    <col min="11" max="11" width="13.5703125" customWidth="1"/>
  </cols>
  <sheetData>
    <row r="2" spans="2:13" ht="15.75" thickBot="1" x14ac:dyDescent="0.3"/>
    <row r="3" spans="2:13" ht="15.75" thickTop="1" x14ac:dyDescent="0.25">
      <c r="B3" s="1"/>
      <c r="C3" s="2" t="s">
        <v>0</v>
      </c>
      <c r="D3" s="2"/>
      <c r="E3" s="2"/>
      <c r="F3" s="3"/>
      <c r="H3" s="1"/>
      <c r="I3" s="2" t="s">
        <v>0</v>
      </c>
      <c r="J3" s="2"/>
      <c r="K3" s="3"/>
    </row>
    <row r="4" spans="2:13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F4" s="4" t="s">
        <v>5</v>
      </c>
      <c r="H4" s="4" t="s">
        <v>1</v>
      </c>
      <c r="I4" s="5" t="s">
        <v>2</v>
      </c>
      <c r="J4" s="6" t="s">
        <v>3</v>
      </c>
      <c r="K4" s="7" t="s">
        <v>4</v>
      </c>
      <c r="M4" t="s">
        <v>5</v>
      </c>
    </row>
    <row r="5" spans="2:13" ht="16.5" thickTop="1" thickBot="1" x14ac:dyDescent="0.3">
      <c r="B5" s="8">
        <v>0</v>
      </c>
      <c r="C5" s="9">
        <v>2</v>
      </c>
      <c r="D5" s="10">
        <v>1.5</v>
      </c>
      <c r="E5" s="10">
        <v>1.5</v>
      </c>
      <c r="F5" s="22">
        <f>SUM(C5:E5)/3</f>
        <v>1.6666666666666667</v>
      </c>
      <c r="H5" s="8">
        <v>0</v>
      </c>
      <c r="I5" s="9">
        <f>C5-2</f>
        <v>0</v>
      </c>
      <c r="J5" s="10">
        <f>D5-1.5</f>
        <v>0</v>
      </c>
      <c r="K5" s="10">
        <f>E5-1.5</f>
        <v>0</v>
      </c>
      <c r="M5" s="14">
        <f>(I5+J5+K5)/3</f>
        <v>0</v>
      </c>
    </row>
    <row r="6" spans="2:13" ht="16.5" thickTop="1" thickBot="1" x14ac:dyDescent="0.3">
      <c r="B6" s="11">
        <v>10</v>
      </c>
      <c r="C6" s="12">
        <v>9</v>
      </c>
      <c r="D6" s="13">
        <v>8</v>
      </c>
      <c r="E6" s="13">
        <v>8.5</v>
      </c>
      <c r="F6" s="22">
        <f t="shared" ref="F6:F15" si="0">SUM(C6:E6)/3</f>
        <v>8.5</v>
      </c>
      <c r="H6" s="11">
        <v>10</v>
      </c>
      <c r="I6" s="9">
        <f t="shared" ref="I6:I15" si="1">C6-2</f>
        <v>7</v>
      </c>
      <c r="J6" s="10">
        <f t="shared" ref="J6:J14" si="2">D6-1.5</f>
        <v>6.5</v>
      </c>
      <c r="K6" s="10">
        <f t="shared" ref="K6:K15" si="3">E6-1.5</f>
        <v>7</v>
      </c>
      <c r="M6" s="14">
        <f t="shared" ref="M6:M15" si="4">(I6+J6+K6)/3</f>
        <v>6.833333333333333</v>
      </c>
    </row>
    <row r="7" spans="2:13" ht="16.5" thickTop="1" thickBot="1" x14ac:dyDescent="0.3">
      <c r="B7" s="11">
        <v>20</v>
      </c>
      <c r="C7" s="12">
        <v>14</v>
      </c>
      <c r="D7" s="13">
        <v>14.5</v>
      </c>
      <c r="E7" s="13">
        <v>15</v>
      </c>
      <c r="F7" s="22">
        <f t="shared" si="0"/>
        <v>14.5</v>
      </c>
      <c r="H7" s="11">
        <v>20</v>
      </c>
      <c r="I7" s="9">
        <f t="shared" si="1"/>
        <v>12</v>
      </c>
      <c r="J7" s="10">
        <f t="shared" si="2"/>
        <v>13</v>
      </c>
      <c r="K7" s="10">
        <f t="shared" si="3"/>
        <v>13.5</v>
      </c>
      <c r="M7" s="14">
        <f t="shared" si="4"/>
        <v>12.833333333333334</v>
      </c>
    </row>
    <row r="8" spans="2:13" ht="16.5" thickTop="1" thickBot="1" x14ac:dyDescent="0.3">
      <c r="B8" s="11">
        <v>30</v>
      </c>
      <c r="C8" s="12">
        <v>18</v>
      </c>
      <c r="D8" s="13">
        <v>19</v>
      </c>
      <c r="E8" s="13">
        <v>19.5</v>
      </c>
      <c r="F8" s="22">
        <f t="shared" si="0"/>
        <v>18.833333333333332</v>
      </c>
      <c r="H8" s="11">
        <v>30</v>
      </c>
      <c r="I8" s="9">
        <f t="shared" si="1"/>
        <v>16</v>
      </c>
      <c r="J8" s="10">
        <f t="shared" si="2"/>
        <v>17.5</v>
      </c>
      <c r="K8" s="10">
        <f t="shared" si="3"/>
        <v>18</v>
      </c>
      <c r="M8" s="14">
        <f t="shared" si="4"/>
        <v>17.166666666666668</v>
      </c>
    </row>
    <row r="9" spans="2:13" ht="16.5" thickTop="1" thickBot="1" x14ac:dyDescent="0.3">
      <c r="B9" s="11">
        <v>40</v>
      </c>
      <c r="C9" s="12">
        <v>21</v>
      </c>
      <c r="D9" s="13">
        <v>22</v>
      </c>
      <c r="E9" s="13">
        <v>22.5</v>
      </c>
      <c r="F9" s="22">
        <f t="shared" si="0"/>
        <v>21.833333333333332</v>
      </c>
      <c r="H9" s="11">
        <v>40</v>
      </c>
      <c r="I9" s="9">
        <f t="shared" si="1"/>
        <v>19</v>
      </c>
      <c r="J9" s="10">
        <f t="shared" si="2"/>
        <v>20.5</v>
      </c>
      <c r="K9" s="10">
        <f t="shared" si="3"/>
        <v>21</v>
      </c>
      <c r="M9" s="14">
        <f t="shared" si="4"/>
        <v>20.166666666666668</v>
      </c>
    </row>
    <row r="10" spans="2:13" ht="16.5" thickTop="1" thickBot="1" x14ac:dyDescent="0.3">
      <c r="B10" s="11">
        <v>50</v>
      </c>
      <c r="C10" s="12">
        <v>24</v>
      </c>
      <c r="D10" s="13">
        <v>24.5</v>
      </c>
      <c r="E10" s="13">
        <v>25</v>
      </c>
      <c r="F10" s="22">
        <f t="shared" si="0"/>
        <v>24.5</v>
      </c>
      <c r="H10" s="11">
        <v>50</v>
      </c>
      <c r="I10" s="9">
        <f t="shared" si="1"/>
        <v>22</v>
      </c>
      <c r="J10" s="10">
        <f t="shared" si="2"/>
        <v>23</v>
      </c>
      <c r="K10" s="10">
        <f t="shared" si="3"/>
        <v>23.5</v>
      </c>
      <c r="M10" s="14">
        <f t="shared" si="4"/>
        <v>22.833333333333332</v>
      </c>
    </row>
    <row r="11" spans="2:13" ht="16.5" thickTop="1" thickBot="1" x14ac:dyDescent="0.3">
      <c r="B11" s="11">
        <v>60</v>
      </c>
      <c r="C11" s="12">
        <v>27</v>
      </c>
      <c r="D11" s="13">
        <v>27.5</v>
      </c>
      <c r="E11" s="13">
        <v>28</v>
      </c>
      <c r="F11" s="22">
        <f t="shared" si="0"/>
        <v>27.5</v>
      </c>
      <c r="H11" s="11">
        <v>60</v>
      </c>
      <c r="I11" s="9">
        <f t="shared" si="1"/>
        <v>25</v>
      </c>
      <c r="J11" s="10">
        <f t="shared" si="2"/>
        <v>26</v>
      </c>
      <c r="K11" s="10">
        <f t="shared" si="3"/>
        <v>26.5</v>
      </c>
      <c r="M11" s="14">
        <f t="shared" si="4"/>
        <v>25.833333333333332</v>
      </c>
    </row>
    <row r="12" spans="2:13" ht="16.5" thickTop="1" thickBot="1" x14ac:dyDescent="0.3">
      <c r="B12" s="11">
        <v>70</v>
      </c>
      <c r="C12" s="12">
        <v>29.5</v>
      </c>
      <c r="D12" s="13">
        <v>30</v>
      </c>
      <c r="E12" s="13">
        <v>31</v>
      </c>
      <c r="F12" s="22">
        <f t="shared" si="0"/>
        <v>30.166666666666668</v>
      </c>
      <c r="H12" s="11">
        <v>70</v>
      </c>
      <c r="I12" s="9">
        <f t="shared" si="1"/>
        <v>27.5</v>
      </c>
      <c r="J12" s="10">
        <f t="shared" si="2"/>
        <v>28.5</v>
      </c>
      <c r="K12" s="10">
        <f t="shared" si="3"/>
        <v>29.5</v>
      </c>
      <c r="M12" s="14">
        <f t="shared" si="4"/>
        <v>28.5</v>
      </c>
    </row>
    <row r="13" spans="2:13" ht="16.5" thickTop="1" thickBot="1" x14ac:dyDescent="0.3">
      <c r="B13" s="11">
        <v>80</v>
      </c>
      <c r="C13" s="12">
        <v>32</v>
      </c>
      <c r="D13" s="13">
        <v>33</v>
      </c>
      <c r="E13" s="13">
        <v>33.5</v>
      </c>
      <c r="F13" s="22">
        <f t="shared" si="0"/>
        <v>32.833333333333336</v>
      </c>
      <c r="H13" s="11">
        <v>80</v>
      </c>
      <c r="I13" s="9">
        <f t="shared" si="1"/>
        <v>30</v>
      </c>
      <c r="J13" s="10">
        <f t="shared" si="2"/>
        <v>31.5</v>
      </c>
      <c r="K13" s="10">
        <f t="shared" si="3"/>
        <v>32</v>
      </c>
      <c r="M13" s="14">
        <f t="shared" si="4"/>
        <v>31.166666666666668</v>
      </c>
    </row>
    <row r="14" spans="2:13" ht="16.5" thickTop="1" thickBot="1" x14ac:dyDescent="0.3">
      <c r="B14" s="11">
        <v>90</v>
      </c>
      <c r="C14" s="12">
        <v>34</v>
      </c>
      <c r="D14" s="13">
        <v>35</v>
      </c>
      <c r="E14" s="13">
        <v>36</v>
      </c>
      <c r="F14" s="22">
        <f t="shared" si="0"/>
        <v>35</v>
      </c>
      <c r="H14" s="11">
        <v>90</v>
      </c>
      <c r="I14" s="9">
        <f t="shared" si="1"/>
        <v>32</v>
      </c>
      <c r="J14" s="10">
        <f t="shared" si="2"/>
        <v>33.5</v>
      </c>
      <c r="K14" s="10">
        <f t="shared" si="3"/>
        <v>34.5</v>
      </c>
      <c r="M14" s="14">
        <f t="shared" si="4"/>
        <v>33.333333333333336</v>
      </c>
    </row>
    <row r="15" spans="2:13" ht="16.5" thickTop="1" thickBot="1" x14ac:dyDescent="0.3">
      <c r="B15" s="11">
        <v>100</v>
      </c>
      <c r="C15" s="12">
        <v>36</v>
      </c>
      <c r="D15" s="13">
        <v>37</v>
      </c>
      <c r="E15" s="13">
        <v>37.5</v>
      </c>
      <c r="F15" s="22">
        <f t="shared" si="0"/>
        <v>36.833333333333336</v>
      </c>
      <c r="H15" s="11">
        <v>100</v>
      </c>
      <c r="I15" s="9">
        <f t="shared" si="1"/>
        <v>34</v>
      </c>
      <c r="J15" s="10">
        <f>D15-1.5</f>
        <v>35.5</v>
      </c>
      <c r="K15" s="10">
        <f t="shared" si="3"/>
        <v>36</v>
      </c>
      <c r="M15" s="14">
        <f t="shared" si="4"/>
        <v>35.166666666666664</v>
      </c>
    </row>
    <row r="16" spans="2:13" ht="15.75" thickTop="1" x14ac:dyDescent="0.25"/>
    <row r="18" spans="13:13" x14ac:dyDescent="0.25">
      <c r="M18">
        <f>70/90</f>
        <v>0.77777777777777779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zoomScale="145" zoomScaleNormal="145" workbookViewId="0">
      <selection activeCell="F3" sqref="F3:F15"/>
    </sheetView>
  </sheetViews>
  <sheetFormatPr defaultRowHeight="15" x14ac:dyDescent="0.25"/>
  <cols>
    <col min="3" max="3" width="11.140625" customWidth="1"/>
    <col min="4" max="4" width="10.28515625" customWidth="1"/>
    <col min="5" max="5" width="10.5703125" customWidth="1"/>
    <col min="9" max="9" width="11.42578125" customWidth="1"/>
    <col min="10" max="10" width="11.28515625" customWidth="1"/>
    <col min="11" max="11" width="10.7109375" customWidth="1"/>
  </cols>
  <sheetData>
    <row r="2" spans="2:13" ht="15.75" thickBot="1" x14ac:dyDescent="0.3"/>
    <row r="3" spans="2:13" ht="15.75" thickTop="1" x14ac:dyDescent="0.25">
      <c r="B3" s="1"/>
      <c r="C3" s="2" t="s">
        <v>0</v>
      </c>
      <c r="D3" s="2"/>
      <c r="E3" s="2"/>
      <c r="F3" s="3"/>
      <c r="H3" s="1"/>
      <c r="I3" s="2" t="s">
        <v>0</v>
      </c>
      <c r="J3" s="2"/>
      <c r="K3" s="3"/>
    </row>
    <row r="4" spans="2:13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F4" s="4" t="s">
        <v>5</v>
      </c>
      <c r="H4" s="4" t="s">
        <v>1</v>
      </c>
      <c r="I4" s="5" t="s">
        <v>2</v>
      </c>
      <c r="J4" s="6" t="s">
        <v>3</v>
      </c>
      <c r="K4" s="7" t="s">
        <v>4</v>
      </c>
      <c r="M4" t="s">
        <v>5</v>
      </c>
    </row>
    <row r="5" spans="2:13" ht="16.5" thickTop="1" thickBot="1" x14ac:dyDescent="0.3">
      <c r="B5" s="8">
        <v>0</v>
      </c>
      <c r="C5" s="9">
        <v>3</v>
      </c>
      <c r="D5" s="10">
        <v>3</v>
      </c>
      <c r="E5" s="10">
        <v>3</v>
      </c>
      <c r="F5" s="22">
        <f>SUM(C5:E5)/3</f>
        <v>3</v>
      </c>
      <c r="H5" s="8">
        <v>0</v>
      </c>
      <c r="I5" s="9">
        <f>C5-3</f>
        <v>0</v>
      </c>
      <c r="J5" s="9">
        <f t="shared" ref="J5:K15" si="0">D5-3</f>
        <v>0</v>
      </c>
      <c r="K5" s="9">
        <f t="shared" si="0"/>
        <v>0</v>
      </c>
      <c r="M5">
        <f>(I5+J5+K5)/3</f>
        <v>0</v>
      </c>
    </row>
    <row r="6" spans="2:13" ht="16.5" thickTop="1" thickBot="1" x14ac:dyDescent="0.3">
      <c r="B6" s="11">
        <v>10</v>
      </c>
      <c r="C6" s="12">
        <v>11.5</v>
      </c>
      <c r="D6" s="13">
        <v>12</v>
      </c>
      <c r="E6" s="13">
        <v>11.5</v>
      </c>
      <c r="F6" s="22">
        <f t="shared" ref="F6:F15" si="1">SUM(C6:E6)/3</f>
        <v>11.666666666666666</v>
      </c>
      <c r="H6" s="11">
        <v>10</v>
      </c>
      <c r="I6" s="9">
        <f t="shared" ref="I6:I15" si="2">C6-3</f>
        <v>8.5</v>
      </c>
      <c r="J6" s="9">
        <f t="shared" si="0"/>
        <v>9</v>
      </c>
      <c r="K6" s="9">
        <f t="shared" si="0"/>
        <v>8.5</v>
      </c>
      <c r="M6">
        <f t="shared" ref="M6:M15" si="3">(I6+J6+K6)/3</f>
        <v>8.6666666666666661</v>
      </c>
    </row>
    <row r="7" spans="2:13" ht="16.5" thickTop="1" thickBot="1" x14ac:dyDescent="0.3">
      <c r="B7" s="11">
        <v>20</v>
      </c>
      <c r="C7" s="12">
        <v>16</v>
      </c>
      <c r="D7" s="13">
        <v>16.5</v>
      </c>
      <c r="E7" s="13">
        <v>17</v>
      </c>
      <c r="F7" s="22">
        <f t="shared" si="1"/>
        <v>16.5</v>
      </c>
      <c r="H7" s="11">
        <v>20</v>
      </c>
      <c r="I7" s="9">
        <f t="shared" si="2"/>
        <v>13</v>
      </c>
      <c r="J7" s="9">
        <f t="shared" si="0"/>
        <v>13.5</v>
      </c>
      <c r="K7" s="9">
        <f t="shared" si="0"/>
        <v>14</v>
      </c>
      <c r="M7">
        <f t="shared" si="3"/>
        <v>13.5</v>
      </c>
    </row>
    <row r="8" spans="2:13" ht="16.5" thickTop="1" thickBot="1" x14ac:dyDescent="0.3">
      <c r="B8" s="11">
        <v>30</v>
      </c>
      <c r="C8" s="12">
        <v>21.5</v>
      </c>
      <c r="D8" s="13">
        <v>22</v>
      </c>
      <c r="E8" s="13">
        <v>22</v>
      </c>
      <c r="F8" s="22">
        <f t="shared" si="1"/>
        <v>21.833333333333332</v>
      </c>
      <c r="H8" s="11">
        <v>30</v>
      </c>
      <c r="I8" s="9">
        <f t="shared" si="2"/>
        <v>18.5</v>
      </c>
      <c r="J8" s="9">
        <f t="shared" si="0"/>
        <v>19</v>
      </c>
      <c r="K8" s="9">
        <f t="shared" si="0"/>
        <v>19</v>
      </c>
      <c r="M8">
        <f t="shared" si="3"/>
        <v>18.833333333333332</v>
      </c>
    </row>
    <row r="9" spans="2:13" ht="16.5" thickTop="1" thickBot="1" x14ac:dyDescent="0.3">
      <c r="B9" s="11">
        <v>40</v>
      </c>
      <c r="C9" s="12">
        <v>25</v>
      </c>
      <c r="D9" s="13">
        <v>27</v>
      </c>
      <c r="E9" s="13">
        <v>25.5</v>
      </c>
      <c r="F9" s="22">
        <f t="shared" si="1"/>
        <v>25.833333333333332</v>
      </c>
      <c r="H9" s="11">
        <v>40</v>
      </c>
      <c r="I9" s="9">
        <f t="shared" si="2"/>
        <v>22</v>
      </c>
      <c r="J9" s="9">
        <f t="shared" si="0"/>
        <v>24</v>
      </c>
      <c r="K9" s="9">
        <f t="shared" si="0"/>
        <v>22.5</v>
      </c>
      <c r="M9">
        <f t="shared" si="3"/>
        <v>22.833333333333332</v>
      </c>
    </row>
    <row r="10" spans="2:13" ht="16.5" thickTop="1" thickBot="1" x14ac:dyDescent="0.3">
      <c r="B10" s="11">
        <v>50</v>
      </c>
      <c r="C10" s="12">
        <v>28</v>
      </c>
      <c r="D10" s="13">
        <v>29</v>
      </c>
      <c r="E10" s="13">
        <v>28</v>
      </c>
      <c r="F10" s="22">
        <f t="shared" si="1"/>
        <v>28.333333333333332</v>
      </c>
      <c r="H10" s="11">
        <v>50</v>
      </c>
      <c r="I10" s="9">
        <f t="shared" si="2"/>
        <v>25</v>
      </c>
      <c r="J10" s="9">
        <f t="shared" si="0"/>
        <v>26</v>
      </c>
      <c r="K10" s="9">
        <f t="shared" si="0"/>
        <v>25</v>
      </c>
      <c r="M10">
        <f t="shared" si="3"/>
        <v>25.333333333333332</v>
      </c>
    </row>
    <row r="11" spans="2:13" ht="16.5" thickTop="1" thickBot="1" x14ac:dyDescent="0.3">
      <c r="B11" s="11">
        <v>60</v>
      </c>
      <c r="C11" s="12">
        <v>30</v>
      </c>
      <c r="D11" s="13">
        <v>31</v>
      </c>
      <c r="E11" s="13">
        <v>31</v>
      </c>
      <c r="F11" s="22">
        <f t="shared" si="1"/>
        <v>30.666666666666668</v>
      </c>
      <c r="H11" s="11">
        <v>60</v>
      </c>
      <c r="I11" s="9">
        <f t="shared" si="2"/>
        <v>27</v>
      </c>
      <c r="J11" s="9">
        <f t="shared" si="0"/>
        <v>28</v>
      </c>
      <c r="K11" s="9">
        <f t="shared" si="0"/>
        <v>28</v>
      </c>
      <c r="M11">
        <f t="shared" si="3"/>
        <v>27.666666666666668</v>
      </c>
    </row>
    <row r="12" spans="2:13" ht="16.5" thickTop="1" thickBot="1" x14ac:dyDescent="0.3">
      <c r="B12" s="11">
        <v>70</v>
      </c>
      <c r="C12" s="12">
        <v>34.5</v>
      </c>
      <c r="D12" s="13">
        <v>35</v>
      </c>
      <c r="E12" s="13">
        <v>34</v>
      </c>
      <c r="F12" s="22">
        <f t="shared" si="1"/>
        <v>34.5</v>
      </c>
      <c r="H12" s="11">
        <v>70</v>
      </c>
      <c r="I12" s="9">
        <f t="shared" si="2"/>
        <v>31.5</v>
      </c>
      <c r="J12" s="9">
        <f t="shared" si="0"/>
        <v>32</v>
      </c>
      <c r="K12" s="9">
        <f t="shared" si="0"/>
        <v>31</v>
      </c>
      <c r="M12">
        <f t="shared" si="3"/>
        <v>31.5</v>
      </c>
    </row>
    <row r="13" spans="2:13" ht="16.5" thickTop="1" thickBot="1" x14ac:dyDescent="0.3">
      <c r="B13" s="11">
        <v>80</v>
      </c>
      <c r="C13" s="12">
        <v>37</v>
      </c>
      <c r="D13" s="13">
        <v>38</v>
      </c>
      <c r="E13" s="13">
        <v>37</v>
      </c>
      <c r="F13" s="22">
        <f t="shared" si="1"/>
        <v>37.333333333333336</v>
      </c>
      <c r="H13" s="11">
        <v>80</v>
      </c>
      <c r="I13" s="9">
        <f t="shared" si="2"/>
        <v>34</v>
      </c>
      <c r="J13" s="9">
        <f t="shared" si="0"/>
        <v>35</v>
      </c>
      <c r="K13" s="9">
        <f t="shared" si="0"/>
        <v>34</v>
      </c>
      <c r="M13">
        <f t="shared" si="3"/>
        <v>34.333333333333336</v>
      </c>
    </row>
    <row r="14" spans="2:13" ht="16.5" thickTop="1" thickBot="1" x14ac:dyDescent="0.3">
      <c r="B14" s="11">
        <v>90</v>
      </c>
      <c r="C14" s="12">
        <v>39</v>
      </c>
      <c r="D14" s="13">
        <v>40</v>
      </c>
      <c r="E14" s="13">
        <v>40</v>
      </c>
      <c r="F14" s="22">
        <f t="shared" si="1"/>
        <v>39.666666666666664</v>
      </c>
      <c r="H14" s="11">
        <v>90</v>
      </c>
      <c r="I14" s="9">
        <f t="shared" si="2"/>
        <v>36</v>
      </c>
      <c r="J14" s="9">
        <f t="shared" si="0"/>
        <v>37</v>
      </c>
      <c r="K14" s="9">
        <f t="shared" si="0"/>
        <v>37</v>
      </c>
      <c r="M14">
        <f t="shared" si="3"/>
        <v>36.666666666666664</v>
      </c>
    </row>
    <row r="15" spans="2:13" ht="16.5" thickTop="1" thickBot="1" x14ac:dyDescent="0.3">
      <c r="B15" s="11">
        <v>100</v>
      </c>
      <c r="C15" s="12">
        <v>42</v>
      </c>
      <c r="D15" s="13">
        <v>42.5</v>
      </c>
      <c r="E15" s="13">
        <v>43</v>
      </c>
      <c r="F15" s="22">
        <f t="shared" si="1"/>
        <v>42.5</v>
      </c>
      <c r="H15" s="11">
        <v>100</v>
      </c>
      <c r="I15" s="9">
        <f t="shared" si="2"/>
        <v>39</v>
      </c>
      <c r="J15" s="9">
        <f t="shared" si="0"/>
        <v>39.5</v>
      </c>
      <c r="K15" s="9">
        <f t="shared" si="0"/>
        <v>40</v>
      </c>
      <c r="M15">
        <f t="shared" si="3"/>
        <v>39.5</v>
      </c>
    </row>
    <row r="16" spans="2:13" ht="15.75" thickTop="1" x14ac:dyDescent="0.25"/>
    <row r="21" spans="13:13" x14ac:dyDescent="0.25">
      <c r="M21">
        <f>70/60</f>
        <v>1.1666666666666667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opLeftCell="A2" zoomScale="160" zoomScaleNormal="160" workbookViewId="0">
      <selection activeCell="F3" sqref="F3:F15"/>
    </sheetView>
  </sheetViews>
  <sheetFormatPr defaultRowHeight="15" x14ac:dyDescent="0.25"/>
  <cols>
    <col min="3" max="3" width="10.7109375" customWidth="1"/>
    <col min="4" max="4" width="11.7109375" customWidth="1"/>
    <col min="5" max="5" width="10.7109375" customWidth="1"/>
    <col min="9" max="9" width="11.140625" customWidth="1"/>
    <col min="10" max="10" width="10.7109375" customWidth="1"/>
    <col min="11" max="11" width="10.85546875" customWidth="1"/>
  </cols>
  <sheetData>
    <row r="2" spans="2:13" ht="15.75" thickBot="1" x14ac:dyDescent="0.3"/>
    <row r="3" spans="2:13" ht="15.75" thickTop="1" x14ac:dyDescent="0.25">
      <c r="B3" s="1"/>
      <c r="C3" s="2" t="s">
        <v>0</v>
      </c>
      <c r="D3" s="2"/>
      <c r="E3" s="2"/>
      <c r="F3" s="3"/>
      <c r="H3" s="1"/>
      <c r="I3" s="2" t="s">
        <v>0</v>
      </c>
      <c r="J3" s="2"/>
      <c r="K3" s="3"/>
    </row>
    <row r="4" spans="2:13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F4" s="4" t="s">
        <v>5</v>
      </c>
      <c r="H4" s="4" t="s">
        <v>1</v>
      </c>
      <c r="I4" s="5" t="s">
        <v>2</v>
      </c>
      <c r="J4" s="6" t="s">
        <v>3</v>
      </c>
      <c r="K4" s="7" t="s">
        <v>4</v>
      </c>
      <c r="M4" t="s">
        <v>5</v>
      </c>
    </row>
    <row r="5" spans="2:13" ht="16.5" thickTop="1" thickBot="1" x14ac:dyDescent="0.3">
      <c r="B5" s="8">
        <v>0</v>
      </c>
      <c r="C5" s="9">
        <v>3.5</v>
      </c>
      <c r="D5" s="10">
        <v>3.5</v>
      </c>
      <c r="E5" s="10">
        <v>4</v>
      </c>
      <c r="F5" s="22">
        <f>SUM(C5:E5)/3</f>
        <v>3.6666666666666665</v>
      </c>
      <c r="H5" s="8">
        <v>0</v>
      </c>
      <c r="I5" s="9">
        <f>C5-3.5</f>
        <v>0</v>
      </c>
      <c r="J5" s="9">
        <f>D5-3.5</f>
        <v>0</v>
      </c>
      <c r="K5" s="10">
        <f>E5-4</f>
        <v>0</v>
      </c>
      <c r="M5">
        <f>(I5+J5+K5)/3</f>
        <v>0</v>
      </c>
    </row>
    <row r="6" spans="2:13" ht="16.5" thickTop="1" thickBot="1" x14ac:dyDescent="0.3">
      <c r="B6" s="11">
        <v>10</v>
      </c>
      <c r="C6" s="12">
        <v>13.5</v>
      </c>
      <c r="D6" s="13">
        <v>13</v>
      </c>
      <c r="E6" s="13">
        <v>13</v>
      </c>
      <c r="F6" s="22">
        <f t="shared" ref="F6:F15" si="0">SUM(C6:E6)/3</f>
        <v>13.166666666666666</v>
      </c>
      <c r="H6" s="11">
        <v>10</v>
      </c>
      <c r="I6" s="9">
        <f t="shared" ref="I6:J15" si="1">C6-3.5</f>
        <v>10</v>
      </c>
      <c r="J6" s="9">
        <f t="shared" si="1"/>
        <v>9.5</v>
      </c>
      <c r="K6" s="10">
        <f t="shared" ref="K6:K15" si="2">E6-4</f>
        <v>9</v>
      </c>
      <c r="M6">
        <f t="shared" ref="M6:M15" si="3">(I6+J6+K6)/3</f>
        <v>9.5</v>
      </c>
    </row>
    <row r="7" spans="2:13" ht="16.5" thickTop="1" thickBot="1" x14ac:dyDescent="0.3">
      <c r="B7" s="11">
        <v>20</v>
      </c>
      <c r="C7" s="12">
        <v>18.5</v>
      </c>
      <c r="D7" s="13">
        <v>17.5</v>
      </c>
      <c r="E7" s="13">
        <v>18</v>
      </c>
      <c r="F7" s="22">
        <f t="shared" si="0"/>
        <v>18</v>
      </c>
      <c r="H7" s="11">
        <v>20</v>
      </c>
      <c r="I7" s="9">
        <f t="shared" si="1"/>
        <v>15</v>
      </c>
      <c r="J7" s="9">
        <f t="shared" si="1"/>
        <v>14</v>
      </c>
      <c r="K7" s="10">
        <f t="shared" si="2"/>
        <v>14</v>
      </c>
      <c r="M7">
        <f t="shared" si="3"/>
        <v>14.333333333333334</v>
      </c>
    </row>
    <row r="8" spans="2:13" ht="16.5" thickTop="1" thickBot="1" x14ac:dyDescent="0.3">
      <c r="B8" s="11">
        <v>30</v>
      </c>
      <c r="C8" s="12">
        <v>25</v>
      </c>
      <c r="D8" s="13">
        <v>23.5</v>
      </c>
      <c r="E8" s="13">
        <v>24</v>
      </c>
      <c r="F8" s="22">
        <f t="shared" si="0"/>
        <v>24.166666666666668</v>
      </c>
      <c r="H8" s="11">
        <v>30</v>
      </c>
      <c r="I8" s="9">
        <f t="shared" si="1"/>
        <v>21.5</v>
      </c>
      <c r="J8" s="9">
        <f t="shared" si="1"/>
        <v>20</v>
      </c>
      <c r="K8" s="10">
        <f t="shared" si="2"/>
        <v>20</v>
      </c>
      <c r="M8">
        <f t="shared" si="3"/>
        <v>20.5</v>
      </c>
    </row>
    <row r="9" spans="2:13" ht="16.5" thickTop="1" thickBot="1" x14ac:dyDescent="0.3">
      <c r="B9" s="11">
        <v>40</v>
      </c>
      <c r="C9" s="12">
        <v>29</v>
      </c>
      <c r="D9" s="13">
        <v>28</v>
      </c>
      <c r="E9" s="13">
        <v>28</v>
      </c>
      <c r="F9" s="22">
        <f t="shared" si="0"/>
        <v>28.333333333333332</v>
      </c>
      <c r="H9" s="11">
        <v>40</v>
      </c>
      <c r="I9" s="9">
        <f t="shared" si="1"/>
        <v>25.5</v>
      </c>
      <c r="J9" s="9">
        <f t="shared" si="1"/>
        <v>24.5</v>
      </c>
      <c r="K9" s="10">
        <f t="shared" si="2"/>
        <v>24</v>
      </c>
      <c r="M9">
        <f t="shared" si="3"/>
        <v>24.666666666666668</v>
      </c>
    </row>
    <row r="10" spans="2:13" ht="16.5" thickTop="1" thickBot="1" x14ac:dyDescent="0.3">
      <c r="B10" s="11">
        <v>50</v>
      </c>
      <c r="C10" s="12">
        <v>33</v>
      </c>
      <c r="D10" s="13">
        <v>34</v>
      </c>
      <c r="E10" s="13">
        <v>33</v>
      </c>
      <c r="F10" s="22">
        <f t="shared" si="0"/>
        <v>33.333333333333336</v>
      </c>
      <c r="H10" s="11">
        <v>50</v>
      </c>
      <c r="I10" s="9">
        <f t="shared" si="1"/>
        <v>29.5</v>
      </c>
      <c r="J10" s="9">
        <f t="shared" si="1"/>
        <v>30.5</v>
      </c>
      <c r="K10" s="10">
        <f t="shared" si="2"/>
        <v>29</v>
      </c>
      <c r="M10">
        <f t="shared" si="3"/>
        <v>29.666666666666668</v>
      </c>
    </row>
    <row r="11" spans="2:13" ht="16.5" thickTop="1" thickBot="1" x14ac:dyDescent="0.3">
      <c r="B11" s="11">
        <v>60</v>
      </c>
      <c r="C11" s="12">
        <v>36</v>
      </c>
      <c r="D11" s="13">
        <v>37</v>
      </c>
      <c r="E11" s="13">
        <v>37</v>
      </c>
      <c r="F11" s="22">
        <f t="shared" si="0"/>
        <v>36.666666666666664</v>
      </c>
      <c r="H11" s="11">
        <v>60</v>
      </c>
      <c r="I11" s="9">
        <f t="shared" si="1"/>
        <v>32.5</v>
      </c>
      <c r="J11" s="9">
        <f t="shared" si="1"/>
        <v>33.5</v>
      </c>
      <c r="K11" s="10">
        <f t="shared" si="2"/>
        <v>33</v>
      </c>
      <c r="M11">
        <f t="shared" si="3"/>
        <v>33</v>
      </c>
    </row>
    <row r="12" spans="2:13" ht="16.5" thickTop="1" thickBot="1" x14ac:dyDescent="0.3">
      <c r="B12" s="11">
        <v>70</v>
      </c>
      <c r="C12" s="12">
        <v>39.5</v>
      </c>
      <c r="D12" s="13">
        <v>40</v>
      </c>
      <c r="E12" s="13">
        <v>40.5</v>
      </c>
      <c r="F12" s="22">
        <f t="shared" si="0"/>
        <v>40</v>
      </c>
      <c r="H12" s="11">
        <v>70</v>
      </c>
      <c r="I12" s="9">
        <f t="shared" si="1"/>
        <v>36</v>
      </c>
      <c r="J12" s="9">
        <f t="shared" si="1"/>
        <v>36.5</v>
      </c>
      <c r="K12" s="10">
        <f t="shared" si="2"/>
        <v>36.5</v>
      </c>
      <c r="M12">
        <f t="shared" si="3"/>
        <v>36.333333333333336</v>
      </c>
    </row>
    <row r="13" spans="2:13" ht="16.5" thickTop="1" thickBot="1" x14ac:dyDescent="0.3">
      <c r="B13" s="11">
        <v>80</v>
      </c>
      <c r="C13" s="12">
        <v>42</v>
      </c>
      <c r="D13" s="13">
        <v>43</v>
      </c>
      <c r="E13" s="13">
        <v>44</v>
      </c>
      <c r="F13" s="22">
        <f t="shared" si="0"/>
        <v>43</v>
      </c>
      <c r="H13" s="11">
        <v>80</v>
      </c>
      <c r="I13" s="9">
        <f t="shared" si="1"/>
        <v>38.5</v>
      </c>
      <c r="J13" s="9">
        <f t="shared" si="1"/>
        <v>39.5</v>
      </c>
      <c r="K13" s="10">
        <f t="shared" si="2"/>
        <v>40</v>
      </c>
      <c r="M13">
        <f t="shared" si="3"/>
        <v>39.333333333333336</v>
      </c>
    </row>
    <row r="14" spans="2:13" ht="16.5" thickTop="1" thickBot="1" x14ac:dyDescent="0.3">
      <c r="B14" s="11">
        <v>90</v>
      </c>
      <c r="C14" s="12">
        <v>45.5</v>
      </c>
      <c r="D14" s="13">
        <v>46</v>
      </c>
      <c r="E14" s="13">
        <v>47</v>
      </c>
      <c r="F14" s="22">
        <f t="shared" si="0"/>
        <v>46.166666666666664</v>
      </c>
      <c r="H14" s="11">
        <v>90</v>
      </c>
      <c r="I14" s="9">
        <f t="shared" si="1"/>
        <v>42</v>
      </c>
      <c r="J14" s="9">
        <f t="shared" si="1"/>
        <v>42.5</v>
      </c>
      <c r="K14" s="10">
        <f t="shared" si="2"/>
        <v>43</v>
      </c>
      <c r="M14">
        <f t="shared" si="3"/>
        <v>42.5</v>
      </c>
    </row>
    <row r="15" spans="2:13" ht="16.5" thickTop="1" thickBot="1" x14ac:dyDescent="0.3">
      <c r="B15" s="11">
        <v>100</v>
      </c>
      <c r="C15" s="12">
        <v>48</v>
      </c>
      <c r="D15" s="13">
        <v>49</v>
      </c>
      <c r="E15" s="13">
        <v>50</v>
      </c>
      <c r="F15" s="22">
        <f t="shared" si="0"/>
        <v>49</v>
      </c>
      <c r="H15" s="11">
        <v>100</v>
      </c>
      <c r="I15" s="9">
        <f t="shared" si="1"/>
        <v>44.5</v>
      </c>
      <c r="J15" s="9">
        <f t="shared" si="1"/>
        <v>45.5</v>
      </c>
      <c r="K15" s="10">
        <f t="shared" si="2"/>
        <v>46</v>
      </c>
      <c r="M15">
        <f t="shared" si="3"/>
        <v>45.333333333333336</v>
      </c>
    </row>
    <row r="16" spans="2:13" ht="15.75" thickTop="1" x14ac:dyDescent="0.25"/>
    <row r="21" spans="13:13" x14ac:dyDescent="0.25">
      <c r="M21">
        <f>70/57.5</f>
        <v>1.2173913043478262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topLeftCell="A2" zoomScale="160" zoomScaleNormal="160" workbookViewId="0">
      <selection activeCell="F3" sqref="F3:F15"/>
    </sheetView>
  </sheetViews>
  <sheetFormatPr defaultRowHeight="15" x14ac:dyDescent="0.25"/>
  <cols>
    <col min="3" max="3" width="10.7109375" customWidth="1"/>
    <col min="4" max="4" width="10.5703125" customWidth="1"/>
    <col min="5" max="5" width="10.7109375" customWidth="1"/>
    <col min="9" max="10" width="11.5703125" customWidth="1"/>
    <col min="11" max="11" width="10.85546875" customWidth="1"/>
  </cols>
  <sheetData>
    <row r="2" spans="2:13" ht="15.75" thickBot="1" x14ac:dyDescent="0.3"/>
    <row r="3" spans="2:13" ht="15.75" thickTop="1" x14ac:dyDescent="0.25">
      <c r="B3" s="1"/>
      <c r="C3" s="2" t="s">
        <v>0</v>
      </c>
      <c r="D3" s="2"/>
      <c r="E3" s="2"/>
      <c r="F3" s="3"/>
      <c r="H3" s="1"/>
      <c r="I3" s="2" t="s">
        <v>0</v>
      </c>
      <c r="J3" s="2"/>
      <c r="K3" s="3"/>
    </row>
    <row r="4" spans="2:13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F4" s="4" t="s">
        <v>5</v>
      </c>
      <c r="H4" s="4" t="s">
        <v>1</v>
      </c>
      <c r="I4" s="5" t="s">
        <v>2</v>
      </c>
      <c r="J4" s="6" t="s">
        <v>3</v>
      </c>
      <c r="K4" s="7" t="s">
        <v>4</v>
      </c>
      <c r="M4" t="s">
        <v>5</v>
      </c>
    </row>
    <row r="5" spans="2:13" ht="16.5" thickTop="1" thickBot="1" x14ac:dyDescent="0.3">
      <c r="B5" s="8">
        <v>0</v>
      </c>
      <c r="C5" s="9">
        <v>4</v>
      </c>
      <c r="D5" s="10">
        <v>4.5</v>
      </c>
      <c r="E5" s="10">
        <v>4</v>
      </c>
      <c r="F5" s="22">
        <f>SUM(C5:E5)/3</f>
        <v>4.166666666666667</v>
      </c>
      <c r="H5" s="8">
        <v>0</v>
      </c>
      <c r="I5" s="9">
        <f>C5-4</f>
        <v>0</v>
      </c>
      <c r="J5" s="10">
        <f>D5-4.5</f>
        <v>0</v>
      </c>
      <c r="K5" s="10">
        <f>E5-4</f>
        <v>0</v>
      </c>
      <c r="M5">
        <f>(I5+J5+K5)/3</f>
        <v>0</v>
      </c>
    </row>
    <row r="6" spans="2:13" ht="16.5" thickTop="1" thickBot="1" x14ac:dyDescent="0.3">
      <c r="B6" s="11">
        <v>10</v>
      </c>
      <c r="C6" s="12">
        <v>17</v>
      </c>
      <c r="D6" s="13">
        <v>17</v>
      </c>
      <c r="E6" s="13">
        <v>18</v>
      </c>
      <c r="F6" s="22">
        <f t="shared" ref="F6:F15" si="0">SUM(C6:E6)/3</f>
        <v>17.333333333333332</v>
      </c>
      <c r="H6" s="11">
        <v>10</v>
      </c>
      <c r="I6" s="9">
        <f t="shared" ref="I6:I15" si="1">C6-4</f>
        <v>13</v>
      </c>
      <c r="J6" s="10">
        <f t="shared" ref="J6:J15" si="2">D6-4.5</f>
        <v>12.5</v>
      </c>
      <c r="K6" s="10">
        <f t="shared" ref="K6:K15" si="3">E6-4</f>
        <v>14</v>
      </c>
      <c r="M6">
        <f t="shared" ref="M6:M15" si="4">(I6+J6+K6)/3</f>
        <v>13.166666666666666</v>
      </c>
    </row>
    <row r="7" spans="2:13" ht="16.5" thickTop="1" thickBot="1" x14ac:dyDescent="0.3">
      <c r="B7" s="11">
        <v>20</v>
      </c>
      <c r="C7" s="12">
        <v>23.5</v>
      </c>
      <c r="D7" s="13">
        <v>24</v>
      </c>
      <c r="E7" s="13">
        <v>23.5</v>
      </c>
      <c r="F7" s="22">
        <f t="shared" si="0"/>
        <v>23.666666666666668</v>
      </c>
      <c r="H7" s="11">
        <v>20</v>
      </c>
      <c r="I7" s="9">
        <f t="shared" si="1"/>
        <v>19.5</v>
      </c>
      <c r="J7" s="10">
        <f t="shared" si="2"/>
        <v>19.5</v>
      </c>
      <c r="K7" s="10">
        <f t="shared" si="3"/>
        <v>19.5</v>
      </c>
      <c r="M7">
        <f t="shared" si="4"/>
        <v>19.5</v>
      </c>
    </row>
    <row r="8" spans="2:13" ht="16.5" thickTop="1" thickBot="1" x14ac:dyDescent="0.3">
      <c r="B8" s="11">
        <v>30</v>
      </c>
      <c r="C8" s="12">
        <v>27.5</v>
      </c>
      <c r="D8" s="13">
        <v>28</v>
      </c>
      <c r="E8" s="13">
        <v>28.5</v>
      </c>
      <c r="F8" s="22">
        <f t="shared" si="0"/>
        <v>28</v>
      </c>
      <c r="H8" s="11">
        <v>30</v>
      </c>
      <c r="I8" s="9">
        <f t="shared" si="1"/>
        <v>23.5</v>
      </c>
      <c r="J8" s="10">
        <f t="shared" si="2"/>
        <v>23.5</v>
      </c>
      <c r="K8" s="10">
        <f t="shared" si="3"/>
        <v>24.5</v>
      </c>
      <c r="M8">
        <f t="shared" si="4"/>
        <v>23.833333333333332</v>
      </c>
    </row>
    <row r="9" spans="2:13" ht="16.5" thickTop="1" thickBot="1" x14ac:dyDescent="0.3">
      <c r="B9" s="11">
        <v>40</v>
      </c>
      <c r="C9" s="12">
        <v>30.5</v>
      </c>
      <c r="D9" s="13">
        <v>31</v>
      </c>
      <c r="E9" s="13">
        <v>32</v>
      </c>
      <c r="F9" s="22">
        <f t="shared" si="0"/>
        <v>31.166666666666668</v>
      </c>
      <c r="H9" s="11">
        <v>40</v>
      </c>
      <c r="I9" s="9">
        <f t="shared" si="1"/>
        <v>26.5</v>
      </c>
      <c r="J9" s="10">
        <f t="shared" si="2"/>
        <v>26.5</v>
      </c>
      <c r="K9" s="10">
        <f t="shared" si="3"/>
        <v>28</v>
      </c>
      <c r="M9">
        <f t="shared" si="4"/>
        <v>27</v>
      </c>
    </row>
    <row r="10" spans="2:13" ht="16.5" thickTop="1" thickBot="1" x14ac:dyDescent="0.3">
      <c r="B10" s="11">
        <v>50</v>
      </c>
      <c r="C10" s="12">
        <v>34.5</v>
      </c>
      <c r="D10" s="13">
        <v>35</v>
      </c>
      <c r="E10" s="13">
        <v>36</v>
      </c>
      <c r="F10" s="22">
        <f t="shared" si="0"/>
        <v>35.166666666666664</v>
      </c>
      <c r="H10" s="11">
        <v>50</v>
      </c>
      <c r="I10" s="9">
        <f t="shared" si="1"/>
        <v>30.5</v>
      </c>
      <c r="J10" s="10">
        <f t="shared" si="2"/>
        <v>30.5</v>
      </c>
      <c r="K10" s="10">
        <f t="shared" si="3"/>
        <v>32</v>
      </c>
      <c r="M10">
        <f t="shared" si="4"/>
        <v>31</v>
      </c>
    </row>
    <row r="11" spans="2:13" ht="16.5" thickTop="1" thickBot="1" x14ac:dyDescent="0.3">
      <c r="B11" s="11">
        <v>60</v>
      </c>
      <c r="C11" s="12">
        <v>38</v>
      </c>
      <c r="D11" s="13">
        <v>39</v>
      </c>
      <c r="E11" s="13">
        <v>42</v>
      </c>
      <c r="F11" s="22">
        <f t="shared" si="0"/>
        <v>39.666666666666664</v>
      </c>
      <c r="H11" s="11">
        <v>60</v>
      </c>
      <c r="I11" s="9">
        <f t="shared" si="1"/>
        <v>34</v>
      </c>
      <c r="J11" s="10">
        <f t="shared" si="2"/>
        <v>34.5</v>
      </c>
      <c r="K11" s="10">
        <f t="shared" si="3"/>
        <v>38</v>
      </c>
      <c r="M11">
        <f t="shared" si="4"/>
        <v>35.5</v>
      </c>
    </row>
    <row r="12" spans="2:13" ht="16.5" thickTop="1" thickBot="1" x14ac:dyDescent="0.3">
      <c r="B12" s="11">
        <v>70</v>
      </c>
      <c r="C12" s="12">
        <v>42</v>
      </c>
      <c r="D12" s="13">
        <v>42.5</v>
      </c>
      <c r="E12" s="13">
        <v>48</v>
      </c>
      <c r="F12" s="22">
        <f t="shared" si="0"/>
        <v>44.166666666666664</v>
      </c>
      <c r="H12" s="11">
        <v>70</v>
      </c>
      <c r="I12" s="9">
        <f t="shared" si="1"/>
        <v>38</v>
      </c>
      <c r="J12" s="10">
        <f t="shared" si="2"/>
        <v>38</v>
      </c>
      <c r="K12" s="10">
        <f t="shared" si="3"/>
        <v>44</v>
      </c>
      <c r="M12">
        <f t="shared" si="4"/>
        <v>40</v>
      </c>
    </row>
    <row r="13" spans="2:13" ht="16.5" thickTop="1" thickBot="1" x14ac:dyDescent="0.3">
      <c r="B13" s="11">
        <v>80</v>
      </c>
      <c r="C13" s="12">
        <v>45</v>
      </c>
      <c r="D13" s="13">
        <v>48.5</v>
      </c>
      <c r="E13" s="13">
        <v>51</v>
      </c>
      <c r="F13" s="22">
        <f t="shared" si="0"/>
        <v>48.166666666666664</v>
      </c>
      <c r="H13" s="11">
        <v>80</v>
      </c>
      <c r="I13" s="9">
        <f t="shared" si="1"/>
        <v>41</v>
      </c>
      <c r="J13" s="10">
        <f t="shared" si="2"/>
        <v>44</v>
      </c>
      <c r="K13" s="10">
        <f t="shared" si="3"/>
        <v>47</v>
      </c>
      <c r="M13">
        <f t="shared" si="4"/>
        <v>44</v>
      </c>
    </row>
    <row r="14" spans="2:13" ht="16.5" thickTop="1" thickBot="1" x14ac:dyDescent="0.3">
      <c r="B14" s="11">
        <v>90</v>
      </c>
      <c r="C14" s="12">
        <v>58</v>
      </c>
      <c r="D14" s="13">
        <v>52</v>
      </c>
      <c r="E14" s="13">
        <v>53</v>
      </c>
      <c r="F14" s="22">
        <f t="shared" si="0"/>
        <v>54.333333333333336</v>
      </c>
      <c r="H14" s="11">
        <v>90</v>
      </c>
      <c r="I14" s="9">
        <f t="shared" si="1"/>
        <v>54</v>
      </c>
      <c r="J14" s="10">
        <f t="shared" si="2"/>
        <v>47.5</v>
      </c>
      <c r="K14" s="10">
        <f t="shared" si="3"/>
        <v>49</v>
      </c>
      <c r="M14">
        <f t="shared" si="4"/>
        <v>50.166666666666664</v>
      </c>
    </row>
    <row r="15" spans="2:13" ht="16.5" thickTop="1" thickBot="1" x14ac:dyDescent="0.3">
      <c r="B15" s="11">
        <v>100</v>
      </c>
      <c r="C15" s="12">
        <v>53.5</v>
      </c>
      <c r="D15" s="13">
        <v>55</v>
      </c>
      <c r="E15" s="13">
        <v>58</v>
      </c>
      <c r="F15" s="22">
        <f t="shared" si="0"/>
        <v>55.5</v>
      </c>
      <c r="H15" s="11">
        <v>100</v>
      </c>
      <c r="I15" s="9">
        <f t="shared" si="1"/>
        <v>49.5</v>
      </c>
      <c r="J15" s="10">
        <f t="shared" si="2"/>
        <v>50.5</v>
      </c>
      <c r="K15" s="10">
        <f t="shared" si="3"/>
        <v>54</v>
      </c>
      <c r="M15">
        <f t="shared" si="4"/>
        <v>51.333333333333336</v>
      </c>
    </row>
    <row r="16" spans="2:13" ht="15.75" thickTop="1" x14ac:dyDescent="0.25"/>
    <row r="19" spans="13:13" x14ac:dyDescent="0.25">
      <c r="M19">
        <f>70/40</f>
        <v>1.75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abSelected="1" topLeftCell="A2" zoomScale="160" zoomScaleNormal="160" workbookViewId="0">
      <selection activeCell="H10" sqref="H10"/>
    </sheetView>
  </sheetViews>
  <sheetFormatPr defaultRowHeight="15" x14ac:dyDescent="0.25"/>
  <cols>
    <col min="3" max="3" width="11.140625" customWidth="1"/>
    <col min="4" max="4" width="11" customWidth="1"/>
    <col min="5" max="5" width="10.42578125" customWidth="1"/>
    <col min="9" max="9" width="12" customWidth="1"/>
    <col min="10" max="10" width="12.28515625" customWidth="1"/>
    <col min="11" max="11" width="11" customWidth="1"/>
  </cols>
  <sheetData>
    <row r="2" spans="2:13" ht="15.75" thickBot="1" x14ac:dyDescent="0.3"/>
    <row r="3" spans="2:13" ht="15.75" thickTop="1" x14ac:dyDescent="0.25">
      <c r="B3" s="1"/>
      <c r="C3" s="2" t="s">
        <v>0</v>
      </c>
      <c r="D3" s="2"/>
      <c r="E3" s="2"/>
      <c r="F3" s="3"/>
      <c r="H3" s="1"/>
      <c r="I3" s="2" t="s">
        <v>0</v>
      </c>
      <c r="J3" s="2"/>
      <c r="K3" s="3"/>
    </row>
    <row r="4" spans="2:13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F4" s="4" t="s">
        <v>5</v>
      </c>
      <c r="H4" s="4" t="s">
        <v>1</v>
      </c>
      <c r="I4" s="5" t="s">
        <v>2</v>
      </c>
      <c r="J4" s="6" t="s">
        <v>3</v>
      </c>
      <c r="K4" s="7" t="s">
        <v>4</v>
      </c>
      <c r="M4" t="s">
        <v>5</v>
      </c>
    </row>
    <row r="5" spans="2:13" ht="16.5" thickTop="1" thickBot="1" x14ac:dyDescent="0.3">
      <c r="B5" s="8">
        <v>0</v>
      </c>
      <c r="C5" s="9">
        <v>4.5</v>
      </c>
      <c r="D5" s="10">
        <v>4.5</v>
      </c>
      <c r="E5" s="10">
        <v>5</v>
      </c>
      <c r="F5" s="22">
        <f>SUM(C5:E5)/3</f>
        <v>4.666666666666667</v>
      </c>
      <c r="H5" s="8">
        <v>0</v>
      </c>
      <c r="I5" s="9">
        <f>C5-4.5</f>
        <v>0</v>
      </c>
      <c r="J5" s="9">
        <f>D5-4.5</f>
        <v>0</v>
      </c>
      <c r="K5" s="10">
        <f>E5-5</f>
        <v>0</v>
      </c>
      <c r="M5">
        <f>(I5+J5+K5)/3</f>
        <v>0</v>
      </c>
    </row>
    <row r="6" spans="2:13" ht="16.5" thickTop="1" thickBot="1" x14ac:dyDescent="0.3">
      <c r="B6" s="11">
        <v>10</v>
      </c>
      <c r="C6" s="12">
        <v>16.5</v>
      </c>
      <c r="D6" s="13">
        <v>16</v>
      </c>
      <c r="E6" s="13">
        <v>17</v>
      </c>
      <c r="F6" s="22">
        <f t="shared" ref="F6:F15" si="0">SUM(C6:E6)/3</f>
        <v>16.5</v>
      </c>
      <c r="H6" s="11">
        <v>10</v>
      </c>
      <c r="I6" s="9">
        <f t="shared" ref="I6:J15" si="1">C6-4.5</f>
        <v>12</v>
      </c>
      <c r="J6" s="9">
        <f t="shared" si="1"/>
        <v>11.5</v>
      </c>
      <c r="K6" s="10">
        <f t="shared" ref="K6:K15" si="2">E6-5</f>
        <v>12</v>
      </c>
      <c r="M6">
        <f t="shared" ref="M6:M15" si="3">(I6+J6+K6)/3</f>
        <v>11.833333333333334</v>
      </c>
    </row>
    <row r="7" spans="2:13" ht="16.5" thickTop="1" thickBot="1" x14ac:dyDescent="0.3">
      <c r="B7" s="11">
        <v>20</v>
      </c>
      <c r="C7" s="12">
        <v>25</v>
      </c>
      <c r="D7" s="13">
        <v>25</v>
      </c>
      <c r="E7" s="13">
        <v>26</v>
      </c>
      <c r="F7" s="22">
        <f t="shared" si="0"/>
        <v>25.333333333333332</v>
      </c>
      <c r="H7" s="11">
        <v>20</v>
      </c>
      <c r="I7" s="9">
        <f t="shared" si="1"/>
        <v>20.5</v>
      </c>
      <c r="J7" s="9">
        <f t="shared" si="1"/>
        <v>20.5</v>
      </c>
      <c r="K7" s="10">
        <f t="shared" si="2"/>
        <v>21</v>
      </c>
      <c r="M7">
        <f t="shared" si="3"/>
        <v>20.666666666666668</v>
      </c>
    </row>
    <row r="8" spans="2:13" ht="16.5" thickTop="1" thickBot="1" x14ac:dyDescent="0.3">
      <c r="B8" s="11">
        <v>30</v>
      </c>
      <c r="C8" s="12">
        <v>32</v>
      </c>
      <c r="D8" s="13">
        <v>32</v>
      </c>
      <c r="E8" s="13">
        <v>31</v>
      </c>
      <c r="F8" s="22">
        <f t="shared" si="0"/>
        <v>31.666666666666668</v>
      </c>
      <c r="H8" s="11">
        <v>30</v>
      </c>
      <c r="I8" s="9">
        <f t="shared" si="1"/>
        <v>27.5</v>
      </c>
      <c r="J8" s="9">
        <f t="shared" si="1"/>
        <v>27.5</v>
      </c>
      <c r="K8" s="10">
        <f t="shared" si="2"/>
        <v>26</v>
      </c>
      <c r="M8">
        <f t="shared" si="3"/>
        <v>27</v>
      </c>
    </row>
    <row r="9" spans="2:13" ht="16.5" thickTop="1" thickBot="1" x14ac:dyDescent="0.3">
      <c r="B9" s="11">
        <v>40</v>
      </c>
      <c r="C9" s="12">
        <v>36</v>
      </c>
      <c r="D9" s="13">
        <v>38</v>
      </c>
      <c r="E9" s="13">
        <v>37.5</v>
      </c>
      <c r="F9" s="22">
        <f t="shared" si="0"/>
        <v>37.166666666666664</v>
      </c>
      <c r="H9" s="11">
        <v>40</v>
      </c>
      <c r="I9" s="9">
        <f t="shared" si="1"/>
        <v>31.5</v>
      </c>
      <c r="J9" s="9">
        <f t="shared" si="1"/>
        <v>33.5</v>
      </c>
      <c r="K9" s="10">
        <f t="shared" si="2"/>
        <v>32.5</v>
      </c>
      <c r="M9">
        <f t="shared" si="3"/>
        <v>32.5</v>
      </c>
    </row>
    <row r="10" spans="2:13" ht="16.5" thickTop="1" thickBot="1" x14ac:dyDescent="0.3">
      <c r="B10" s="11">
        <v>50</v>
      </c>
      <c r="C10" s="12">
        <v>41</v>
      </c>
      <c r="D10" s="13">
        <v>41.5</v>
      </c>
      <c r="E10" s="13">
        <v>42.5</v>
      </c>
      <c r="F10" s="22">
        <f t="shared" si="0"/>
        <v>41.666666666666664</v>
      </c>
      <c r="H10" s="11">
        <v>50</v>
      </c>
      <c r="I10" s="9">
        <f t="shared" si="1"/>
        <v>36.5</v>
      </c>
      <c r="J10" s="9">
        <f t="shared" si="1"/>
        <v>37</v>
      </c>
      <c r="K10" s="10">
        <f t="shared" si="2"/>
        <v>37.5</v>
      </c>
      <c r="M10">
        <f t="shared" si="3"/>
        <v>37</v>
      </c>
    </row>
    <row r="11" spans="2:13" ht="16.5" thickTop="1" thickBot="1" x14ac:dyDescent="0.3">
      <c r="B11" s="11">
        <v>60</v>
      </c>
      <c r="C11" s="12">
        <v>45.5</v>
      </c>
      <c r="D11" s="13">
        <v>46</v>
      </c>
      <c r="E11" s="13">
        <v>47</v>
      </c>
      <c r="F11" s="22">
        <f t="shared" si="0"/>
        <v>46.166666666666664</v>
      </c>
      <c r="H11" s="11">
        <v>60</v>
      </c>
      <c r="I11" s="9">
        <f t="shared" si="1"/>
        <v>41</v>
      </c>
      <c r="J11" s="9">
        <f t="shared" si="1"/>
        <v>41.5</v>
      </c>
      <c r="K11" s="10">
        <f t="shared" si="2"/>
        <v>42</v>
      </c>
      <c r="M11">
        <f t="shared" si="3"/>
        <v>41.5</v>
      </c>
    </row>
    <row r="12" spans="2:13" ht="16.5" thickTop="1" thickBot="1" x14ac:dyDescent="0.3">
      <c r="B12" s="11">
        <v>70</v>
      </c>
      <c r="C12" s="12">
        <v>50</v>
      </c>
      <c r="D12" s="13">
        <v>51</v>
      </c>
      <c r="E12" s="13">
        <v>52</v>
      </c>
      <c r="F12" s="22">
        <f t="shared" si="0"/>
        <v>51</v>
      </c>
      <c r="H12" s="11">
        <v>70</v>
      </c>
      <c r="I12" s="9">
        <f t="shared" si="1"/>
        <v>45.5</v>
      </c>
      <c r="J12" s="9">
        <f t="shared" si="1"/>
        <v>46.5</v>
      </c>
      <c r="K12" s="10">
        <f t="shared" si="2"/>
        <v>47</v>
      </c>
      <c r="M12">
        <f t="shared" si="3"/>
        <v>46.333333333333336</v>
      </c>
    </row>
    <row r="13" spans="2:13" ht="16.5" thickTop="1" thickBot="1" x14ac:dyDescent="0.3">
      <c r="B13" s="11">
        <v>80</v>
      </c>
      <c r="C13" s="12">
        <v>54.5</v>
      </c>
      <c r="D13" s="13">
        <v>55</v>
      </c>
      <c r="E13" s="13">
        <v>56</v>
      </c>
      <c r="F13" s="22">
        <f t="shared" si="0"/>
        <v>55.166666666666664</v>
      </c>
      <c r="H13" s="11">
        <v>80</v>
      </c>
      <c r="I13" s="9">
        <f t="shared" si="1"/>
        <v>50</v>
      </c>
      <c r="J13" s="9">
        <f t="shared" si="1"/>
        <v>50.5</v>
      </c>
      <c r="K13" s="10">
        <f t="shared" si="2"/>
        <v>51</v>
      </c>
      <c r="M13">
        <f t="shared" si="3"/>
        <v>50.5</v>
      </c>
    </row>
    <row r="14" spans="2:13" ht="16.5" thickTop="1" thickBot="1" x14ac:dyDescent="0.3">
      <c r="B14" s="11">
        <v>90</v>
      </c>
      <c r="C14" s="12">
        <v>59</v>
      </c>
      <c r="D14" s="13">
        <v>59</v>
      </c>
      <c r="E14" s="13">
        <v>60</v>
      </c>
      <c r="F14" s="22">
        <f t="shared" si="0"/>
        <v>59.333333333333336</v>
      </c>
      <c r="H14" s="11">
        <v>90</v>
      </c>
      <c r="I14" s="9">
        <f t="shared" si="1"/>
        <v>54.5</v>
      </c>
      <c r="J14" s="9">
        <f t="shared" si="1"/>
        <v>54.5</v>
      </c>
      <c r="K14" s="10">
        <f t="shared" si="2"/>
        <v>55</v>
      </c>
      <c r="M14">
        <f t="shared" si="3"/>
        <v>54.666666666666664</v>
      </c>
    </row>
    <row r="15" spans="2:13" ht="16.5" thickTop="1" thickBot="1" x14ac:dyDescent="0.3">
      <c r="B15" s="11">
        <v>100</v>
      </c>
      <c r="C15" s="12">
        <v>63.5</v>
      </c>
      <c r="D15" s="13">
        <v>64</v>
      </c>
      <c r="E15" s="13">
        <v>65</v>
      </c>
      <c r="F15" s="22">
        <f t="shared" si="0"/>
        <v>64.166666666666671</v>
      </c>
      <c r="H15" s="11">
        <v>100</v>
      </c>
      <c r="I15" s="9">
        <f t="shared" si="1"/>
        <v>59</v>
      </c>
      <c r="J15" s="9">
        <f t="shared" si="1"/>
        <v>59.5</v>
      </c>
      <c r="K15" s="10">
        <f t="shared" si="2"/>
        <v>60</v>
      </c>
      <c r="M15">
        <f t="shared" si="3"/>
        <v>59.5</v>
      </c>
    </row>
    <row r="16" spans="2:13" ht="15.75" thickTop="1" x14ac:dyDescent="0.25"/>
    <row r="21" spans="12:12" x14ac:dyDescent="0.25">
      <c r="L21">
        <f>70/45</f>
        <v>1.5555555555555556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zoomScale="115" zoomScaleNormal="115" workbookViewId="0">
      <selection activeCell="D3" sqref="D3"/>
    </sheetView>
  </sheetViews>
  <sheetFormatPr defaultRowHeight="15" x14ac:dyDescent="0.25"/>
  <cols>
    <col min="3" max="3" width="37.28515625" bestFit="1" customWidth="1"/>
    <col min="4" max="4" width="34" bestFit="1" customWidth="1"/>
  </cols>
  <sheetData>
    <row r="2" spans="3:4" ht="15.75" thickBot="1" x14ac:dyDescent="0.3"/>
    <row r="3" spans="3:4" ht="18.75" thickTop="1" thickBot="1" x14ac:dyDescent="0.3">
      <c r="C3" s="17" t="s">
        <v>6</v>
      </c>
      <c r="D3" s="17" t="s">
        <v>7</v>
      </c>
    </row>
    <row r="4" spans="3:4" ht="15.75" thickTop="1" x14ac:dyDescent="0.25">
      <c r="C4" s="19">
        <v>0.01</v>
      </c>
      <c r="D4" s="20">
        <v>1.2069000000000001</v>
      </c>
    </row>
    <row r="5" spans="3:4" x14ac:dyDescent="0.25">
      <c r="C5" s="18">
        <v>0.02</v>
      </c>
      <c r="D5" s="21">
        <v>0.77778000000000003</v>
      </c>
    </row>
    <row r="6" spans="3:4" x14ac:dyDescent="0.25">
      <c r="C6" s="18">
        <v>0.03</v>
      </c>
      <c r="D6" s="21">
        <v>1.1666700000000001</v>
      </c>
    </row>
    <row r="7" spans="3:4" x14ac:dyDescent="0.25">
      <c r="C7" s="18">
        <v>0.04</v>
      </c>
      <c r="D7" s="21">
        <v>1.21739</v>
      </c>
    </row>
    <row r="8" spans="3:4" x14ac:dyDescent="0.25">
      <c r="C8" s="18">
        <v>0.05</v>
      </c>
      <c r="D8" s="21">
        <v>1.75</v>
      </c>
    </row>
    <row r="9" spans="3:4" x14ac:dyDescent="0.25">
      <c r="C9" s="18">
        <v>0.06</v>
      </c>
      <c r="D9" s="21">
        <v>1.5555600000000001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0.01 CS</vt:lpstr>
      <vt:lpstr>0.02 CS</vt:lpstr>
      <vt:lpstr>0.03 CS</vt:lpstr>
      <vt:lpstr>0.04 CS</vt:lpstr>
      <vt:lpstr>0.05 CS</vt:lpstr>
      <vt:lpstr>0.06 CS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Ben</cp:lastModifiedBy>
  <dcterms:created xsi:type="dcterms:W3CDTF">2015-03-23T13:52:39Z</dcterms:created>
  <dcterms:modified xsi:type="dcterms:W3CDTF">2015-04-16T17:20:10Z</dcterms:modified>
</cp:coreProperties>
</file>