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 activeTab="6"/>
  </bookViews>
  <sheets>
    <sheet name="2Molar" sheetId="1" r:id="rId1"/>
    <sheet name="2.4Molar" sheetId="2" r:id="rId2"/>
    <sheet name="2.8Molar" sheetId="3" r:id="rId3"/>
    <sheet name="3.2Molar" sheetId="4" r:id="rId4"/>
    <sheet name="3.6Molar" sheetId="5" r:id="rId5"/>
    <sheet name="4Molar" sheetId="6" r:id="rId6"/>
    <sheet name="All" sheetId="7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D30" i="4" l="1"/>
  <c r="F6" i="6" l="1"/>
  <c r="F7" i="6"/>
  <c r="F8" i="6"/>
  <c r="F9" i="6"/>
  <c r="F10" i="6"/>
  <c r="F11" i="6"/>
  <c r="F12" i="6"/>
  <c r="F13" i="6"/>
  <c r="F14" i="6"/>
  <c r="F15" i="6"/>
  <c r="F5" i="6"/>
  <c r="F6" i="5"/>
  <c r="F7" i="5"/>
  <c r="F8" i="5"/>
  <c r="F9" i="5"/>
  <c r="F10" i="5"/>
  <c r="F11" i="5"/>
  <c r="F12" i="5"/>
  <c r="F13" i="5"/>
  <c r="F14" i="5"/>
  <c r="F15" i="5"/>
  <c r="F5" i="5"/>
  <c r="F6" i="4"/>
  <c r="F7" i="4"/>
  <c r="F8" i="4"/>
  <c r="F9" i="4"/>
  <c r="F10" i="4"/>
  <c r="F11" i="4"/>
  <c r="F12" i="4"/>
  <c r="F13" i="4"/>
  <c r="F14" i="4"/>
  <c r="F15" i="4"/>
  <c r="F5" i="4"/>
  <c r="F5" i="3"/>
  <c r="F6" i="3"/>
  <c r="F7" i="3"/>
  <c r="F8" i="3"/>
  <c r="F9" i="3"/>
  <c r="F10" i="3"/>
  <c r="F11" i="3"/>
  <c r="F12" i="3"/>
  <c r="F13" i="3"/>
  <c r="F14" i="3"/>
  <c r="F15" i="3"/>
  <c r="F6" i="2"/>
  <c r="F7" i="2"/>
  <c r="F8" i="2"/>
  <c r="F9" i="2"/>
  <c r="F10" i="2"/>
  <c r="F11" i="2"/>
  <c r="F12" i="2"/>
  <c r="F13" i="2"/>
  <c r="F14" i="2"/>
  <c r="F15" i="2"/>
  <c r="F5" i="2"/>
  <c r="F6" i="1"/>
  <c r="F7" i="1"/>
  <c r="F8" i="1"/>
  <c r="F9" i="1"/>
  <c r="F10" i="1"/>
  <c r="F11" i="1"/>
  <c r="F12" i="1"/>
  <c r="F13" i="1"/>
  <c r="F14" i="1"/>
  <c r="F15" i="1"/>
  <c r="F5" i="1"/>
  <c r="C34" i="6" l="1"/>
  <c r="D33" i="5"/>
  <c r="E33" i="3"/>
  <c r="F41" i="1"/>
  <c r="F24" i="4" l="1"/>
  <c r="H6" i="1" l="1"/>
  <c r="H7" i="1"/>
  <c r="H8" i="1"/>
  <c r="H9" i="1"/>
  <c r="H10" i="1"/>
  <c r="H11" i="1"/>
  <c r="H12" i="1"/>
  <c r="H13" i="1"/>
  <c r="H14" i="1"/>
  <c r="H15" i="1"/>
  <c r="H5" i="1"/>
  <c r="K5" i="6"/>
  <c r="K6" i="6"/>
  <c r="M6" i="6" s="1"/>
  <c r="K7" i="6"/>
  <c r="K8" i="6"/>
  <c r="K9" i="6"/>
  <c r="K10" i="6"/>
  <c r="K11" i="6"/>
  <c r="M11" i="6" s="1"/>
  <c r="K12" i="6"/>
  <c r="K13" i="6"/>
  <c r="K14" i="6"/>
  <c r="K15" i="6"/>
  <c r="M15" i="6" s="1"/>
  <c r="J5" i="6"/>
  <c r="J6" i="6"/>
  <c r="J7" i="6"/>
  <c r="J8" i="6"/>
  <c r="J9" i="6"/>
  <c r="J10" i="6"/>
  <c r="J11" i="6"/>
  <c r="J12" i="6"/>
  <c r="J13" i="6"/>
  <c r="J14" i="6"/>
  <c r="J15" i="6"/>
  <c r="I6" i="6"/>
  <c r="I7" i="6"/>
  <c r="I8" i="6"/>
  <c r="I9" i="6"/>
  <c r="I10" i="6"/>
  <c r="I11" i="6"/>
  <c r="I12" i="6"/>
  <c r="I13" i="6"/>
  <c r="I14" i="6"/>
  <c r="I15" i="6"/>
  <c r="I5" i="6"/>
  <c r="M14" i="6"/>
  <c r="M13" i="6"/>
  <c r="M10" i="6"/>
  <c r="M9" i="6"/>
  <c r="M7" i="6"/>
  <c r="M5" i="6"/>
  <c r="K6" i="5"/>
  <c r="K7" i="5"/>
  <c r="K8" i="5"/>
  <c r="K9" i="5"/>
  <c r="K10" i="5"/>
  <c r="K11" i="5"/>
  <c r="K12" i="5"/>
  <c r="K13" i="5"/>
  <c r="K14" i="5"/>
  <c r="K15" i="5"/>
  <c r="M11" i="5"/>
  <c r="K5" i="5"/>
  <c r="J6" i="5"/>
  <c r="J7" i="5"/>
  <c r="J8" i="5"/>
  <c r="J9" i="5"/>
  <c r="J10" i="5"/>
  <c r="J11" i="5"/>
  <c r="J12" i="5"/>
  <c r="J13" i="5"/>
  <c r="J14" i="5"/>
  <c r="J15" i="5"/>
  <c r="J5" i="5"/>
  <c r="I6" i="5"/>
  <c r="I7" i="5"/>
  <c r="I8" i="5"/>
  <c r="I9" i="5"/>
  <c r="I10" i="5"/>
  <c r="I11" i="5"/>
  <c r="I12" i="5"/>
  <c r="I13" i="5"/>
  <c r="I14" i="5"/>
  <c r="I15" i="5"/>
  <c r="I5" i="5"/>
  <c r="M15" i="5"/>
  <c r="M12" i="5"/>
  <c r="M8" i="5"/>
  <c r="M7" i="5"/>
  <c r="K6" i="4"/>
  <c r="K7" i="4"/>
  <c r="K8" i="4"/>
  <c r="K9" i="4"/>
  <c r="M9" i="4" s="1"/>
  <c r="K10" i="4"/>
  <c r="K11" i="4"/>
  <c r="K12" i="4"/>
  <c r="K13" i="4"/>
  <c r="M13" i="4" s="1"/>
  <c r="K14" i="4"/>
  <c r="K15" i="4"/>
  <c r="K5" i="4"/>
  <c r="M5" i="4" s="1"/>
  <c r="J6" i="4"/>
  <c r="J7" i="4"/>
  <c r="J8" i="4"/>
  <c r="J9" i="4"/>
  <c r="J10" i="4"/>
  <c r="J11" i="4"/>
  <c r="J12" i="4"/>
  <c r="J13" i="4"/>
  <c r="J14" i="4"/>
  <c r="J15" i="4"/>
  <c r="J5" i="4"/>
  <c r="I6" i="4"/>
  <c r="I7" i="4"/>
  <c r="I8" i="4"/>
  <c r="I9" i="4"/>
  <c r="I10" i="4"/>
  <c r="I11" i="4"/>
  <c r="I12" i="4"/>
  <c r="I13" i="4"/>
  <c r="I14" i="4"/>
  <c r="I15" i="4"/>
  <c r="I5" i="4"/>
  <c r="K6" i="3"/>
  <c r="K7" i="3"/>
  <c r="K8" i="3"/>
  <c r="M8" i="3" s="1"/>
  <c r="K9" i="3"/>
  <c r="K10" i="3"/>
  <c r="K11" i="3"/>
  <c r="K12" i="3"/>
  <c r="K13" i="3"/>
  <c r="M13" i="3" s="1"/>
  <c r="K14" i="3"/>
  <c r="K15" i="3"/>
  <c r="K5" i="3"/>
  <c r="J6" i="3"/>
  <c r="J7" i="3"/>
  <c r="J8" i="3"/>
  <c r="J9" i="3"/>
  <c r="J10" i="3"/>
  <c r="J11" i="3"/>
  <c r="J12" i="3"/>
  <c r="J13" i="3"/>
  <c r="J14" i="3"/>
  <c r="J15" i="3"/>
  <c r="J5" i="3"/>
  <c r="I6" i="3"/>
  <c r="M6" i="3" s="1"/>
  <c r="I7" i="3"/>
  <c r="I8" i="3"/>
  <c r="I9" i="3"/>
  <c r="I10" i="3"/>
  <c r="I11" i="3"/>
  <c r="I12" i="3"/>
  <c r="I13" i="3"/>
  <c r="I14" i="3"/>
  <c r="I15" i="3"/>
  <c r="I5" i="3"/>
  <c r="M14" i="3"/>
  <c r="M10" i="3"/>
  <c r="M7" i="3"/>
  <c r="M5" i="3"/>
  <c r="L6" i="2"/>
  <c r="L7" i="2"/>
  <c r="L8" i="2"/>
  <c r="L9" i="2"/>
  <c r="L10" i="2"/>
  <c r="L11" i="2"/>
  <c r="L12" i="2"/>
  <c r="L13" i="2"/>
  <c r="L14" i="2"/>
  <c r="L15" i="2"/>
  <c r="L5" i="2"/>
  <c r="J6" i="2"/>
  <c r="J7" i="2"/>
  <c r="J8" i="2"/>
  <c r="J9" i="2"/>
  <c r="J10" i="2"/>
  <c r="J11" i="2"/>
  <c r="J12" i="2"/>
  <c r="J13" i="2"/>
  <c r="J14" i="2"/>
  <c r="J15" i="2"/>
  <c r="J5" i="2"/>
  <c r="I6" i="2"/>
  <c r="I7" i="2"/>
  <c r="I8" i="2"/>
  <c r="I9" i="2"/>
  <c r="I10" i="2"/>
  <c r="I11" i="2"/>
  <c r="I12" i="2"/>
  <c r="I13" i="2"/>
  <c r="I14" i="2"/>
  <c r="I15" i="2"/>
  <c r="I5" i="2"/>
  <c r="E20" i="1"/>
  <c r="E21" i="1"/>
  <c r="E22" i="1"/>
  <c r="E23" i="1"/>
  <c r="E24" i="1"/>
  <c r="E25" i="1"/>
  <c r="E26" i="1"/>
  <c r="E27" i="1"/>
  <c r="E28" i="1"/>
  <c r="E29" i="1"/>
  <c r="E19" i="1"/>
  <c r="M8" i="6" l="1"/>
  <c r="M12" i="6"/>
  <c r="M5" i="5"/>
  <c r="M14" i="5"/>
  <c r="M10" i="5"/>
  <c r="M6" i="5"/>
  <c r="M13" i="5"/>
  <c r="M9" i="5"/>
  <c r="M6" i="4"/>
  <c r="M10" i="4"/>
  <c r="M14" i="4"/>
  <c r="M7" i="4"/>
  <c r="M11" i="4"/>
  <c r="M15" i="4"/>
  <c r="M8" i="4"/>
  <c r="M12" i="4"/>
  <c r="M12" i="3"/>
  <c r="M9" i="3"/>
  <c r="M15" i="3"/>
  <c r="M11" i="3"/>
</calcChain>
</file>

<file path=xl/sharedStrings.xml><?xml version="1.0" encoding="utf-8"?>
<sst xmlns="http://schemas.openxmlformats.org/spreadsheetml/2006/main" count="81" uniqueCount="11">
  <si>
    <t>Time (s)</t>
  </si>
  <si>
    <t>Repeat 3</t>
  </si>
  <si>
    <t>Repeat 2</t>
  </si>
  <si>
    <t>Repeat 1</t>
  </si>
  <si>
    <t>Average:</t>
  </si>
  <si>
    <t>Avg Range:</t>
  </si>
  <si>
    <t>Volume of Hydrogen Produced (ml)</t>
  </si>
  <si>
    <t>Average</t>
  </si>
  <si>
    <t>Sulfuric Acid Concentration (Molar)</t>
  </si>
  <si>
    <t>Gradient</t>
  </si>
  <si>
    <r>
      <t>Initial Rate of Reaction (ml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</si>
</sst>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3" xfId="0" applyNumberFormat="1" applyFill="1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4" fontId="0" fillId="0" borderId="6" xfId="0" applyNumberFormat="1" applyBorder="1" applyAlignment="1">
      <alignment horizontal="center"/>
    </xf>
    <xf numFmtId="0" fontId="0" fillId="0" borderId="2" xfId="0" applyBorder="1"/>
    <xf numFmtId="165" fontId="0" fillId="0" borderId="6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The Zinc-Acid Reaction (Gas Syringe Method).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[1]Sheet1!$B$4:$B$14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[1]Sheet1!$D$4:$D$14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4</c:v>
                </c:pt>
                <c:pt idx="4">
                  <c:v>6</c:v>
                </c:pt>
                <c:pt idx="5">
                  <c:v>7.5</c:v>
                </c:pt>
                <c:pt idx="6">
                  <c:v>9.5</c:v>
                </c:pt>
                <c:pt idx="7">
                  <c:v>11.5</c:v>
                </c:pt>
                <c:pt idx="8">
                  <c:v>13</c:v>
                </c:pt>
                <c:pt idx="9">
                  <c:v>14.5</c:v>
                </c:pt>
                <c:pt idx="10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[1]Sheet1!$B$4:$B$14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[1]Sheet1!$E$4:$E$14</c:f>
              <c:numCache>
                <c:formatCode>General</c:formatCode>
                <c:ptCount val="11"/>
                <c:pt idx="0">
                  <c:v>0.5</c:v>
                </c:pt>
                <c:pt idx="1">
                  <c:v>2</c:v>
                </c:pt>
                <c:pt idx="2">
                  <c:v>3.5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15.5</c:v>
                </c:pt>
                <c:pt idx="10">
                  <c:v>17.5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[1]Sheet1!$B$4:$B$14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[1]Sheet1!$F$4:$F$14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6.5</c:v>
                </c:pt>
                <c:pt idx="5">
                  <c:v>8</c:v>
                </c:pt>
                <c:pt idx="6">
                  <c:v>9.5</c:v>
                </c:pt>
                <c:pt idx="7">
                  <c:v>11.5</c:v>
                </c:pt>
                <c:pt idx="8">
                  <c:v>13.5</c:v>
                </c:pt>
                <c:pt idx="9">
                  <c:v>15</c:v>
                </c:pt>
                <c:pt idx="10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96352"/>
        <c:axId val="100198272"/>
      </c:lineChart>
      <c:catAx>
        <c:axId val="10019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198272"/>
        <c:crosses val="autoZero"/>
        <c:auto val="1"/>
        <c:lblAlgn val="ctr"/>
        <c:lblOffset val="100"/>
        <c:noMultiLvlLbl val="0"/>
      </c:catAx>
      <c:valAx>
        <c:axId val="10019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19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3.6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linear"/>
            <c:dispRSqr val="0"/>
            <c:dispEq val="0"/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'3.6Molar'!$M$5:$M$15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27.5</c:v>
                </c:pt>
                <c:pt idx="4">
                  <c:v>36.166666666666664</c:v>
                </c:pt>
                <c:pt idx="5">
                  <c:v>44.333333333333336</c:v>
                </c:pt>
                <c:pt idx="6">
                  <c:v>52.666666666666664</c:v>
                </c:pt>
                <c:pt idx="7">
                  <c:v>61.5</c:v>
                </c:pt>
                <c:pt idx="8">
                  <c:v>70.666666666666671</c:v>
                </c:pt>
                <c:pt idx="9">
                  <c:v>79.166666666666671</c:v>
                </c:pt>
                <c:pt idx="10">
                  <c:v>87.666666666666671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80032"/>
        <c:axId val="149586304"/>
      </c:lineChart>
      <c:catAx>
        <c:axId val="1495800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9586304"/>
        <c:crosses val="autoZero"/>
        <c:auto val="1"/>
        <c:lblAlgn val="ctr"/>
        <c:lblOffset val="100"/>
        <c:noMultiLvlLbl val="0"/>
      </c:catAx>
      <c:valAx>
        <c:axId val="1495863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9580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4.0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'4Molar'!$C$5:$C$15</c:f>
              <c:numCache>
                <c:formatCode>0.0</c:formatCode>
                <c:ptCount val="11"/>
                <c:pt idx="0">
                  <c:v>1</c:v>
                </c:pt>
                <c:pt idx="1">
                  <c:v>12</c:v>
                </c:pt>
                <c:pt idx="2">
                  <c:v>27</c:v>
                </c:pt>
                <c:pt idx="3">
                  <c:v>37</c:v>
                </c:pt>
                <c:pt idx="4">
                  <c:v>42</c:v>
                </c:pt>
                <c:pt idx="5">
                  <c:v>53.5</c:v>
                </c:pt>
                <c:pt idx="6">
                  <c:v>60.5</c:v>
                </c:pt>
                <c:pt idx="7">
                  <c:v>67</c:v>
                </c:pt>
                <c:pt idx="8">
                  <c:v>73.5</c:v>
                </c:pt>
                <c:pt idx="9">
                  <c:v>78</c:v>
                </c:pt>
                <c:pt idx="10">
                  <c:v>84.5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'4Molar'!$D$5:$D$15</c:f>
              <c:numCache>
                <c:formatCode>0.0</c:formatCode>
                <c:ptCount val="11"/>
                <c:pt idx="0">
                  <c:v>1</c:v>
                </c:pt>
                <c:pt idx="1">
                  <c:v>6.5</c:v>
                </c:pt>
                <c:pt idx="2">
                  <c:v>15</c:v>
                </c:pt>
                <c:pt idx="3">
                  <c:v>24.5</c:v>
                </c:pt>
                <c:pt idx="4">
                  <c:v>36</c:v>
                </c:pt>
                <c:pt idx="5">
                  <c:v>47</c:v>
                </c:pt>
                <c:pt idx="6">
                  <c:v>59.5</c:v>
                </c:pt>
                <c:pt idx="7">
                  <c:v>67</c:v>
                </c:pt>
                <c:pt idx="8">
                  <c:v>74</c:v>
                </c:pt>
                <c:pt idx="9">
                  <c:v>77.5</c:v>
                </c:pt>
                <c:pt idx="10">
                  <c:v>86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'4Molar'!$E$5:$E$15</c:f>
              <c:numCache>
                <c:formatCode>0.0</c:formatCode>
                <c:ptCount val="11"/>
                <c:pt idx="0">
                  <c:v>1</c:v>
                </c:pt>
                <c:pt idx="1">
                  <c:v>10.5</c:v>
                </c:pt>
                <c:pt idx="2">
                  <c:v>22</c:v>
                </c:pt>
                <c:pt idx="3">
                  <c:v>31.5</c:v>
                </c:pt>
                <c:pt idx="4">
                  <c:v>42</c:v>
                </c:pt>
                <c:pt idx="5">
                  <c:v>52</c:v>
                </c:pt>
                <c:pt idx="6">
                  <c:v>59.5</c:v>
                </c:pt>
                <c:pt idx="7">
                  <c:v>68.5</c:v>
                </c:pt>
                <c:pt idx="8">
                  <c:v>79</c:v>
                </c:pt>
                <c:pt idx="9">
                  <c:v>84.5</c:v>
                </c:pt>
                <c:pt idx="10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02720"/>
        <c:axId val="164631296"/>
      </c:lineChart>
      <c:catAx>
        <c:axId val="16350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31296"/>
        <c:crosses val="autoZero"/>
        <c:auto val="1"/>
        <c:lblAlgn val="ctr"/>
        <c:lblOffset val="100"/>
        <c:noMultiLvlLbl val="0"/>
      </c:catAx>
      <c:valAx>
        <c:axId val="16463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350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4.0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'4Molar'!$M$5:$M$15</c:f>
              <c:strCache>
                <c:ptCount val="1"/>
                <c:pt idx="0">
                  <c:v>0 8.666666667 20.33333333 30 39 49.83333333 58.83333333 66.5 74.5 79 85.83333333</c:v>
                </c:pt>
              </c:strCache>
            </c:strRef>
          </c:tx>
          <c:spPr>
            <a:ln>
              <a:noFill/>
            </a:ln>
          </c:spPr>
          <c:trendline>
            <c:spPr>
              <a:ln w="22225"/>
            </c:spPr>
            <c:trendlineType val="linear"/>
            <c:intercept val="-9"/>
            <c:dispRSqr val="0"/>
            <c:dispEq val="0"/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'4Molar'!$M$5:$M$15</c:f>
              <c:numCache>
                <c:formatCode>General</c:formatCode>
                <c:ptCount val="11"/>
                <c:pt idx="0">
                  <c:v>0</c:v>
                </c:pt>
                <c:pt idx="1">
                  <c:v>8.6666666666666661</c:v>
                </c:pt>
                <c:pt idx="2">
                  <c:v>20.333333333333332</c:v>
                </c:pt>
                <c:pt idx="3">
                  <c:v>30</c:v>
                </c:pt>
                <c:pt idx="4">
                  <c:v>39</c:v>
                </c:pt>
                <c:pt idx="5">
                  <c:v>49.833333333333336</c:v>
                </c:pt>
                <c:pt idx="6">
                  <c:v>58.833333333333336</c:v>
                </c:pt>
                <c:pt idx="7">
                  <c:v>66.5</c:v>
                </c:pt>
                <c:pt idx="8">
                  <c:v>74.5</c:v>
                </c:pt>
                <c:pt idx="9">
                  <c:v>79</c:v>
                </c:pt>
                <c:pt idx="10">
                  <c:v>85.833333333333329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2928"/>
        <c:axId val="164659200"/>
      </c:lineChart>
      <c:catAx>
        <c:axId val="16465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4659200"/>
        <c:crosses val="autoZero"/>
        <c:auto val="1"/>
        <c:lblAlgn val="ctr"/>
        <c:lblOffset val="100"/>
        <c:noMultiLvlLbl val="0"/>
      </c:catAx>
      <c:valAx>
        <c:axId val="1646592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465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Rate vs Concentration</a:t>
            </a:r>
            <a:r>
              <a:rPr lang="en-GB" baseline="0"/>
              <a:t> Graph </a:t>
            </a:r>
            <a:r>
              <a:rPr lang="en-GB"/>
              <a:t>for</a:t>
            </a:r>
            <a:r>
              <a:rPr lang="en-GB" baseline="0"/>
              <a:t> the Non-Catalysed Reaction of Zinc and Sulfuric Acid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All!$C$4:$C$9</c:f>
              <c:numCache>
                <c:formatCode>0.0</c:formatCode>
                <c:ptCount val="6"/>
                <c:pt idx="0">
                  <c:v>2</c:v>
                </c:pt>
                <c:pt idx="1">
                  <c:v>2.4</c:v>
                </c:pt>
                <c:pt idx="2">
                  <c:v>2.8</c:v>
                </c:pt>
                <c:pt idx="3">
                  <c:v>3.2</c:v>
                </c:pt>
                <c:pt idx="4">
                  <c:v>3.6</c:v>
                </c:pt>
                <c:pt idx="5">
                  <c:v>4</c:v>
                </c:pt>
              </c:numCache>
            </c:numRef>
          </c:cat>
          <c:val>
            <c:numRef>
              <c:f>All!$D$4:$D$9</c:f>
              <c:numCache>
                <c:formatCode>0.000</c:formatCode>
                <c:ptCount val="6"/>
                <c:pt idx="0">
                  <c:v>5.5570000000000001E-2</c:v>
                </c:pt>
                <c:pt idx="1">
                  <c:v>9.6100000000000005E-2</c:v>
                </c:pt>
                <c:pt idx="2">
                  <c:v>0.185</c:v>
                </c:pt>
                <c:pt idx="3">
                  <c:v>0.38431399999999999</c:v>
                </c:pt>
                <c:pt idx="4">
                  <c:v>0.29223300000000002</c:v>
                </c:pt>
                <c:pt idx="5">
                  <c:v>0.30667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73792"/>
        <c:axId val="166275712"/>
      </c:lineChart>
      <c:catAx>
        <c:axId val="16627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Concentration</a:t>
                </a:r>
                <a:r>
                  <a:rPr lang="en-GB" sz="1400" baseline="0"/>
                  <a:t> of Sulfuric Acid (mol dm</a:t>
                </a:r>
                <a:r>
                  <a:rPr lang="en-GB" sz="1400" baseline="30000"/>
                  <a:t>-3</a:t>
                </a:r>
                <a:r>
                  <a:rPr lang="en-GB" sz="1400" baseline="0"/>
                  <a:t>)</a:t>
                </a:r>
                <a:endParaRPr lang="en-GB" sz="1400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6275712"/>
        <c:crosses val="autoZero"/>
        <c:auto val="1"/>
        <c:lblAlgn val="ctr"/>
        <c:lblOffset val="100"/>
        <c:noMultiLvlLbl val="0"/>
      </c:catAx>
      <c:valAx>
        <c:axId val="166275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Initial</a:t>
                </a:r>
                <a:r>
                  <a:rPr lang="en-GB" sz="1400" baseline="0"/>
                  <a:t> Rate of Reaction (ml s</a:t>
                </a:r>
                <a:r>
                  <a:rPr lang="en-GB" sz="1400" baseline="30000"/>
                  <a:t>-1</a:t>
                </a:r>
                <a:r>
                  <a:rPr lang="en-GB" sz="1400" baseline="0"/>
                  <a:t>)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627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2.0 Molar Sulfuric Acid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566217671191524E-2"/>
          <c:y val="0.18095349754898005"/>
          <c:w val="0.89930786408100183"/>
          <c:h val="0.71133961876112817"/>
        </c:manualLayout>
      </c:layout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linear"/>
            <c:dispRSqr val="0"/>
            <c:dispEq val="0"/>
          </c:trendline>
          <c:cat>
            <c:numRef>
              <c:f>'2Molar'!$B$5:$B$15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'2Molar'!$F$5:$F$15</c:f>
              <c:numCache>
                <c:formatCode>0.0</c:formatCode>
                <c:ptCount val="11"/>
                <c:pt idx="0">
                  <c:v>0.16666666666666666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6.333333333333333</c:v>
                </c:pt>
                <c:pt idx="5">
                  <c:v>7.833333333333333</c:v>
                </c:pt>
                <c:pt idx="6">
                  <c:v>9.6666666666666661</c:v>
                </c:pt>
                <c:pt idx="7">
                  <c:v>11.666666666666666</c:v>
                </c:pt>
                <c:pt idx="8">
                  <c:v>13.5</c:v>
                </c:pt>
                <c:pt idx="9">
                  <c:v>15</c:v>
                </c:pt>
                <c:pt idx="10">
                  <c:v>16.833333333333332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95264"/>
        <c:axId val="102397440"/>
      </c:lineChart>
      <c:catAx>
        <c:axId val="1023952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2397440"/>
        <c:crosses val="autoZero"/>
        <c:auto val="1"/>
        <c:lblAlgn val="ctr"/>
        <c:lblOffset val="100"/>
        <c:noMultiLvlLbl val="0"/>
      </c:catAx>
      <c:valAx>
        <c:axId val="1023974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2395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2.4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'2.4Molar'!$C$5:$C$15</c:f>
              <c:numCache>
                <c:formatCode>0.0</c:formatCode>
                <c:ptCount val="11"/>
                <c:pt idx="0">
                  <c:v>0.5</c:v>
                </c:pt>
                <c:pt idx="1">
                  <c:v>3</c:v>
                </c:pt>
                <c:pt idx="2">
                  <c:v>5</c:v>
                </c:pt>
                <c:pt idx="3">
                  <c:v>7.5</c:v>
                </c:pt>
                <c:pt idx="4">
                  <c:v>9.5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25.5</c:v>
                </c:pt>
                <c:pt idx="10">
                  <c:v>28.5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'2.4Molar'!$D$5:$D$15</c:f>
              <c:numCache>
                <c:formatCode>0.0</c:formatCode>
                <c:ptCount val="11"/>
                <c:pt idx="0">
                  <c:v>0.5</c:v>
                </c:pt>
                <c:pt idx="1">
                  <c:v>3.5</c:v>
                </c:pt>
                <c:pt idx="2">
                  <c:v>6.5</c:v>
                </c:pt>
                <c:pt idx="3">
                  <c:v>9</c:v>
                </c:pt>
                <c:pt idx="4">
                  <c:v>12</c:v>
                </c:pt>
                <c:pt idx="5">
                  <c:v>15.5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'2.4Molar'!$E$5:$E$15</c:f>
              <c:numCache>
                <c:formatCode>0.0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10.5</c:v>
                </c:pt>
                <c:pt idx="5">
                  <c:v>13.5</c:v>
                </c:pt>
                <c:pt idx="6">
                  <c:v>16.5</c:v>
                </c:pt>
                <c:pt idx="7">
                  <c:v>19.5</c:v>
                </c:pt>
                <c:pt idx="8">
                  <c:v>22.5</c:v>
                </c:pt>
                <c:pt idx="9">
                  <c:v>25.5</c:v>
                </c:pt>
                <c:pt idx="10">
                  <c:v>28.5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03328"/>
        <c:axId val="108005248"/>
      </c:lineChart>
      <c:catAx>
        <c:axId val="10800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05248"/>
        <c:crosses val="autoZero"/>
        <c:auto val="1"/>
        <c:lblAlgn val="ctr"/>
        <c:lblOffset val="100"/>
        <c:noMultiLvlLbl val="0"/>
      </c:catAx>
      <c:valAx>
        <c:axId val="10800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800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2.4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linear"/>
            <c:dispRSqr val="0"/>
            <c:dispEq val="0"/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'2.4Molar'!$L$5:$L$15</c:f>
              <c:numCache>
                <c:formatCode>0.0</c:formatCode>
                <c:ptCount val="11"/>
                <c:pt idx="0">
                  <c:v>0</c:v>
                </c:pt>
                <c:pt idx="1">
                  <c:v>2.8333333333333335</c:v>
                </c:pt>
                <c:pt idx="2">
                  <c:v>5.333333333333333</c:v>
                </c:pt>
                <c:pt idx="3">
                  <c:v>7.833333333333333</c:v>
                </c:pt>
                <c:pt idx="4">
                  <c:v>10.333333333333334</c:v>
                </c:pt>
                <c:pt idx="5">
                  <c:v>13.666666666666666</c:v>
                </c:pt>
                <c:pt idx="6">
                  <c:v>16.833333333333332</c:v>
                </c:pt>
                <c:pt idx="7">
                  <c:v>19.833333333333332</c:v>
                </c:pt>
                <c:pt idx="8">
                  <c:v>22.833333333333332</c:v>
                </c:pt>
                <c:pt idx="9">
                  <c:v>26</c:v>
                </c:pt>
                <c:pt idx="10">
                  <c:v>28.833333333333332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22784"/>
        <c:axId val="108041344"/>
      </c:lineChart>
      <c:catAx>
        <c:axId val="1080227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8041344"/>
        <c:crosses val="autoZero"/>
        <c:auto val="1"/>
        <c:lblAlgn val="ctr"/>
        <c:lblOffset val="100"/>
        <c:noMultiLvlLbl val="0"/>
      </c:catAx>
      <c:valAx>
        <c:axId val="10804134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802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2.8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'2.8Molar'!$C$5:$C$15</c:f>
              <c:numCache>
                <c:formatCode>0.0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41</c:v>
                </c:pt>
                <c:pt idx="8">
                  <c:v>47</c:v>
                </c:pt>
                <c:pt idx="9">
                  <c:v>53</c:v>
                </c:pt>
                <c:pt idx="10">
                  <c:v>57.5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'2.8Molar'!$D$5:$D$15</c:f>
              <c:numCache>
                <c:formatCode>0.0</c:formatCode>
                <c:ptCount val="11"/>
                <c:pt idx="0">
                  <c:v>0.5</c:v>
                </c:pt>
                <c:pt idx="1">
                  <c:v>4</c:v>
                </c:pt>
                <c:pt idx="2">
                  <c:v>6</c:v>
                </c:pt>
                <c:pt idx="3">
                  <c:v>9.5</c:v>
                </c:pt>
                <c:pt idx="4">
                  <c:v>13</c:v>
                </c:pt>
                <c:pt idx="5">
                  <c:v>18.5</c:v>
                </c:pt>
                <c:pt idx="6">
                  <c:v>26</c:v>
                </c:pt>
                <c:pt idx="7">
                  <c:v>33.5</c:v>
                </c:pt>
                <c:pt idx="8">
                  <c:v>39.5</c:v>
                </c:pt>
                <c:pt idx="9">
                  <c:v>43.5</c:v>
                </c:pt>
                <c:pt idx="10">
                  <c:v>48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'2.8Molar'!$E$5:$E$15</c:f>
              <c:numCache>
                <c:formatCode>0.0</c:formatCode>
                <c:ptCount val="11"/>
                <c:pt idx="0">
                  <c:v>0.5</c:v>
                </c:pt>
                <c:pt idx="1">
                  <c:v>6</c:v>
                </c:pt>
                <c:pt idx="2">
                  <c:v>13.5</c:v>
                </c:pt>
                <c:pt idx="3">
                  <c:v>24.5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88704"/>
        <c:axId val="108094976"/>
      </c:lineChart>
      <c:catAx>
        <c:axId val="10808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94976"/>
        <c:crosses val="autoZero"/>
        <c:auto val="1"/>
        <c:lblAlgn val="ctr"/>
        <c:lblOffset val="100"/>
        <c:noMultiLvlLbl val="0"/>
      </c:catAx>
      <c:valAx>
        <c:axId val="10809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808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2.8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trendlineType val="linear"/>
            <c:dispRSqr val="0"/>
            <c:dispEq val="0"/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'2.8Molar'!$M$5:$M$15</c:f>
              <c:numCache>
                <c:formatCode>General</c:formatCode>
                <c:ptCount val="11"/>
                <c:pt idx="0">
                  <c:v>0</c:v>
                </c:pt>
                <c:pt idx="1">
                  <c:v>4.333333333333333</c:v>
                </c:pt>
                <c:pt idx="2">
                  <c:v>9.1666666666666661</c:v>
                </c:pt>
                <c:pt idx="3">
                  <c:v>16.666666666666668</c:v>
                </c:pt>
                <c:pt idx="4">
                  <c:v>22</c:v>
                </c:pt>
                <c:pt idx="5">
                  <c:v>27.833333333333332</c:v>
                </c:pt>
                <c:pt idx="6">
                  <c:v>34.333333333333336</c:v>
                </c:pt>
                <c:pt idx="7">
                  <c:v>40.166666666666664</c:v>
                </c:pt>
                <c:pt idx="8">
                  <c:v>45.5</c:v>
                </c:pt>
                <c:pt idx="9">
                  <c:v>50.166666666666664</c:v>
                </c:pt>
                <c:pt idx="10">
                  <c:v>54.333333333333336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24800"/>
        <c:axId val="108331776"/>
      </c:lineChart>
      <c:catAx>
        <c:axId val="1081248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8331776"/>
        <c:crosses val="autoZero"/>
        <c:auto val="1"/>
        <c:lblAlgn val="ctr"/>
        <c:lblOffset val="100"/>
        <c:noMultiLvlLbl val="0"/>
      </c:catAx>
      <c:valAx>
        <c:axId val="1083317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8124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3.2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'3.2Molar'!$C$5:$C$15</c:f>
              <c:numCache>
                <c:formatCode>0.0</c:formatCode>
                <c:ptCount val="11"/>
                <c:pt idx="0">
                  <c:v>1.5</c:v>
                </c:pt>
                <c:pt idx="1">
                  <c:v>10</c:v>
                </c:pt>
                <c:pt idx="2">
                  <c:v>25</c:v>
                </c:pt>
                <c:pt idx="3">
                  <c:v>38</c:v>
                </c:pt>
                <c:pt idx="4">
                  <c:v>47</c:v>
                </c:pt>
                <c:pt idx="5">
                  <c:v>56</c:v>
                </c:pt>
                <c:pt idx="6">
                  <c:v>64</c:v>
                </c:pt>
                <c:pt idx="7">
                  <c:v>70.5</c:v>
                </c:pt>
                <c:pt idx="8">
                  <c:v>80</c:v>
                </c:pt>
                <c:pt idx="9">
                  <c:v>84.5</c:v>
                </c:pt>
                <c:pt idx="10">
                  <c:v>91.5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'3.2Molar'!$D$5:$D$15</c:f>
              <c:numCache>
                <c:formatCode>0.0</c:formatCode>
                <c:ptCount val="11"/>
                <c:pt idx="0">
                  <c:v>1</c:v>
                </c:pt>
                <c:pt idx="1">
                  <c:v>14</c:v>
                </c:pt>
                <c:pt idx="2">
                  <c:v>27</c:v>
                </c:pt>
                <c:pt idx="3">
                  <c:v>39</c:v>
                </c:pt>
                <c:pt idx="4">
                  <c:v>47</c:v>
                </c:pt>
                <c:pt idx="5">
                  <c:v>55</c:v>
                </c:pt>
                <c:pt idx="6">
                  <c:v>63.5</c:v>
                </c:pt>
                <c:pt idx="7">
                  <c:v>70</c:v>
                </c:pt>
                <c:pt idx="8">
                  <c:v>78.5</c:v>
                </c:pt>
                <c:pt idx="9">
                  <c:v>84</c:v>
                </c:pt>
                <c:pt idx="10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'3.2Molar'!$E$5:$E$15</c:f>
              <c:numCache>
                <c:formatCode>0.0</c:formatCode>
                <c:ptCount val="11"/>
                <c:pt idx="0">
                  <c:v>1.5</c:v>
                </c:pt>
                <c:pt idx="1">
                  <c:v>12</c:v>
                </c:pt>
                <c:pt idx="2">
                  <c:v>26</c:v>
                </c:pt>
                <c:pt idx="3">
                  <c:v>38.5</c:v>
                </c:pt>
                <c:pt idx="4">
                  <c:v>48.5</c:v>
                </c:pt>
                <c:pt idx="5">
                  <c:v>56.5</c:v>
                </c:pt>
                <c:pt idx="6">
                  <c:v>64</c:v>
                </c:pt>
                <c:pt idx="7">
                  <c:v>71</c:v>
                </c:pt>
                <c:pt idx="8">
                  <c:v>79.5</c:v>
                </c:pt>
                <c:pt idx="9">
                  <c:v>84.5</c:v>
                </c:pt>
                <c:pt idx="10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61984"/>
        <c:axId val="143164160"/>
      </c:lineChart>
      <c:catAx>
        <c:axId val="14316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164160"/>
        <c:crosses val="autoZero"/>
        <c:auto val="1"/>
        <c:lblAlgn val="ctr"/>
        <c:lblOffset val="100"/>
        <c:noMultiLvlLbl val="0"/>
      </c:catAx>
      <c:valAx>
        <c:axId val="143164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4316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3.2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poly"/>
            <c:order val="2"/>
            <c:dispRSqr val="0"/>
            <c:dispEq val="0"/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'3.2Molar'!$M$5:$M$15</c:f>
              <c:numCache>
                <c:formatCode>General</c:formatCode>
                <c:ptCount val="11"/>
                <c:pt idx="0">
                  <c:v>0</c:v>
                </c:pt>
                <c:pt idx="1">
                  <c:v>10.666666666666666</c:v>
                </c:pt>
                <c:pt idx="2">
                  <c:v>24.666666666666668</c:v>
                </c:pt>
                <c:pt idx="3">
                  <c:v>37.166666666666664</c:v>
                </c:pt>
                <c:pt idx="4">
                  <c:v>46.166666666666664</c:v>
                </c:pt>
                <c:pt idx="5">
                  <c:v>54.5</c:v>
                </c:pt>
                <c:pt idx="6">
                  <c:v>62.5</c:v>
                </c:pt>
                <c:pt idx="7">
                  <c:v>69.166666666666671</c:v>
                </c:pt>
                <c:pt idx="8">
                  <c:v>78</c:v>
                </c:pt>
                <c:pt idx="9">
                  <c:v>83</c:v>
                </c:pt>
                <c:pt idx="10">
                  <c:v>89.5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31488"/>
        <c:axId val="149233664"/>
      </c:lineChart>
      <c:catAx>
        <c:axId val="1492314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9233664"/>
        <c:crosses val="autoZero"/>
        <c:auto val="1"/>
        <c:lblAlgn val="ctr"/>
        <c:lblOffset val="100"/>
        <c:noMultiLvlLbl val="0"/>
      </c:catAx>
      <c:valAx>
        <c:axId val="1492336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923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3.6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'3.6Molar'!$C$5:$C$15</c:f>
              <c:numCache>
                <c:formatCode>0.0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26</c:v>
                </c:pt>
                <c:pt idx="4">
                  <c:v>34.5</c:v>
                </c:pt>
                <c:pt idx="5">
                  <c:v>42</c:v>
                </c:pt>
                <c:pt idx="6">
                  <c:v>49.5</c:v>
                </c:pt>
                <c:pt idx="7">
                  <c:v>59.5</c:v>
                </c:pt>
                <c:pt idx="8">
                  <c:v>67.5</c:v>
                </c:pt>
                <c:pt idx="9">
                  <c:v>77.5</c:v>
                </c:pt>
                <c:pt idx="10">
                  <c:v>87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'3.6Molar'!$D$5:$D$15</c:f>
              <c:numCache>
                <c:formatCode>0.0</c:formatCode>
                <c:ptCount val="11"/>
                <c:pt idx="0">
                  <c:v>1</c:v>
                </c:pt>
                <c:pt idx="1">
                  <c:v>8.5</c:v>
                </c:pt>
                <c:pt idx="2">
                  <c:v>18</c:v>
                </c:pt>
                <c:pt idx="3">
                  <c:v>29.5</c:v>
                </c:pt>
                <c:pt idx="4">
                  <c:v>38</c:v>
                </c:pt>
                <c:pt idx="5">
                  <c:v>46.5</c:v>
                </c:pt>
                <c:pt idx="6">
                  <c:v>55</c:v>
                </c:pt>
                <c:pt idx="7">
                  <c:v>64</c:v>
                </c:pt>
                <c:pt idx="8">
                  <c:v>73.5</c:v>
                </c:pt>
                <c:pt idx="9">
                  <c:v>81</c:v>
                </c:pt>
                <c:pt idx="10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'3.6Molar'!$E$5:$E$15</c:f>
              <c:numCache>
                <c:formatCode>0.0</c:formatCode>
                <c:ptCount val="11"/>
                <c:pt idx="0">
                  <c:v>0.5</c:v>
                </c:pt>
                <c:pt idx="1">
                  <c:v>9</c:v>
                </c:pt>
                <c:pt idx="2">
                  <c:v>17.5</c:v>
                </c:pt>
                <c:pt idx="3">
                  <c:v>29.5</c:v>
                </c:pt>
                <c:pt idx="4">
                  <c:v>38.5</c:v>
                </c:pt>
                <c:pt idx="5">
                  <c:v>47</c:v>
                </c:pt>
                <c:pt idx="6">
                  <c:v>56</c:v>
                </c:pt>
                <c:pt idx="7">
                  <c:v>63.5</c:v>
                </c:pt>
                <c:pt idx="8">
                  <c:v>73.5</c:v>
                </c:pt>
                <c:pt idx="9">
                  <c:v>81.5</c:v>
                </c:pt>
                <c:pt idx="10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59936"/>
        <c:axId val="149562112"/>
      </c:lineChart>
      <c:catAx>
        <c:axId val="14955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562112"/>
        <c:crosses val="autoZero"/>
        <c:auto val="1"/>
        <c:lblAlgn val="ctr"/>
        <c:lblOffset val="100"/>
        <c:noMultiLvlLbl val="0"/>
      </c:catAx>
      <c:valAx>
        <c:axId val="14956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4955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114300</xdr:rowOff>
    </xdr:from>
    <xdr:to>
      <xdr:col>28</xdr:col>
      <xdr:colOff>219075</xdr:colOff>
      <xdr:row>22</xdr:row>
      <xdr:rowOff>173355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18</xdr:row>
      <xdr:rowOff>95250</xdr:rowOff>
    </xdr:from>
    <xdr:to>
      <xdr:col>3</xdr:col>
      <xdr:colOff>238125</xdr:colOff>
      <xdr:row>21</xdr:row>
      <xdr:rowOff>9525</xdr:rowOff>
    </xdr:to>
    <xdr:sp macro="" textlink="">
      <xdr:nvSpPr>
        <xdr:cNvPr id="3" name="TextBox 2"/>
        <xdr:cNvSpPr txBox="1"/>
      </xdr:nvSpPr>
      <xdr:spPr>
        <a:xfrm>
          <a:off x="9525" y="3771900"/>
          <a:ext cx="22193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2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5</xdr:col>
      <xdr:colOff>190501</xdr:colOff>
      <xdr:row>15</xdr:row>
      <xdr:rowOff>66234</xdr:rowOff>
    </xdr:from>
    <xdr:to>
      <xdr:col>17</xdr:col>
      <xdr:colOff>67237</xdr:colOff>
      <xdr:row>38</xdr:row>
      <xdr:rowOff>38222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18</xdr:row>
      <xdr:rowOff>9525</xdr:rowOff>
    </xdr:from>
    <xdr:to>
      <xdr:col>4</xdr:col>
      <xdr:colOff>219075</xdr:colOff>
      <xdr:row>20</xdr:row>
      <xdr:rowOff>114300</xdr:rowOff>
    </xdr:to>
    <xdr:sp macro="" textlink="">
      <xdr:nvSpPr>
        <xdr:cNvPr id="2" name="TextBox 1"/>
        <xdr:cNvSpPr txBox="1"/>
      </xdr:nvSpPr>
      <xdr:spPr>
        <a:xfrm>
          <a:off x="733425" y="3686175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2.4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17</xdr:col>
      <xdr:colOff>485774</xdr:colOff>
      <xdr:row>1</xdr:row>
      <xdr:rowOff>90486</xdr:rowOff>
    </xdr:from>
    <xdr:to>
      <xdr:col>29</xdr:col>
      <xdr:colOff>306389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15</xdr:row>
      <xdr:rowOff>171450</xdr:rowOff>
    </xdr:from>
    <xdr:to>
      <xdr:col>15</xdr:col>
      <xdr:colOff>487365</xdr:colOff>
      <xdr:row>38</xdr:row>
      <xdr:rowOff>61914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18</xdr:row>
      <xdr:rowOff>152400</xdr:rowOff>
    </xdr:from>
    <xdr:to>
      <xdr:col>4</xdr:col>
      <xdr:colOff>352425</xdr:colOff>
      <xdr:row>21</xdr:row>
      <xdr:rowOff>66675</xdr:rowOff>
    </xdr:to>
    <xdr:sp macro="" textlink="">
      <xdr:nvSpPr>
        <xdr:cNvPr id="2" name="TextBox 1"/>
        <xdr:cNvSpPr txBox="1"/>
      </xdr:nvSpPr>
      <xdr:spPr>
        <a:xfrm>
          <a:off x="866775" y="3829050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2.8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18</xdr:col>
      <xdr:colOff>381000</xdr:colOff>
      <xdr:row>3</xdr:row>
      <xdr:rowOff>47625</xdr:rowOff>
    </xdr:from>
    <xdr:to>
      <xdr:col>30</xdr:col>
      <xdr:colOff>201615</xdr:colOff>
      <xdr:row>24</xdr:row>
      <xdr:rowOff>100014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15</xdr:row>
      <xdr:rowOff>95250</xdr:rowOff>
    </xdr:from>
    <xdr:to>
      <xdr:col>17</xdr:col>
      <xdr:colOff>258765</xdr:colOff>
      <xdr:row>37</xdr:row>
      <xdr:rowOff>176214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18</xdr:row>
      <xdr:rowOff>76200</xdr:rowOff>
    </xdr:from>
    <xdr:to>
      <xdr:col>4</xdr:col>
      <xdr:colOff>161925</xdr:colOff>
      <xdr:row>20</xdr:row>
      <xdr:rowOff>180975</xdr:rowOff>
    </xdr:to>
    <xdr:sp macro="" textlink="">
      <xdr:nvSpPr>
        <xdr:cNvPr id="2" name="TextBox 1"/>
        <xdr:cNvSpPr txBox="1"/>
      </xdr:nvSpPr>
      <xdr:spPr>
        <a:xfrm>
          <a:off x="676275" y="3752850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3.2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16</xdr:col>
      <xdr:colOff>66675</xdr:colOff>
      <xdr:row>6</xdr:row>
      <xdr:rowOff>57150</xdr:rowOff>
    </xdr:from>
    <xdr:to>
      <xdr:col>27</xdr:col>
      <xdr:colOff>496890</xdr:colOff>
      <xdr:row>27</xdr:row>
      <xdr:rowOff>157164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15</xdr:row>
      <xdr:rowOff>38100</xdr:rowOff>
    </xdr:from>
    <xdr:to>
      <xdr:col>18</xdr:col>
      <xdr:colOff>125415</xdr:colOff>
      <xdr:row>37</xdr:row>
      <xdr:rowOff>119064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481263</xdr:colOff>
      <xdr:row>19</xdr:row>
      <xdr:rowOff>95250</xdr:rowOff>
    </xdr:from>
    <xdr:to>
      <xdr:col>16</xdr:col>
      <xdr:colOff>113109</xdr:colOff>
      <xdr:row>33</xdr:row>
      <xdr:rowOff>145382</xdr:rowOff>
    </xdr:to>
    <xdr:cxnSp macro="">
      <xdr:nvCxnSpPr>
        <xdr:cNvPr id="6" name="Straight Connector 5"/>
        <xdr:cNvCxnSpPr/>
      </xdr:nvCxnSpPr>
      <xdr:spPr>
        <a:xfrm flipV="1">
          <a:off x="5142560" y="3958828"/>
          <a:ext cx="5430190" cy="2717132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19</xdr:row>
      <xdr:rowOff>85725</xdr:rowOff>
    </xdr:from>
    <xdr:to>
      <xdr:col>4</xdr:col>
      <xdr:colOff>400050</xdr:colOff>
      <xdr:row>22</xdr:row>
      <xdr:rowOff>0</xdr:rowOff>
    </xdr:to>
    <xdr:sp macro="" textlink="">
      <xdr:nvSpPr>
        <xdr:cNvPr id="2" name="TextBox 1"/>
        <xdr:cNvSpPr txBox="1"/>
      </xdr:nvSpPr>
      <xdr:spPr>
        <a:xfrm>
          <a:off x="914400" y="3952875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3.6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16</xdr:col>
      <xdr:colOff>590550</xdr:colOff>
      <xdr:row>4</xdr:row>
      <xdr:rowOff>152400</xdr:rowOff>
    </xdr:from>
    <xdr:to>
      <xdr:col>28</xdr:col>
      <xdr:colOff>411165</xdr:colOff>
      <xdr:row>26</xdr:row>
      <xdr:rowOff>23814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22</xdr:row>
      <xdr:rowOff>114300</xdr:rowOff>
    </xdr:from>
    <xdr:to>
      <xdr:col>16</xdr:col>
      <xdr:colOff>258765</xdr:colOff>
      <xdr:row>45</xdr:row>
      <xdr:rowOff>14289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19</xdr:row>
      <xdr:rowOff>133350</xdr:rowOff>
    </xdr:from>
    <xdr:to>
      <xdr:col>4</xdr:col>
      <xdr:colOff>342900</xdr:colOff>
      <xdr:row>22</xdr:row>
      <xdr:rowOff>47625</xdr:rowOff>
    </xdr:to>
    <xdr:sp macro="" textlink="">
      <xdr:nvSpPr>
        <xdr:cNvPr id="2" name="TextBox 1"/>
        <xdr:cNvSpPr txBox="1"/>
      </xdr:nvSpPr>
      <xdr:spPr>
        <a:xfrm>
          <a:off x="857250" y="4000500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4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18</xdr:col>
      <xdr:colOff>533400</xdr:colOff>
      <xdr:row>4</xdr:row>
      <xdr:rowOff>161925</xdr:rowOff>
    </xdr:from>
    <xdr:to>
      <xdr:col>30</xdr:col>
      <xdr:colOff>354015</xdr:colOff>
      <xdr:row>26</xdr:row>
      <xdr:rowOff>33339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15</xdr:row>
      <xdr:rowOff>123825</xdr:rowOff>
    </xdr:from>
    <xdr:to>
      <xdr:col>16</xdr:col>
      <xdr:colOff>449265</xdr:colOff>
      <xdr:row>38</xdr:row>
      <xdr:rowOff>14289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166686</xdr:rowOff>
    </xdr:from>
    <xdr:to>
      <xdr:col>19</xdr:col>
      <xdr:colOff>485775</xdr:colOff>
      <xdr:row>29</xdr:row>
      <xdr:rowOff>10476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ChemistryCoursework/LaTeX/PreliminaryWork/Graphs/BuretteVsSyri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>
            <v>0</v>
          </cell>
          <cell r="D4">
            <v>0</v>
          </cell>
          <cell r="E4">
            <v>0.5</v>
          </cell>
          <cell r="F4">
            <v>0</v>
          </cell>
        </row>
        <row r="5">
          <cell r="B5">
            <v>30</v>
          </cell>
          <cell r="D5">
            <v>1</v>
          </cell>
          <cell r="E5">
            <v>2</v>
          </cell>
          <cell r="F5">
            <v>1.5</v>
          </cell>
        </row>
        <row r="6">
          <cell r="B6">
            <v>60</v>
          </cell>
          <cell r="D6">
            <v>2.5</v>
          </cell>
          <cell r="E6">
            <v>3.5</v>
          </cell>
          <cell r="F6">
            <v>3</v>
          </cell>
        </row>
        <row r="7">
          <cell r="B7">
            <v>90</v>
          </cell>
          <cell r="D7">
            <v>4</v>
          </cell>
          <cell r="E7">
            <v>5</v>
          </cell>
          <cell r="F7">
            <v>4.5</v>
          </cell>
        </row>
        <row r="8">
          <cell r="B8">
            <v>120</v>
          </cell>
          <cell r="D8">
            <v>6</v>
          </cell>
          <cell r="E8">
            <v>6.5</v>
          </cell>
          <cell r="F8">
            <v>6.5</v>
          </cell>
        </row>
        <row r="9">
          <cell r="B9">
            <v>150</v>
          </cell>
          <cell r="D9">
            <v>7.5</v>
          </cell>
          <cell r="E9">
            <v>8</v>
          </cell>
          <cell r="F9">
            <v>8</v>
          </cell>
        </row>
        <row r="10">
          <cell r="B10">
            <v>180</v>
          </cell>
          <cell r="D10">
            <v>9.5</v>
          </cell>
          <cell r="E10">
            <v>10</v>
          </cell>
          <cell r="F10">
            <v>9.5</v>
          </cell>
        </row>
        <row r="11">
          <cell r="B11">
            <v>210</v>
          </cell>
          <cell r="D11">
            <v>11.5</v>
          </cell>
          <cell r="E11">
            <v>12</v>
          </cell>
          <cell r="F11">
            <v>11.5</v>
          </cell>
        </row>
        <row r="12">
          <cell r="B12">
            <v>240</v>
          </cell>
          <cell r="D12">
            <v>13</v>
          </cell>
          <cell r="E12">
            <v>14</v>
          </cell>
          <cell r="F12">
            <v>13.5</v>
          </cell>
        </row>
        <row r="13">
          <cell r="B13">
            <v>270</v>
          </cell>
          <cell r="D13">
            <v>14.5</v>
          </cell>
          <cell r="E13">
            <v>15.5</v>
          </cell>
          <cell r="F13">
            <v>15</v>
          </cell>
        </row>
        <row r="14">
          <cell r="B14">
            <v>300</v>
          </cell>
          <cell r="D14">
            <v>16</v>
          </cell>
          <cell r="E14">
            <v>17.5</v>
          </cell>
          <cell r="F14">
            <v>17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1"/>
  <sheetViews>
    <sheetView zoomScaleNormal="100" workbookViewId="0">
      <selection activeCell="F19" sqref="F19"/>
    </sheetView>
  </sheetViews>
  <sheetFormatPr defaultRowHeight="15" x14ac:dyDescent="0.25"/>
  <cols>
    <col min="2" max="2" width="10.7109375" bestFit="1" customWidth="1"/>
    <col min="3" max="3" width="10" customWidth="1"/>
    <col min="4" max="4" width="11.140625" customWidth="1"/>
    <col min="5" max="5" width="11.7109375" customWidth="1"/>
  </cols>
  <sheetData>
    <row r="2" spans="2:8" ht="15.75" thickBot="1" x14ac:dyDescent="0.3"/>
    <row r="3" spans="2:8" ht="15.75" thickTop="1" x14ac:dyDescent="0.25">
      <c r="B3" s="10"/>
      <c r="C3" s="8" t="s">
        <v>6</v>
      </c>
      <c r="D3" s="8"/>
      <c r="E3" s="8"/>
      <c r="F3" s="9"/>
    </row>
    <row r="4" spans="2:8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F4" s="11" t="s">
        <v>7</v>
      </c>
    </row>
    <row r="5" spans="2:8" ht="16.5" thickTop="1" thickBot="1" x14ac:dyDescent="0.3">
      <c r="B5" s="5">
        <v>0</v>
      </c>
      <c r="C5" s="6">
        <v>0</v>
      </c>
      <c r="D5" s="7">
        <v>0.5</v>
      </c>
      <c r="E5" s="21">
        <v>0</v>
      </c>
      <c r="F5" s="23">
        <f>(C5+D5+E5)/3</f>
        <v>0.16666666666666666</v>
      </c>
      <c r="H5" s="7">
        <f t="shared" ref="H5:H15" si="0">D5-0.5</f>
        <v>0</v>
      </c>
    </row>
    <row r="6" spans="2:8" ht="16.5" thickTop="1" thickBot="1" x14ac:dyDescent="0.3">
      <c r="B6" s="4">
        <v>30</v>
      </c>
      <c r="C6" s="3">
        <v>1</v>
      </c>
      <c r="D6" s="2">
        <v>2</v>
      </c>
      <c r="E6" s="22">
        <v>1.5</v>
      </c>
      <c r="F6" s="23">
        <f t="shared" ref="F6:F15" si="1">(C6+D6+E6)/3</f>
        <v>1.5</v>
      </c>
      <c r="H6" s="7">
        <f t="shared" si="0"/>
        <v>1.5</v>
      </c>
    </row>
    <row r="7" spans="2:8" ht="16.5" thickTop="1" thickBot="1" x14ac:dyDescent="0.3">
      <c r="B7" s="4">
        <v>60</v>
      </c>
      <c r="C7" s="3">
        <v>2.5</v>
      </c>
      <c r="D7" s="2">
        <v>3.5</v>
      </c>
      <c r="E7" s="22">
        <v>3</v>
      </c>
      <c r="F7" s="23">
        <f t="shared" si="1"/>
        <v>3</v>
      </c>
      <c r="H7" s="7">
        <f t="shared" si="0"/>
        <v>3</v>
      </c>
    </row>
    <row r="8" spans="2:8" ht="16.5" thickTop="1" thickBot="1" x14ac:dyDescent="0.3">
      <c r="B8" s="4">
        <v>90</v>
      </c>
      <c r="C8" s="3">
        <v>4</v>
      </c>
      <c r="D8" s="2">
        <v>5</v>
      </c>
      <c r="E8" s="22">
        <v>4.5</v>
      </c>
      <c r="F8" s="23">
        <f t="shared" si="1"/>
        <v>4.5</v>
      </c>
      <c r="H8" s="7">
        <f t="shared" si="0"/>
        <v>4.5</v>
      </c>
    </row>
    <row r="9" spans="2:8" ht="16.5" thickTop="1" thickBot="1" x14ac:dyDescent="0.3">
      <c r="B9" s="4">
        <v>120</v>
      </c>
      <c r="C9" s="3">
        <v>6</v>
      </c>
      <c r="D9" s="2">
        <v>6.5</v>
      </c>
      <c r="E9" s="22">
        <v>6.5</v>
      </c>
      <c r="F9" s="23">
        <f t="shared" si="1"/>
        <v>6.333333333333333</v>
      </c>
      <c r="H9" s="7">
        <f t="shared" si="0"/>
        <v>6</v>
      </c>
    </row>
    <row r="10" spans="2:8" ht="16.5" thickTop="1" thickBot="1" x14ac:dyDescent="0.3">
      <c r="B10" s="4">
        <v>150</v>
      </c>
      <c r="C10" s="3">
        <v>7.5</v>
      </c>
      <c r="D10" s="2">
        <v>8</v>
      </c>
      <c r="E10" s="22">
        <v>8</v>
      </c>
      <c r="F10" s="23">
        <f t="shared" si="1"/>
        <v>7.833333333333333</v>
      </c>
      <c r="H10" s="7">
        <f t="shared" si="0"/>
        <v>7.5</v>
      </c>
    </row>
    <row r="11" spans="2:8" ht="16.5" thickTop="1" thickBot="1" x14ac:dyDescent="0.3">
      <c r="B11" s="4">
        <v>180</v>
      </c>
      <c r="C11" s="3">
        <v>9.5</v>
      </c>
      <c r="D11" s="2">
        <v>10</v>
      </c>
      <c r="E11" s="22">
        <v>9.5</v>
      </c>
      <c r="F11" s="23">
        <f t="shared" si="1"/>
        <v>9.6666666666666661</v>
      </c>
      <c r="H11" s="7">
        <f t="shared" si="0"/>
        <v>9.5</v>
      </c>
    </row>
    <row r="12" spans="2:8" ht="16.5" thickTop="1" thickBot="1" x14ac:dyDescent="0.3">
      <c r="B12" s="4">
        <v>210</v>
      </c>
      <c r="C12" s="3">
        <v>11.5</v>
      </c>
      <c r="D12" s="2">
        <v>12</v>
      </c>
      <c r="E12" s="22">
        <v>11.5</v>
      </c>
      <c r="F12" s="23">
        <f t="shared" si="1"/>
        <v>11.666666666666666</v>
      </c>
      <c r="H12" s="7">
        <f t="shared" si="0"/>
        <v>11.5</v>
      </c>
    </row>
    <row r="13" spans="2:8" ht="16.5" thickTop="1" thickBot="1" x14ac:dyDescent="0.3">
      <c r="B13" s="4">
        <v>240</v>
      </c>
      <c r="C13" s="3">
        <v>13</v>
      </c>
      <c r="D13" s="2">
        <v>14</v>
      </c>
      <c r="E13" s="22">
        <v>13.5</v>
      </c>
      <c r="F13" s="23">
        <f t="shared" si="1"/>
        <v>13.5</v>
      </c>
      <c r="H13" s="7">
        <f t="shared" si="0"/>
        <v>13.5</v>
      </c>
    </row>
    <row r="14" spans="2:8" ht="16.5" thickTop="1" thickBot="1" x14ac:dyDescent="0.3">
      <c r="B14" s="4">
        <v>270</v>
      </c>
      <c r="C14" s="3">
        <v>14.5</v>
      </c>
      <c r="D14" s="2">
        <v>15.5</v>
      </c>
      <c r="E14" s="22">
        <v>15</v>
      </c>
      <c r="F14" s="23">
        <f t="shared" si="1"/>
        <v>15</v>
      </c>
      <c r="H14" s="7">
        <f t="shared" si="0"/>
        <v>15</v>
      </c>
    </row>
    <row r="15" spans="2:8" ht="16.5" thickTop="1" thickBot="1" x14ac:dyDescent="0.3">
      <c r="B15" s="4">
        <v>300</v>
      </c>
      <c r="C15" s="3">
        <v>16</v>
      </c>
      <c r="D15" s="2">
        <v>17.5</v>
      </c>
      <c r="E15" s="22">
        <v>17</v>
      </c>
      <c r="F15" s="23">
        <f t="shared" si="1"/>
        <v>16.833333333333332</v>
      </c>
      <c r="H15" s="7">
        <f t="shared" si="0"/>
        <v>17</v>
      </c>
    </row>
    <row r="16" spans="2:8" ht="15.75" thickTop="1" x14ac:dyDescent="0.25"/>
    <row r="17" spans="2:5" x14ac:dyDescent="0.25">
      <c r="B17" t="s">
        <v>4</v>
      </c>
      <c r="C17" s="1">
        <v>16.7</v>
      </c>
    </row>
    <row r="18" spans="2:5" x14ac:dyDescent="0.25">
      <c r="B18" t="s">
        <v>5</v>
      </c>
      <c r="C18" s="1">
        <v>1</v>
      </c>
    </row>
    <row r="19" spans="2:5" x14ac:dyDescent="0.25">
      <c r="E19" s="1">
        <f>D5-0.5</f>
        <v>0</v>
      </c>
    </row>
    <row r="20" spans="2:5" x14ac:dyDescent="0.25">
      <c r="E20" s="1">
        <f t="shared" ref="E20:E29" si="2">D6-0.5</f>
        <v>1.5</v>
      </c>
    </row>
    <row r="21" spans="2:5" x14ac:dyDescent="0.25">
      <c r="E21" s="1">
        <f t="shared" si="2"/>
        <v>3</v>
      </c>
    </row>
    <row r="22" spans="2:5" x14ac:dyDescent="0.25">
      <c r="E22" s="1">
        <f t="shared" si="2"/>
        <v>4.5</v>
      </c>
    </row>
    <row r="23" spans="2:5" x14ac:dyDescent="0.25">
      <c r="E23" s="1">
        <f t="shared" si="2"/>
        <v>6</v>
      </c>
    </row>
    <row r="24" spans="2:5" x14ac:dyDescent="0.25">
      <c r="E24" s="1">
        <f t="shared" si="2"/>
        <v>7.5</v>
      </c>
    </row>
    <row r="25" spans="2:5" x14ac:dyDescent="0.25">
      <c r="E25" s="1">
        <f t="shared" si="2"/>
        <v>9.5</v>
      </c>
    </row>
    <row r="26" spans="2:5" x14ac:dyDescent="0.25">
      <c r="E26" s="1">
        <f t="shared" si="2"/>
        <v>11.5</v>
      </c>
    </row>
    <row r="27" spans="2:5" x14ac:dyDescent="0.25">
      <c r="E27" s="1">
        <f t="shared" si="2"/>
        <v>13.5</v>
      </c>
    </row>
    <row r="28" spans="2:5" x14ac:dyDescent="0.25">
      <c r="E28" s="1">
        <f t="shared" si="2"/>
        <v>15</v>
      </c>
    </row>
    <row r="29" spans="2:5" x14ac:dyDescent="0.25">
      <c r="E29" s="1">
        <f t="shared" si="2"/>
        <v>17</v>
      </c>
    </row>
    <row r="30" spans="2:5" x14ac:dyDescent="0.25">
      <c r="E30" s="1"/>
    </row>
    <row r="31" spans="2:5" x14ac:dyDescent="0.25">
      <c r="E31" s="1"/>
    </row>
    <row r="41" spans="6:6" x14ac:dyDescent="0.25">
      <c r="F41">
        <f>16.67/300</f>
        <v>5.5566666666666674E-2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topLeftCell="A2" zoomScale="160" zoomScaleNormal="160" workbookViewId="0">
      <selection activeCell="F3" sqref="F3:F15"/>
    </sheetView>
  </sheetViews>
  <sheetFormatPr defaultRowHeight="15" x14ac:dyDescent="0.25"/>
  <cols>
    <col min="2" max="2" width="10.7109375" bestFit="1" customWidth="1"/>
    <col min="3" max="3" width="10.5703125" customWidth="1"/>
    <col min="4" max="4" width="10.85546875" customWidth="1"/>
    <col min="5" max="5" width="10.7109375" customWidth="1"/>
    <col min="8" max="8" width="12.5703125" customWidth="1"/>
    <col min="9" max="9" width="12.140625" customWidth="1"/>
  </cols>
  <sheetData>
    <row r="2" spans="2:12" ht="15.75" thickBot="1" x14ac:dyDescent="0.3"/>
    <row r="3" spans="2:12" ht="15.75" thickTop="1" x14ac:dyDescent="0.25">
      <c r="B3" s="10"/>
      <c r="C3" s="8" t="s">
        <v>6</v>
      </c>
      <c r="D3" s="8"/>
      <c r="E3" s="8"/>
      <c r="F3" s="9"/>
      <c r="H3" s="10"/>
      <c r="I3" s="8" t="s">
        <v>6</v>
      </c>
      <c r="J3" s="8"/>
      <c r="K3" s="9"/>
      <c r="L3" s="9"/>
    </row>
    <row r="4" spans="2:12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F4" s="11" t="s">
        <v>7</v>
      </c>
      <c r="H4" s="11" t="s">
        <v>0</v>
      </c>
      <c r="I4" s="12" t="s">
        <v>3</v>
      </c>
      <c r="J4" s="13" t="s">
        <v>2</v>
      </c>
      <c r="K4" s="14" t="s">
        <v>1</v>
      </c>
      <c r="L4" s="11" t="s">
        <v>7</v>
      </c>
    </row>
    <row r="5" spans="2:12" ht="16.5" thickTop="1" thickBot="1" x14ac:dyDescent="0.3">
      <c r="B5" s="5">
        <v>0</v>
      </c>
      <c r="C5" s="6">
        <v>0.5</v>
      </c>
      <c r="D5" s="7">
        <v>0.5</v>
      </c>
      <c r="E5" s="7">
        <v>0</v>
      </c>
      <c r="F5" s="23">
        <f>SUM(C5:E5)/3</f>
        <v>0.33333333333333331</v>
      </c>
      <c r="H5" s="5">
        <v>0</v>
      </c>
      <c r="I5" s="6">
        <f t="shared" ref="I5:I15" si="0">C5-0.5</f>
        <v>0</v>
      </c>
      <c r="J5" s="6">
        <f t="shared" ref="J5:J15" si="1">D5-0.5</f>
        <v>0</v>
      </c>
      <c r="K5" s="7">
        <v>0</v>
      </c>
      <c r="L5" s="23">
        <f t="shared" ref="L5:L15" si="2">(I5+J5+K5)/3</f>
        <v>0</v>
      </c>
    </row>
    <row r="6" spans="2:12" ht="16.5" thickTop="1" thickBot="1" x14ac:dyDescent="0.3">
      <c r="B6" s="4">
        <v>30</v>
      </c>
      <c r="C6" s="3">
        <v>3</v>
      </c>
      <c r="D6" s="2">
        <v>3.5</v>
      </c>
      <c r="E6" s="2">
        <v>3</v>
      </c>
      <c r="F6" s="23">
        <f t="shared" ref="F6:F15" si="3">SUM(C6:E6)/3</f>
        <v>3.1666666666666665</v>
      </c>
      <c r="H6" s="4">
        <v>30</v>
      </c>
      <c r="I6" s="6">
        <f t="shared" si="0"/>
        <v>2.5</v>
      </c>
      <c r="J6" s="6">
        <f t="shared" si="1"/>
        <v>3</v>
      </c>
      <c r="K6" s="2">
        <v>3</v>
      </c>
      <c r="L6" s="23">
        <f t="shared" si="2"/>
        <v>2.8333333333333335</v>
      </c>
    </row>
    <row r="7" spans="2:12" ht="16.5" thickTop="1" thickBot="1" x14ac:dyDescent="0.3">
      <c r="B7" s="4">
        <v>60</v>
      </c>
      <c r="C7" s="3">
        <v>5</v>
      </c>
      <c r="D7" s="2">
        <v>6.5</v>
      </c>
      <c r="E7" s="2">
        <v>5.5</v>
      </c>
      <c r="F7" s="23">
        <f t="shared" si="3"/>
        <v>5.666666666666667</v>
      </c>
      <c r="H7" s="4">
        <v>60</v>
      </c>
      <c r="I7" s="6">
        <f t="shared" si="0"/>
        <v>4.5</v>
      </c>
      <c r="J7" s="6">
        <f t="shared" si="1"/>
        <v>6</v>
      </c>
      <c r="K7" s="2">
        <v>5.5</v>
      </c>
      <c r="L7" s="23">
        <f t="shared" si="2"/>
        <v>5.333333333333333</v>
      </c>
    </row>
    <row r="8" spans="2:12" ht="16.5" thickTop="1" thickBot="1" x14ac:dyDescent="0.3">
      <c r="B8" s="4">
        <v>90</v>
      </c>
      <c r="C8" s="3">
        <v>7.5</v>
      </c>
      <c r="D8" s="2">
        <v>9</v>
      </c>
      <c r="E8" s="2">
        <v>8</v>
      </c>
      <c r="F8" s="23">
        <f t="shared" si="3"/>
        <v>8.1666666666666661</v>
      </c>
      <c r="H8" s="4">
        <v>90</v>
      </c>
      <c r="I8" s="6">
        <f t="shared" si="0"/>
        <v>7</v>
      </c>
      <c r="J8" s="6">
        <f t="shared" si="1"/>
        <v>8.5</v>
      </c>
      <c r="K8" s="2">
        <v>8</v>
      </c>
      <c r="L8" s="23">
        <f t="shared" si="2"/>
        <v>7.833333333333333</v>
      </c>
    </row>
    <row r="9" spans="2:12" ht="16.5" thickTop="1" thickBot="1" x14ac:dyDescent="0.3">
      <c r="B9" s="4">
        <v>120</v>
      </c>
      <c r="C9" s="3">
        <v>9.5</v>
      </c>
      <c r="D9" s="2">
        <v>12</v>
      </c>
      <c r="E9" s="2">
        <v>10.5</v>
      </c>
      <c r="F9" s="23">
        <f t="shared" si="3"/>
        <v>10.666666666666666</v>
      </c>
      <c r="H9" s="4">
        <v>120</v>
      </c>
      <c r="I9" s="6">
        <f t="shared" si="0"/>
        <v>9</v>
      </c>
      <c r="J9" s="6">
        <f t="shared" si="1"/>
        <v>11.5</v>
      </c>
      <c r="K9" s="2">
        <v>10.5</v>
      </c>
      <c r="L9" s="23">
        <f t="shared" si="2"/>
        <v>10.333333333333334</v>
      </c>
    </row>
    <row r="10" spans="2:12" ht="16.5" thickTop="1" thickBot="1" x14ac:dyDescent="0.3">
      <c r="B10" s="4">
        <v>150</v>
      </c>
      <c r="C10" s="3">
        <v>13</v>
      </c>
      <c r="D10" s="2">
        <v>15.5</v>
      </c>
      <c r="E10" s="2">
        <v>13.5</v>
      </c>
      <c r="F10" s="23">
        <f t="shared" si="3"/>
        <v>14</v>
      </c>
      <c r="H10" s="4">
        <v>150</v>
      </c>
      <c r="I10" s="6">
        <f t="shared" si="0"/>
        <v>12.5</v>
      </c>
      <c r="J10" s="6">
        <f t="shared" si="1"/>
        <v>15</v>
      </c>
      <c r="K10" s="2">
        <v>13.5</v>
      </c>
      <c r="L10" s="23">
        <f t="shared" si="2"/>
        <v>13.666666666666666</v>
      </c>
    </row>
    <row r="11" spans="2:12" ht="16.5" thickTop="1" thickBot="1" x14ac:dyDescent="0.3">
      <c r="B11" s="4">
        <v>180</v>
      </c>
      <c r="C11" s="3">
        <v>16</v>
      </c>
      <c r="D11" s="2">
        <v>19</v>
      </c>
      <c r="E11" s="2">
        <v>16.5</v>
      </c>
      <c r="F11" s="23">
        <f t="shared" si="3"/>
        <v>17.166666666666668</v>
      </c>
      <c r="H11" s="4">
        <v>180</v>
      </c>
      <c r="I11" s="6">
        <f t="shared" si="0"/>
        <v>15.5</v>
      </c>
      <c r="J11" s="6">
        <f t="shared" si="1"/>
        <v>18.5</v>
      </c>
      <c r="K11" s="2">
        <v>16.5</v>
      </c>
      <c r="L11" s="23">
        <f t="shared" si="2"/>
        <v>16.833333333333332</v>
      </c>
    </row>
    <row r="12" spans="2:12" ht="16.5" thickTop="1" thickBot="1" x14ac:dyDescent="0.3">
      <c r="B12" s="4">
        <v>210</v>
      </c>
      <c r="C12" s="3">
        <v>19</v>
      </c>
      <c r="D12" s="2">
        <v>22</v>
      </c>
      <c r="E12" s="2">
        <v>19.5</v>
      </c>
      <c r="F12" s="23">
        <f t="shared" si="3"/>
        <v>20.166666666666668</v>
      </c>
      <c r="H12" s="4">
        <v>210</v>
      </c>
      <c r="I12" s="6">
        <f t="shared" si="0"/>
        <v>18.5</v>
      </c>
      <c r="J12" s="6">
        <f t="shared" si="1"/>
        <v>21.5</v>
      </c>
      <c r="K12" s="2">
        <v>19.5</v>
      </c>
      <c r="L12" s="23">
        <f t="shared" si="2"/>
        <v>19.833333333333332</v>
      </c>
    </row>
    <row r="13" spans="2:12" ht="16.5" thickTop="1" thickBot="1" x14ac:dyDescent="0.3">
      <c r="B13" s="4">
        <v>240</v>
      </c>
      <c r="C13" s="3">
        <v>22</v>
      </c>
      <c r="D13" s="2">
        <v>25</v>
      </c>
      <c r="E13" s="2">
        <v>22.5</v>
      </c>
      <c r="F13" s="23">
        <f t="shared" si="3"/>
        <v>23.166666666666668</v>
      </c>
      <c r="H13" s="4">
        <v>240</v>
      </c>
      <c r="I13" s="6">
        <f t="shared" si="0"/>
        <v>21.5</v>
      </c>
      <c r="J13" s="6">
        <f t="shared" si="1"/>
        <v>24.5</v>
      </c>
      <c r="K13" s="2">
        <v>22.5</v>
      </c>
      <c r="L13" s="23">
        <f t="shared" si="2"/>
        <v>22.833333333333332</v>
      </c>
    </row>
    <row r="14" spans="2:12" ht="16.5" thickTop="1" thickBot="1" x14ac:dyDescent="0.3">
      <c r="B14" s="4">
        <v>270</v>
      </c>
      <c r="C14" s="3">
        <v>25.5</v>
      </c>
      <c r="D14" s="2">
        <v>28</v>
      </c>
      <c r="E14" s="2">
        <v>25.5</v>
      </c>
      <c r="F14" s="23">
        <f t="shared" si="3"/>
        <v>26.333333333333332</v>
      </c>
      <c r="H14" s="4">
        <v>270</v>
      </c>
      <c r="I14" s="6">
        <f t="shared" si="0"/>
        <v>25</v>
      </c>
      <c r="J14" s="6">
        <f t="shared" si="1"/>
        <v>27.5</v>
      </c>
      <c r="K14" s="2">
        <v>25.5</v>
      </c>
      <c r="L14" s="23">
        <f t="shared" si="2"/>
        <v>26</v>
      </c>
    </row>
    <row r="15" spans="2:12" ht="16.5" thickTop="1" thickBot="1" x14ac:dyDescent="0.3">
      <c r="B15" s="4">
        <v>300</v>
      </c>
      <c r="C15" s="3">
        <v>28.5</v>
      </c>
      <c r="D15" s="2">
        <v>30.5</v>
      </c>
      <c r="E15" s="2">
        <v>28.5</v>
      </c>
      <c r="F15" s="23">
        <f t="shared" si="3"/>
        <v>29.166666666666668</v>
      </c>
      <c r="H15" s="4">
        <v>300</v>
      </c>
      <c r="I15" s="6">
        <f t="shared" si="0"/>
        <v>28</v>
      </c>
      <c r="J15" s="6">
        <f t="shared" si="1"/>
        <v>30</v>
      </c>
      <c r="K15" s="2">
        <v>28.5</v>
      </c>
      <c r="L15" s="23">
        <f t="shared" si="2"/>
        <v>28.833333333333332</v>
      </c>
    </row>
    <row r="16" spans="2:12" ht="15.75" thickTop="1" x14ac:dyDescent="0.25"/>
    <row r="17" spans="2:3" x14ac:dyDescent="0.25">
      <c r="B17" t="s">
        <v>4</v>
      </c>
      <c r="C17" s="15">
        <v>28.8</v>
      </c>
    </row>
    <row r="18" spans="2:3" x14ac:dyDescent="0.25">
      <c r="B18" t="s">
        <v>5</v>
      </c>
      <c r="C18" s="15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3"/>
  <sheetViews>
    <sheetView topLeftCell="A2" zoomScale="160" zoomScaleNormal="160" workbookViewId="0">
      <selection activeCell="F3" sqref="F3:F15"/>
    </sheetView>
  </sheetViews>
  <sheetFormatPr defaultRowHeight="15" x14ac:dyDescent="0.25"/>
  <cols>
    <col min="2" max="2" width="10.7109375" bestFit="1" customWidth="1"/>
    <col min="3" max="3" width="11" customWidth="1"/>
    <col min="4" max="4" width="11.140625" customWidth="1"/>
    <col min="5" max="5" width="9.85546875" customWidth="1"/>
    <col min="8" max="8" width="12.28515625" customWidth="1"/>
    <col min="9" max="9" width="10.7109375" customWidth="1"/>
    <col min="10" max="10" width="10.28515625" customWidth="1"/>
  </cols>
  <sheetData>
    <row r="2" spans="2:13" ht="15.75" thickBot="1" x14ac:dyDescent="0.3"/>
    <row r="3" spans="2:13" ht="15.75" thickTop="1" x14ac:dyDescent="0.25">
      <c r="B3" s="10"/>
      <c r="C3" s="8" t="s">
        <v>6</v>
      </c>
      <c r="D3" s="8"/>
      <c r="E3" s="8"/>
      <c r="F3" s="9"/>
      <c r="H3" s="10"/>
      <c r="I3" s="8" t="s">
        <v>6</v>
      </c>
      <c r="J3" s="8"/>
      <c r="K3" s="9"/>
    </row>
    <row r="4" spans="2:13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F4" s="11" t="s">
        <v>7</v>
      </c>
      <c r="H4" s="11" t="s">
        <v>0</v>
      </c>
      <c r="I4" s="12" t="s">
        <v>3</v>
      </c>
      <c r="J4" s="13" t="s">
        <v>2</v>
      </c>
      <c r="K4" s="14" t="s">
        <v>1</v>
      </c>
      <c r="M4" t="s">
        <v>7</v>
      </c>
    </row>
    <row r="5" spans="2:13" ht="16.5" thickTop="1" thickBot="1" x14ac:dyDescent="0.3">
      <c r="B5" s="5">
        <v>0</v>
      </c>
      <c r="C5" s="6">
        <v>1</v>
      </c>
      <c r="D5" s="7">
        <v>0.5</v>
      </c>
      <c r="E5" s="7">
        <v>0.5</v>
      </c>
      <c r="F5" s="23">
        <f>SUM(C5:E5)/3</f>
        <v>0.66666666666666663</v>
      </c>
      <c r="H5" s="5">
        <v>0</v>
      </c>
      <c r="I5" s="6">
        <f t="shared" ref="I5:I15" si="0">C5-1</f>
        <v>0</v>
      </c>
      <c r="J5" s="6">
        <f t="shared" ref="J5:J15" si="1">D5-0.5</f>
        <v>0</v>
      </c>
      <c r="K5" s="7">
        <f t="shared" ref="K5:K15" si="2">E5-0.5</f>
        <v>0</v>
      </c>
      <c r="M5">
        <f>(I5+J5+K5)/3</f>
        <v>0</v>
      </c>
    </row>
    <row r="6" spans="2:13" ht="16.5" thickTop="1" thickBot="1" x14ac:dyDescent="0.3">
      <c r="B6" s="4">
        <v>30</v>
      </c>
      <c r="C6" s="3">
        <v>5</v>
      </c>
      <c r="D6" s="2">
        <v>4</v>
      </c>
      <c r="E6" s="2">
        <v>6</v>
      </c>
      <c r="F6" s="23">
        <f t="shared" ref="F6:F15" si="3">SUM(C6:E6)/3</f>
        <v>5</v>
      </c>
      <c r="H6" s="4">
        <v>30</v>
      </c>
      <c r="I6" s="6">
        <f t="shared" si="0"/>
        <v>4</v>
      </c>
      <c r="J6" s="6">
        <f t="shared" si="1"/>
        <v>3.5</v>
      </c>
      <c r="K6" s="7">
        <f t="shared" si="2"/>
        <v>5.5</v>
      </c>
      <c r="M6">
        <f t="shared" ref="M6:M15" si="4">(I6+J6+K6)/3</f>
        <v>4.333333333333333</v>
      </c>
    </row>
    <row r="7" spans="2:13" ht="16.5" thickTop="1" thickBot="1" x14ac:dyDescent="0.3">
      <c r="B7" s="4">
        <v>60</v>
      </c>
      <c r="C7" s="3">
        <v>10</v>
      </c>
      <c r="D7" s="2">
        <v>6</v>
      </c>
      <c r="E7" s="2">
        <v>13.5</v>
      </c>
      <c r="F7" s="23">
        <f t="shared" si="3"/>
        <v>9.8333333333333339</v>
      </c>
      <c r="H7" s="4">
        <v>60</v>
      </c>
      <c r="I7" s="6">
        <f t="shared" si="0"/>
        <v>9</v>
      </c>
      <c r="J7" s="6">
        <f t="shared" si="1"/>
        <v>5.5</v>
      </c>
      <c r="K7" s="7">
        <f t="shared" si="2"/>
        <v>13</v>
      </c>
      <c r="M7">
        <f t="shared" si="4"/>
        <v>9.1666666666666661</v>
      </c>
    </row>
    <row r="8" spans="2:13" ht="16.5" thickTop="1" thickBot="1" x14ac:dyDescent="0.3">
      <c r="B8" s="4">
        <v>90</v>
      </c>
      <c r="C8" s="3">
        <v>18</v>
      </c>
      <c r="D8" s="2">
        <v>9.5</v>
      </c>
      <c r="E8" s="2">
        <v>24.5</v>
      </c>
      <c r="F8" s="23">
        <f t="shared" si="3"/>
        <v>17.333333333333332</v>
      </c>
      <c r="H8" s="4">
        <v>90</v>
      </c>
      <c r="I8" s="6">
        <f t="shared" si="0"/>
        <v>17</v>
      </c>
      <c r="J8" s="6">
        <f t="shared" si="1"/>
        <v>9</v>
      </c>
      <c r="K8" s="7">
        <f t="shared" si="2"/>
        <v>24</v>
      </c>
      <c r="M8">
        <f t="shared" si="4"/>
        <v>16.666666666666668</v>
      </c>
    </row>
    <row r="9" spans="2:13" ht="16.5" thickTop="1" thickBot="1" x14ac:dyDescent="0.3">
      <c r="B9" s="4">
        <v>120</v>
      </c>
      <c r="C9" s="3">
        <v>24</v>
      </c>
      <c r="D9" s="2">
        <v>13</v>
      </c>
      <c r="E9" s="2">
        <v>31</v>
      </c>
      <c r="F9" s="23">
        <f t="shared" si="3"/>
        <v>22.666666666666668</v>
      </c>
      <c r="H9" s="4">
        <v>120</v>
      </c>
      <c r="I9" s="6">
        <f t="shared" si="0"/>
        <v>23</v>
      </c>
      <c r="J9" s="6">
        <f t="shared" si="1"/>
        <v>12.5</v>
      </c>
      <c r="K9" s="7">
        <f t="shared" si="2"/>
        <v>30.5</v>
      </c>
      <c r="M9">
        <f t="shared" si="4"/>
        <v>22</v>
      </c>
    </row>
    <row r="10" spans="2:13" ht="16.5" thickTop="1" thickBot="1" x14ac:dyDescent="0.3">
      <c r="B10" s="4">
        <v>150</v>
      </c>
      <c r="C10" s="3">
        <v>30</v>
      </c>
      <c r="D10" s="2">
        <v>18.5</v>
      </c>
      <c r="E10" s="2">
        <v>37</v>
      </c>
      <c r="F10" s="23">
        <f t="shared" si="3"/>
        <v>28.5</v>
      </c>
      <c r="H10" s="4">
        <v>150</v>
      </c>
      <c r="I10" s="6">
        <f t="shared" si="0"/>
        <v>29</v>
      </c>
      <c r="J10" s="6">
        <f t="shared" si="1"/>
        <v>18</v>
      </c>
      <c r="K10" s="7">
        <f t="shared" si="2"/>
        <v>36.5</v>
      </c>
      <c r="M10">
        <f t="shared" si="4"/>
        <v>27.833333333333332</v>
      </c>
    </row>
    <row r="11" spans="2:13" ht="16.5" thickTop="1" thickBot="1" x14ac:dyDescent="0.3">
      <c r="B11" s="4">
        <v>180</v>
      </c>
      <c r="C11" s="3">
        <v>36</v>
      </c>
      <c r="D11" s="2">
        <v>26</v>
      </c>
      <c r="E11" s="2">
        <v>43</v>
      </c>
      <c r="F11" s="23">
        <f t="shared" si="3"/>
        <v>35</v>
      </c>
      <c r="H11" s="4">
        <v>180</v>
      </c>
      <c r="I11" s="6">
        <f t="shared" si="0"/>
        <v>35</v>
      </c>
      <c r="J11" s="6">
        <f t="shared" si="1"/>
        <v>25.5</v>
      </c>
      <c r="K11" s="7">
        <f t="shared" si="2"/>
        <v>42.5</v>
      </c>
      <c r="M11">
        <f t="shared" si="4"/>
        <v>34.333333333333336</v>
      </c>
    </row>
    <row r="12" spans="2:13" ht="16.5" thickTop="1" thickBot="1" x14ac:dyDescent="0.3">
      <c r="B12" s="4">
        <v>210</v>
      </c>
      <c r="C12" s="3">
        <v>41</v>
      </c>
      <c r="D12" s="2">
        <v>33.5</v>
      </c>
      <c r="E12" s="2">
        <v>48</v>
      </c>
      <c r="F12" s="23">
        <f t="shared" si="3"/>
        <v>40.833333333333336</v>
      </c>
      <c r="H12" s="4">
        <v>210</v>
      </c>
      <c r="I12" s="6">
        <f t="shared" si="0"/>
        <v>40</v>
      </c>
      <c r="J12" s="6">
        <f t="shared" si="1"/>
        <v>33</v>
      </c>
      <c r="K12" s="7">
        <f t="shared" si="2"/>
        <v>47.5</v>
      </c>
      <c r="M12">
        <f t="shared" si="4"/>
        <v>40.166666666666664</v>
      </c>
    </row>
    <row r="13" spans="2:13" ht="16.5" thickTop="1" thickBot="1" x14ac:dyDescent="0.3">
      <c r="B13" s="4">
        <v>240</v>
      </c>
      <c r="C13" s="3">
        <v>47</v>
      </c>
      <c r="D13" s="2">
        <v>39.5</v>
      </c>
      <c r="E13" s="2">
        <v>52</v>
      </c>
      <c r="F13" s="23">
        <f t="shared" si="3"/>
        <v>46.166666666666664</v>
      </c>
      <c r="H13" s="4">
        <v>240</v>
      </c>
      <c r="I13" s="6">
        <f t="shared" si="0"/>
        <v>46</v>
      </c>
      <c r="J13" s="6">
        <f t="shared" si="1"/>
        <v>39</v>
      </c>
      <c r="K13" s="7">
        <f t="shared" si="2"/>
        <v>51.5</v>
      </c>
      <c r="M13">
        <f t="shared" si="4"/>
        <v>45.5</v>
      </c>
    </row>
    <row r="14" spans="2:13" ht="16.5" thickTop="1" thickBot="1" x14ac:dyDescent="0.3">
      <c r="B14" s="4">
        <v>270</v>
      </c>
      <c r="C14" s="3">
        <v>53</v>
      </c>
      <c r="D14" s="2">
        <v>43.5</v>
      </c>
      <c r="E14" s="2">
        <v>56</v>
      </c>
      <c r="F14" s="23">
        <f t="shared" si="3"/>
        <v>50.833333333333336</v>
      </c>
      <c r="H14" s="4">
        <v>270</v>
      </c>
      <c r="I14" s="6">
        <f t="shared" si="0"/>
        <v>52</v>
      </c>
      <c r="J14" s="6">
        <f t="shared" si="1"/>
        <v>43</v>
      </c>
      <c r="K14" s="7">
        <f t="shared" si="2"/>
        <v>55.5</v>
      </c>
      <c r="M14">
        <f t="shared" si="4"/>
        <v>50.166666666666664</v>
      </c>
    </row>
    <row r="15" spans="2:13" ht="16.5" thickTop="1" thickBot="1" x14ac:dyDescent="0.3">
      <c r="B15" s="4">
        <v>300</v>
      </c>
      <c r="C15" s="3">
        <v>57.5</v>
      </c>
      <c r="D15" s="2">
        <v>48</v>
      </c>
      <c r="E15" s="2">
        <v>59.5</v>
      </c>
      <c r="F15" s="23">
        <f t="shared" si="3"/>
        <v>55</v>
      </c>
      <c r="H15" s="4">
        <v>300</v>
      </c>
      <c r="I15" s="6">
        <f t="shared" si="0"/>
        <v>56.5</v>
      </c>
      <c r="J15" s="6">
        <f t="shared" si="1"/>
        <v>47.5</v>
      </c>
      <c r="K15" s="7">
        <f t="shared" si="2"/>
        <v>59</v>
      </c>
      <c r="M15">
        <f t="shared" si="4"/>
        <v>54.333333333333336</v>
      </c>
    </row>
    <row r="16" spans="2:13" ht="15.75" thickTop="1" x14ac:dyDescent="0.25"/>
    <row r="17" spans="2:3" x14ac:dyDescent="0.25">
      <c r="B17" t="s">
        <v>4</v>
      </c>
      <c r="C17" s="15">
        <v>54.3</v>
      </c>
    </row>
    <row r="18" spans="2:3" x14ac:dyDescent="0.25">
      <c r="B18" t="s">
        <v>5</v>
      </c>
      <c r="C18" s="15">
        <v>11.5</v>
      </c>
    </row>
    <row r="33" spans="5:5" x14ac:dyDescent="0.25">
      <c r="E33">
        <f>55.5/300</f>
        <v>0.185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topLeftCell="E16" zoomScale="160" zoomScaleNormal="160" workbookViewId="0">
      <selection activeCell="D30" sqref="D30"/>
    </sheetView>
  </sheetViews>
  <sheetFormatPr defaultRowHeight="15" x14ac:dyDescent="0.25"/>
  <cols>
    <col min="2" max="2" width="10.7109375" bestFit="1" customWidth="1"/>
    <col min="3" max="3" width="10.85546875" customWidth="1"/>
    <col min="4" max="4" width="10" customWidth="1"/>
    <col min="5" max="5" width="11" customWidth="1"/>
    <col min="9" max="10" width="11.5703125" customWidth="1"/>
  </cols>
  <sheetData>
    <row r="2" spans="2:13" ht="15.75" thickBot="1" x14ac:dyDescent="0.3"/>
    <row r="3" spans="2:13" ht="15.75" thickTop="1" x14ac:dyDescent="0.25">
      <c r="B3" s="10"/>
      <c r="C3" s="8" t="s">
        <v>6</v>
      </c>
      <c r="D3" s="8"/>
      <c r="E3" s="8"/>
      <c r="F3" s="9"/>
      <c r="H3" s="10"/>
      <c r="I3" s="8" t="s">
        <v>6</v>
      </c>
      <c r="J3" s="8"/>
      <c r="K3" s="9"/>
    </row>
    <row r="4" spans="2:13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F4" s="11" t="s">
        <v>7</v>
      </c>
      <c r="H4" s="11" t="s">
        <v>0</v>
      </c>
      <c r="I4" s="12" t="s">
        <v>3</v>
      </c>
      <c r="J4" s="13" t="s">
        <v>2</v>
      </c>
      <c r="K4" s="14" t="s">
        <v>1</v>
      </c>
      <c r="M4" t="s">
        <v>7</v>
      </c>
    </row>
    <row r="5" spans="2:13" ht="16.5" thickTop="1" thickBot="1" x14ac:dyDescent="0.3">
      <c r="B5" s="5">
        <v>0</v>
      </c>
      <c r="C5" s="6">
        <v>1.5</v>
      </c>
      <c r="D5" s="7">
        <v>1</v>
      </c>
      <c r="E5" s="7">
        <v>1.5</v>
      </c>
      <c r="F5" s="23">
        <f>SUM(C5:E5)/3</f>
        <v>1.3333333333333333</v>
      </c>
      <c r="H5" s="5">
        <v>0</v>
      </c>
      <c r="I5" s="6">
        <f>C5-1.5</f>
        <v>0</v>
      </c>
      <c r="J5" s="6">
        <f>D5-1</f>
        <v>0</v>
      </c>
      <c r="K5" s="7">
        <f>E5-1.5</f>
        <v>0</v>
      </c>
      <c r="M5">
        <f>(I5+J5+K5)/3</f>
        <v>0</v>
      </c>
    </row>
    <row r="6" spans="2:13" ht="16.5" thickTop="1" thickBot="1" x14ac:dyDescent="0.3">
      <c r="B6" s="4">
        <v>30</v>
      </c>
      <c r="C6" s="3">
        <v>10</v>
      </c>
      <c r="D6" s="2">
        <v>14</v>
      </c>
      <c r="E6" s="2">
        <v>12</v>
      </c>
      <c r="F6" s="23">
        <f t="shared" ref="F6:F15" si="0">SUM(C6:E6)/3</f>
        <v>12</v>
      </c>
      <c r="H6" s="4">
        <v>30</v>
      </c>
      <c r="I6" s="6">
        <f t="shared" ref="I6:I15" si="1">C6-1.5</f>
        <v>8.5</v>
      </c>
      <c r="J6" s="6">
        <f t="shared" ref="J6:J15" si="2">D6-1</f>
        <v>13</v>
      </c>
      <c r="K6" s="7">
        <f t="shared" ref="K6:K15" si="3">E6-1.5</f>
        <v>10.5</v>
      </c>
      <c r="M6">
        <f t="shared" ref="M6:M15" si="4">(I6+J6+K6)/3</f>
        <v>10.666666666666666</v>
      </c>
    </row>
    <row r="7" spans="2:13" ht="16.5" thickTop="1" thickBot="1" x14ac:dyDescent="0.3">
      <c r="B7" s="4">
        <v>60</v>
      </c>
      <c r="C7" s="3">
        <v>25</v>
      </c>
      <c r="D7" s="2">
        <v>27</v>
      </c>
      <c r="E7" s="2">
        <v>26</v>
      </c>
      <c r="F7" s="23">
        <f t="shared" si="0"/>
        <v>26</v>
      </c>
      <c r="H7" s="4">
        <v>60</v>
      </c>
      <c r="I7" s="6">
        <f t="shared" si="1"/>
        <v>23.5</v>
      </c>
      <c r="J7" s="6">
        <f t="shared" si="2"/>
        <v>26</v>
      </c>
      <c r="K7" s="7">
        <f t="shared" si="3"/>
        <v>24.5</v>
      </c>
      <c r="M7">
        <f t="shared" si="4"/>
        <v>24.666666666666668</v>
      </c>
    </row>
    <row r="8" spans="2:13" ht="16.5" thickTop="1" thickBot="1" x14ac:dyDescent="0.3">
      <c r="B8" s="4">
        <v>90</v>
      </c>
      <c r="C8" s="3">
        <v>38</v>
      </c>
      <c r="D8" s="2">
        <v>39</v>
      </c>
      <c r="E8" s="2">
        <v>38.5</v>
      </c>
      <c r="F8" s="23">
        <f t="shared" si="0"/>
        <v>38.5</v>
      </c>
      <c r="H8" s="4">
        <v>90</v>
      </c>
      <c r="I8" s="6">
        <f t="shared" si="1"/>
        <v>36.5</v>
      </c>
      <c r="J8" s="6">
        <f t="shared" si="2"/>
        <v>38</v>
      </c>
      <c r="K8" s="7">
        <f t="shared" si="3"/>
        <v>37</v>
      </c>
      <c r="M8">
        <f t="shared" si="4"/>
        <v>37.166666666666664</v>
      </c>
    </row>
    <row r="9" spans="2:13" ht="16.5" thickTop="1" thickBot="1" x14ac:dyDescent="0.3">
      <c r="B9" s="4">
        <v>120</v>
      </c>
      <c r="C9" s="3">
        <v>47</v>
      </c>
      <c r="D9" s="2">
        <v>47</v>
      </c>
      <c r="E9" s="2">
        <v>48.5</v>
      </c>
      <c r="F9" s="23">
        <f t="shared" si="0"/>
        <v>47.5</v>
      </c>
      <c r="H9" s="4">
        <v>120</v>
      </c>
      <c r="I9" s="6">
        <f t="shared" si="1"/>
        <v>45.5</v>
      </c>
      <c r="J9" s="6">
        <f t="shared" si="2"/>
        <v>46</v>
      </c>
      <c r="K9" s="7">
        <f t="shared" si="3"/>
        <v>47</v>
      </c>
      <c r="M9">
        <f t="shared" si="4"/>
        <v>46.166666666666664</v>
      </c>
    </row>
    <row r="10" spans="2:13" ht="16.5" thickTop="1" thickBot="1" x14ac:dyDescent="0.3">
      <c r="B10" s="4">
        <v>150</v>
      </c>
      <c r="C10" s="3">
        <v>56</v>
      </c>
      <c r="D10" s="2">
        <v>55</v>
      </c>
      <c r="E10" s="2">
        <v>56.5</v>
      </c>
      <c r="F10" s="23">
        <f t="shared" si="0"/>
        <v>55.833333333333336</v>
      </c>
      <c r="H10" s="4">
        <v>150</v>
      </c>
      <c r="I10" s="6">
        <f t="shared" si="1"/>
        <v>54.5</v>
      </c>
      <c r="J10" s="6">
        <f t="shared" si="2"/>
        <v>54</v>
      </c>
      <c r="K10" s="7">
        <f t="shared" si="3"/>
        <v>55</v>
      </c>
      <c r="M10">
        <f t="shared" si="4"/>
        <v>54.5</v>
      </c>
    </row>
    <row r="11" spans="2:13" ht="16.5" thickTop="1" thickBot="1" x14ac:dyDescent="0.3">
      <c r="B11" s="4">
        <v>180</v>
      </c>
      <c r="C11" s="3">
        <v>64</v>
      </c>
      <c r="D11" s="2">
        <v>63.5</v>
      </c>
      <c r="E11" s="2">
        <v>64</v>
      </c>
      <c r="F11" s="23">
        <f t="shared" si="0"/>
        <v>63.833333333333336</v>
      </c>
      <c r="H11" s="4">
        <v>180</v>
      </c>
      <c r="I11" s="6">
        <f t="shared" si="1"/>
        <v>62.5</v>
      </c>
      <c r="J11" s="6">
        <f t="shared" si="2"/>
        <v>62.5</v>
      </c>
      <c r="K11" s="7">
        <f t="shared" si="3"/>
        <v>62.5</v>
      </c>
      <c r="M11">
        <f t="shared" si="4"/>
        <v>62.5</v>
      </c>
    </row>
    <row r="12" spans="2:13" ht="16.5" thickTop="1" thickBot="1" x14ac:dyDescent="0.3">
      <c r="B12" s="4">
        <v>210</v>
      </c>
      <c r="C12" s="3">
        <v>70.5</v>
      </c>
      <c r="D12" s="2">
        <v>70</v>
      </c>
      <c r="E12" s="2">
        <v>71</v>
      </c>
      <c r="F12" s="23">
        <f t="shared" si="0"/>
        <v>70.5</v>
      </c>
      <c r="H12" s="4">
        <v>210</v>
      </c>
      <c r="I12" s="6">
        <f t="shared" si="1"/>
        <v>69</v>
      </c>
      <c r="J12" s="6">
        <f t="shared" si="2"/>
        <v>69</v>
      </c>
      <c r="K12" s="7">
        <f t="shared" si="3"/>
        <v>69.5</v>
      </c>
      <c r="M12">
        <f t="shared" si="4"/>
        <v>69.166666666666671</v>
      </c>
    </row>
    <row r="13" spans="2:13" ht="16.5" thickTop="1" thickBot="1" x14ac:dyDescent="0.3">
      <c r="B13" s="4">
        <v>240</v>
      </c>
      <c r="C13" s="3">
        <v>80</v>
      </c>
      <c r="D13" s="2">
        <v>78.5</v>
      </c>
      <c r="E13" s="2">
        <v>79.5</v>
      </c>
      <c r="F13" s="23">
        <f t="shared" si="0"/>
        <v>79.333333333333329</v>
      </c>
      <c r="H13" s="4">
        <v>240</v>
      </c>
      <c r="I13" s="6">
        <f t="shared" si="1"/>
        <v>78.5</v>
      </c>
      <c r="J13" s="6">
        <f t="shared" si="2"/>
        <v>77.5</v>
      </c>
      <c r="K13" s="7">
        <f t="shared" si="3"/>
        <v>78</v>
      </c>
      <c r="M13">
        <f t="shared" si="4"/>
        <v>78</v>
      </c>
    </row>
    <row r="14" spans="2:13" ht="16.5" thickTop="1" thickBot="1" x14ac:dyDescent="0.3">
      <c r="B14" s="4">
        <v>270</v>
      </c>
      <c r="C14" s="3">
        <v>84.5</v>
      </c>
      <c r="D14" s="2">
        <v>84</v>
      </c>
      <c r="E14" s="2">
        <v>84.5</v>
      </c>
      <c r="F14" s="23">
        <f t="shared" si="0"/>
        <v>84.333333333333329</v>
      </c>
      <c r="H14" s="4">
        <v>270</v>
      </c>
      <c r="I14" s="6">
        <f t="shared" si="1"/>
        <v>83</v>
      </c>
      <c r="J14" s="6">
        <f t="shared" si="2"/>
        <v>83</v>
      </c>
      <c r="K14" s="7">
        <f t="shared" si="3"/>
        <v>83</v>
      </c>
      <c r="M14">
        <f t="shared" si="4"/>
        <v>83</v>
      </c>
    </row>
    <row r="15" spans="2:13" ht="16.5" thickTop="1" thickBot="1" x14ac:dyDescent="0.3">
      <c r="B15" s="4">
        <v>300</v>
      </c>
      <c r="C15" s="3">
        <v>91.5</v>
      </c>
      <c r="D15" s="2">
        <v>90</v>
      </c>
      <c r="E15" s="2">
        <v>91</v>
      </c>
      <c r="F15" s="23">
        <f t="shared" si="0"/>
        <v>90.833333333333329</v>
      </c>
      <c r="H15" s="4">
        <v>300</v>
      </c>
      <c r="I15" s="6">
        <f t="shared" si="1"/>
        <v>90</v>
      </c>
      <c r="J15" s="6">
        <f t="shared" si="2"/>
        <v>89</v>
      </c>
      <c r="K15" s="7">
        <f t="shared" si="3"/>
        <v>89.5</v>
      </c>
      <c r="M15">
        <f t="shared" si="4"/>
        <v>89.5</v>
      </c>
    </row>
    <row r="16" spans="2:13" ht="15.75" thickTop="1" x14ac:dyDescent="0.25"/>
    <row r="17" spans="2:6" x14ac:dyDescent="0.25">
      <c r="B17" t="s">
        <v>4</v>
      </c>
      <c r="C17" s="15">
        <v>89.5</v>
      </c>
    </row>
    <row r="18" spans="2:6" x14ac:dyDescent="0.25">
      <c r="B18" t="s">
        <v>5</v>
      </c>
      <c r="C18" s="15">
        <v>1</v>
      </c>
    </row>
    <row r="24" spans="2:6" x14ac:dyDescent="0.25">
      <c r="E24" t="s">
        <v>9</v>
      </c>
      <c r="F24">
        <f>100/227.14</f>
        <v>0.44025711015232899</v>
      </c>
    </row>
    <row r="30" spans="2:6" x14ac:dyDescent="0.25">
      <c r="D30">
        <f>98/255</f>
        <v>0.3843137254901961</v>
      </c>
    </row>
    <row r="32" spans="2:6" x14ac:dyDescent="0.25">
      <c r="D32">
        <v>98</v>
      </c>
      <c r="E32">
        <v>237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3"/>
  <sheetViews>
    <sheetView topLeftCell="A5" zoomScale="160" zoomScaleNormal="160" workbookViewId="0">
      <selection activeCell="F3" sqref="F3:F15"/>
    </sheetView>
  </sheetViews>
  <sheetFormatPr defaultRowHeight="15" x14ac:dyDescent="0.25"/>
  <cols>
    <col min="2" max="2" width="10.7109375" bestFit="1" customWidth="1"/>
    <col min="3" max="3" width="11.28515625" customWidth="1"/>
    <col min="4" max="4" width="10.85546875" customWidth="1"/>
    <col min="5" max="5" width="10.28515625" customWidth="1"/>
    <col min="9" max="9" width="10.85546875" customWidth="1"/>
    <col min="10" max="10" width="11.42578125" customWidth="1"/>
    <col min="11" max="11" width="10.28515625" customWidth="1"/>
  </cols>
  <sheetData>
    <row r="2" spans="2:13" ht="15.75" thickBot="1" x14ac:dyDescent="0.3"/>
    <row r="3" spans="2:13" ht="15.75" thickTop="1" x14ac:dyDescent="0.25">
      <c r="B3" s="10"/>
      <c r="C3" s="8" t="s">
        <v>6</v>
      </c>
      <c r="D3" s="8"/>
      <c r="E3" s="8"/>
      <c r="F3" s="9"/>
      <c r="H3" s="10"/>
      <c r="I3" s="8" t="s">
        <v>6</v>
      </c>
      <c r="J3" s="8"/>
      <c r="K3" s="9"/>
    </row>
    <row r="4" spans="2:13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F4" s="11" t="s">
        <v>7</v>
      </c>
      <c r="H4" s="11" t="s">
        <v>0</v>
      </c>
      <c r="I4" s="12" t="s">
        <v>3</v>
      </c>
      <c r="J4" s="13" t="s">
        <v>2</v>
      </c>
      <c r="K4" s="14" t="s">
        <v>1</v>
      </c>
      <c r="M4" t="s">
        <v>7</v>
      </c>
    </row>
    <row r="5" spans="2:13" ht="16.5" thickTop="1" thickBot="1" x14ac:dyDescent="0.3">
      <c r="B5" s="5">
        <v>0</v>
      </c>
      <c r="C5" s="6">
        <v>1</v>
      </c>
      <c r="D5" s="7">
        <v>1</v>
      </c>
      <c r="E5" s="7">
        <v>0.5</v>
      </c>
      <c r="F5" s="23">
        <f>SUM(C5:E5)/3</f>
        <v>0.83333333333333337</v>
      </c>
      <c r="H5" s="5">
        <v>0</v>
      </c>
      <c r="I5" s="6">
        <f>C5-1</f>
        <v>0</v>
      </c>
      <c r="J5" s="6">
        <f>D5-1</f>
        <v>0</v>
      </c>
      <c r="K5" s="7">
        <f>E5-0.5</f>
        <v>0</v>
      </c>
      <c r="M5">
        <f>(I5+J5+K5)/3</f>
        <v>0</v>
      </c>
    </row>
    <row r="6" spans="2:13" ht="16.5" thickTop="1" thickBot="1" x14ac:dyDescent="0.3">
      <c r="B6" s="4">
        <v>30</v>
      </c>
      <c r="C6" s="3">
        <v>6</v>
      </c>
      <c r="D6" s="2">
        <v>8.5</v>
      </c>
      <c r="E6" s="2">
        <v>9</v>
      </c>
      <c r="F6" s="23">
        <f t="shared" ref="F6:F15" si="0">SUM(C6:E6)/3</f>
        <v>7.833333333333333</v>
      </c>
      <c r="H6" s="4">
        <v>30</v>
      </c>
      <c r="I6" s="6">
        <f t="shared" ref="I6:I15" si="1">C6-1</f>
        <v>5</v>
      </c>
      <c r="J6" s="6">
        <f t="shared" ref="J6:J15" si="2">D6-1</f>
        <v>7.5</v>
      </c>
      <c r="K6" s="7">
        <f t="shared" ref="K6:K15" si="3">E6-0.5</f>
        <v>8.5</v>
      </c>
      <c r="M6">
        <f t="shared" ref="M6:M15" si="4">(I6+J6+K6)/3</f>
        <v>7</v>
      </c>
    </row>
    <row r="7" spans="2:13" ht="16.5" thickTop="1" thickBot="1" x14ac:dyDescent="0.3">
      <c r="B7" s="4">
        <v>60</v>
      </c>
      <c r="C7" s="3">
        <v>15</v>
      </c>
      <c r="D7" s="2">
        <v>18</v>
      </c>
      <c r="E7" s="2">
        <v>17.5</v>
      </c>
      <c r="F7" s="23">
        <f t="shared" si="0"/>
        <v>16.833333333333332</v>
      </c>
      <c r="H7" s="4">
        <v>60</v>
      </c>
      <c r="I7" s="6">
        <f t="shared" si="1"/>
        <v>14</v>
      </c>
      <c r="J7" s="6">
        <f t="shared" si="2"/>
        <v>17</v>
      </c>
      <c r="K7" s="7">
        <f t="shared" si="3"/>
        <v>17</v>
      </c>
      <c r="M7">
        <f t="shared" si="4"/>
        <v>16</v>
      </c>
    </row>
    <row r="8" spans="2:13" ht="16.5" thickTop="1" thickBot="1" x14ac:dyDescent="0.3">
      <c r="B8" s="4">
        <v>90</v>
      </c>
      <c r="C8" s="3">
        <v>26</v>
      </c>
      <c r="D8" s="2">
        <v>29.5</v>
      </c>
      <c r="E8" s="2">
        <v>29.5</v>
      </c>
      <c r="F8" s="23">
        <f t="shared" si="0"/>
        <v>28.333333333333332</v>
      </c>
      <c r="H8" s="4">
        <v>90</v>
      </c>
      <c r="I8" s="6">
        <f t="shared" si="1"/>
        <v>25</v>
      </c>
      <c r="J8" s="6">
        <f t="shared" si="2"/>
        <v>28.5</v>
      </c>
      <c r="K8" s="7">
        <f t="shared" si="3"/>
        <v>29</v>
      </c>
      <c r="M8">
        <f t="shared" si="4"/>
        <v>27.5</v>
      </c>
    </row>
    <row r="9" spans="2:13" ht="16.5" thickTop="1" thickBot="1" x14ac:dyDescent="0.3">
      <c r="B9" s="4">
        <v>120</v>
      </c>
      <c r="C9" s="3">
        <v>34.5</v>
      </c>
      <c r="D9" s="2">
        <v>38</v>
      </c>
      <c r="E9" s="2">
        <v>38.5</v>
      </c>
      <c r="F9" s="23">
        <f t="shared" si="0"/>
        <v>37</v>
      </c>
      <c r="H9" s="4">
        <v>120</v>
      </c>
      <c r="I9" s="6">
        <f t="shared" si="1"/>
        <v>33.5</v>
      </c>
      <c r="J9" s="6">
        <f t="shared" si="2"/>
        <v>37</v>
      </c>
      <c r="K9" s="7">
        <f t="shared" si="3"/>
        <v>38</v>
      </c>
      <c r="M9">
        <f t="shared" si="4"/>
        <v>36.166666666666664</v>
      </c>
    </row>
    <row r="10" spans="2:13" ht="16.5" thickTop="1" thickBot="1" x14ac:dyDescent="0.3">
      <c r="B10" s="4">
        <v>150</v>
      </c>
      <c r="C10" s="3">
        <v>42</v>
      </c>
      <c r="D10" s="2">
        <v>46.5</v>
      </c>
      <c r="E10" s="2">
        <v>47</v>
      </c>
      <c r="F10" s="23">
        <f t="shared" si="0"/>
        <v>45.166666666666664</v>
      </c>
      <c r="H10" s="4">
        <v>150</v>
      </c>
      <c r="I10" s="6">
        <f t="shared" si="1"/>
        <v>41</v>
      </c>
      <c r="J10" s="6">
        <f t="shared" si="2"/>
        <v>45.5</v>
      </c>
      <c r="K10" s="7">
        <f t="shared" si="3"/>
        <v>46.5</v>
      </c>
      <c r="M10">
        <f t="shared" si="4"/>
        <v>44.333333333333336</v>
      </c>
    </row>
    <row r="11" spans="2:13" ht="16.5" thickTop="1" thickBot="1" x14ac:dyDescent="0.3">
      <c r="B11" s="4">
        <v>180</v>
      </c>
      <c r="C11" s="3">
        <v>49.5</v>
      </c>
      <c r="D11" s="2">
        <v>55</v>
      </c>
      <c r="E11" s="2">
        <v>56</v>
      </c>
      <c r="F11" s="23">
        <f t="shared" si="0"/>
        <v>53.5</v>
      </c>
      <c r="H11" s="4">
        <v>180</v>
      </c>
      <c r="I11" s="6">
        <f t="shared" si="1"/>
        <v>48.5</v>
      </c>
      <c r="J11" s="6">
        <f t="shared" si="2"/>
        <v>54</v>
      </c>
      <c r="K11" s="7">
        <f t="shared" si="3"/>
        <v>55.5</v>
      </c>
      <c r="M11">
        <f t="shared" si="4"/>
        <v>52.666666666666664</v>
      </c>
    </row>
    <row r="12" spans="2:13" ht="16.5" thickTop="1" thickBot="1" x14ac:dyDescent="0.3">
      <c r="B12" s="4">
        <v>210</v>
      </c>
      <c r="C12" s="3">
        <v>59.5</v>
      </c>
      <c r="D12" s="2">
        <v>64</v>
      </c>
      <c r="E12" s="2">
        <v>63.5</v>
      </c>
      <c r="F12" s="23">
        <f t="shared" si="0"/>
        <v>62.333333333333336</v>
      </c>
      <c r="H12" s="4">
        <v>210</v>
      </c>
      <c r="I12" s="6">
        <f t="shared" si="1"/>
        <v>58.5</v>
      </c>
      <c r="J12" s="6">
        <f t="shared" si="2"/>
        <v>63</v>
      </c>
      <c r="K12" s="7">
        <f t="shared" si="3"/>
        <v>63</v>
      </c>
      <c r="M12">
        <f t="shared" si="4"/>
        <v>61.5</v>
      </c>
    </row>
    <row r="13" spans="2:13" ht="16.5" thickTop="1" thickBot="1" x14ac:dyDescent="0.3">
      <c r="B13" s="4">
        <v>240</v>
      </c>
      <c r="C13" s="3">
        <v>67.5</v>
      </c>
      <c r="D13" s="2">
        <v>73.5</v>
      </c>
      <c r="E13" s="2">
        <v>73.5</v>
      </c>
      <c r="F13" s="23">
        <f t="shared" si="0"/>
        <v>71.5</v>
      </c>
      <c r="H13" s="4">
        <v>240</v>
      </c>
      <c r="I13" s="6">
        <f t="shared" si="1"/>
        <v>66.5</v>
      </c>
      <c r="J13" s="6">
        <f t="shared" si="2"/>
        <v>72.5</v>
      </c>
      <c r="K13" s="7">
        <f t="shared" si="3"/>
        <v>73</v>
      </c>
      <c r="M13">
        <f t="shared" si="4"/>
        <v>70.666666666666671</v>
      </c>
    </row>
    <row r="14" spans="2:13" ht="16.5" thickTop="1" thickBot="1" x14ac:dyDescent="0.3">
      <c r="B14" s="4">
        <v>270</v>
      </c>
      <c r="C14" s="3">
        <v>77.5</v>
      </c>
      <c r="D14" s="2">
        <v>81</v>
      </c>
      <c r="E14" s="2">
        <v>81.5</v>
      </c>
      <c r="F14" s="23">
        <f t="shared" si="0"/>
        <v>80</v>
      </c>
      <c r="H14" s="4">
        <v>270</v>
      </c>
      <c r="I14" s="6">
        <f t="shared" si="1"/>
        <v>76.5</v>
      </c>
      <c r="J14" s="6">
        <f t="shared" si="2"/>
        <v>80</v>
      </c>
      <c r="K14" s="7">
        <f t="shared" si="3"/>
        <v>81</v>
      </c>
      <c r="M14">
        <f t="shared" si="4"/>
        <v>79.166666666666671</v>
      </c>
    </row>
    <row r="15" spans="2:13" ht="16.5" thickTop="1" thickBot="1" x14ac:dyDescent="0.3">
      <c r="B15" s="4">
        <v>300</v>
      </c>
      <c r="C15" s="3">
        <v>87</v>
      </c>
      <c r="D15" s="2">
        <v>89.5</v>
      </c>
      <c r="E15" s="2">
        <v>89</v>
      </c>
      <c r="F15" s="23">
        <f t="shared" si="0"/>
        <v>88.5</v>
      </c>
      <c r="H15" s="4">
        <v>300</v>
      </c>
      <c r="I15" s="6">
        <f t="shared" si="1"/>
        <v>86</v>
      </c>
      <c r="J15" s="6">
        <f t="shared" si="2"/>
        <v>88.5</v>
      </c>
      <c r="K15" s="7">
        <f t="shared" si="3"/>
        <v>88.5</v>
      </c>
      <c r="M15">
        <f t="shared" si="4"/>
        <v>87.666666666666671</v>
      </c>
    </row>
    <row r="16" spans="2:13" ht="15.75" thickTop="1" x14ac:dyDescent="0.25"/>
    <row r="17" spans="2:3" x14ac:dyDescent="0.25">
      <c r="B17" t="s">
        <v>4</v>
      </c>
      <c r="C17" s="15">
        <v>87.7</v>
      </c>
    </row>
    <row r="18" spans="2:3" x14ac:dyDescent="0.25">
      <c r="B18" t="s">
        <v>5</v>
      </c>
      <c r="C18" s="15">
        <v>2.5</v>
      </c>
    </row>
    <row r="33" spans="4:4" x14ac:dyDescent="0.25">
      <c r="D33">
        <f>87.67/300</f>
        <v>0.29223333333333334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zoomScale="115" zoomScaleNormal="115" workbookViewId="0">
      <selection activeCell="F3" sqref="F3:F15"/>
    </sheetView>
  </sheetViews>
  <sheetFormatPr defaultRowHeight="15" x14ac:dyDescent="0.25"/>
  <cols>
    <col min="2" max="2" width="10.7109375" bestFit="1" customWidth="1"/>
    <col min="3" max="3" width="10" customWidth="1"/>
    <col min="4" max="4" width="10.28515625" customWidth="1"/>
    <col min="5" max="5" width="11.5703125" customWidth="1"/>
    <col min="9" max="9" width="11.140625" customWidth="1"/>
    <col min="10" max="10" width="10.5703125" customWidth="1"/>
    <col min="11" max="11" width="10.85546875" customWidth="1"/>
  </cols>
  <sheetData>
    <row r="2" spans="2:13" ht="15.75" thickBot="1" x14ac:dyDescent="0.3"/>
    <row r="3" spans="2:13" ht="15.75" thickTop="1" x14ac:dyDescent="0.25">
      <c r="B3" s="10"/>
      <c r="C3" s="8" t="s">
        <v>6</v>
      </c>
      <c r="D3" s="8"/>
      <c r="E3" s="8"/>
      <c r="F3" s="9"/>
      <c r="H3" s="10"/>
      <c r="I3" s="8" t="s">
        <v>6</v>
      </c>
      <c r="J3" s="8"/>
      <c r="K3" s="9"/>
    </row>
    <row r="4" spans="2:13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F4" s="11" t="s">
        <v>7</v>
      </c>
      <c r="H4" s="11" t="s">
        <v>0</v>
      </c>
      <c r="I4" s="12" t="s">
        <v>3</v>
      </c>
      <c r="J4" s="13" t="s">
        <v>2</v>
      </c>
      <c r="K4" s="14" t="s">
        <v>1</v>
      </c>
      <c r="M4" t="s">
        <v>7</v>
      </c>
    </row>
    <row r="5" spans="2:13" ht="16.5" thickTop="1" thickBot="1" x14ac:dyDescent="0.3">
      <c r="B5" s="5">
        <v>0</v>
      </c>
      <c r="C5" s="6">
        <v>1</v>
      </c>
      <c r="D5" s="7">
        <v>1</v>
      </c>
      <c r="E5" s="7">
        <v>1</v>
      </c>
      <c r="F5" s="23">
        <f>SUM(C5:E5)/3</f>
        <v>1</v>
      </c>
      <c r="H5" s="5">
        <v>0</v>
      </c>
      <c r="I5" s="6">
        <f>C5-1</f>
        <v>0</v>
      </c>
      <c r="J5" s="6">
        <f>D5-1</f>
        <v>0</v>
      </c>
      <c r="K5" s="6">
        <f>E5-1</f>
        <v>0</v>
      </c>
      <c r="M5">
        <f>(I5+J5+K5)/3</f>
        <v>0</v>
      </c>
    </row>
    <row r="6" spans="2:13" ht="16.5" thickTop="1" thickBot="1" x14ac:dyDescent="0.3">
      <c r="B6" s="4">
        <v>30</v>
      </c>
      <c r="C6" s="3">
        <v>12</v>
      </c>
      <c r="D6" s="2">
        <v>6.5</v>
      </c>
      <c r="E6" s="2">
        <v>10.5</v>
      </c>
      <c r="F6" s="23">
        <f t="shared" ref="F6:F15" si="0">SUM(C6:E6)/3</f>
        <v>9.6666666666666661</v>
      </c>
      <c r="H6" s="4">
        <v>30</v>
      </c>
      <c r="I6" s="6">
        <f t="shared" ref="I6:K15" si="1">C6-1</f>
        <v>11</v>
      </c>
      <c r="J6" s="6">
        <f t="shared" si="1"/>
        <v>5.5</v>
      </c>
      <c r="K6" s="6">
        <f t="shared" si="1"/>
        <v>9.5</v>
      </c>
      <c r="M6">
        <f t="shared" ref="M6:M15" si="2">(I6+J6+K6)/3</f>
        <v>8.6666666666666661</v>
      </c>
    </row>
    <row r="7" spans="2:13" ht="16.5" thickTop="1" thickBot="1" x14ac:dyDescent="0.3">
      <c r="B7" s="4">
        <v>60</v>
      </c>
      <c r="C7" s="3">
        <v>27</v>
      </c>
      <c r="D7" s="2">
        <v>15</v>
      </c>
      <c r="E7" s="2">
        <v>22</v>
      </c>
      <c r="F7" s="23">
        <f t="shared" si="0"/>
        <v>21.333333333333332</v>
      </c>
      <c r="H7" s="4">
        <v>60</v>
      </c>
      <c r="I7" s="6">
        <f t="shared" si="1"/>
        <v>26</v>
      </c>
      <c r="J7" s="6">
        <f t="shared" si="1"/>
        <v>14</v>
      </c>
      <c r="K7" s="6">
        <f t="shared" si="1"/>
        <v>21</v>
      </c>
      <c r="M7">
        <f t="shared" si="2"/>
        <v>20.333333333333332</v>
      </c>
    </row>
    <row r="8" spans="2:13" ht="16.5" thickTop="1" thickBot="1" x14ac:dyDescent="0.3">
      <c r="B8" s="4">
        <v>90</v>
      </c>
      <c r="C8" s="3">
        <v>37</v>
      </c>
      <c r="D8" s="2">
        <v>24.5</v>
      </c>
      <c r="E8" s="2">
        <v>31.5</v>
      </c>
      <c r="F8" s="23">
        <f t="shared" si="0"/>
        <v>31</v>
      </c>
      <c r="H8" s="4">
        <v>90</v>
      </c>
      <c r="I8" s="6">
        <f t="shared" si="1"/>
        <v>36</v>
      </c>
      <c r="J8" s="6">
        <f t="shared" si="1"/>
        <v>23.5</v>
      </c>
      <c r="K8" s="6">
        <f t="shared" si="1"/>
        <v>30.5</v>
      </c>
      <c r="M8">
        <f t="shared" si="2"/>
        <v>30</v>
      </c>
    </row>
    <row r="9" spans="2:13" ht="16.5" thickTop="1" thickBot="1" x14ac:dyDescent="0.3">
      <c r="B9" s="4">
        <v>120</v>
      </c>
      <c r="C9" s="3">
        <v>42</v>
      </c>
      <c r="D9" s="2">
        <v>36</v>
      </c>
      <c r="E9" s="2">
        <v>42</v>
      </c>
      <c r="F9" s="23">
        <f t="shared" si="0"/>
        <v>40</v>
      </c>
      <c r="H9" s="4">
        <v>120</v>
      </c>
      <c r="I9" s="6">
        <f t="shared" si="1"/>
        <v>41</v>
      </c>
      <c r="J9" s="6">
        <f t="shared" si="1"/>
        <v>35</v>
      </c>
      <c r="K9" s="6">
        <f t="shared" si="1"/>
        <v>41</v>
      </c>
      <c r="M9">
        <f t="shared" si="2"/>
        <v>39</v>
      </c>
    </row>
    <row r="10" spans="2:13" ht="16.5" thickTop="1" thickBot="1" x14ac:dyDescent="0.3">
      <c r="B10" s="4">
        <v>150</v>
      </c>
      <c r="C10" s="3">
        <v>53.5</v>
      </c>
      <c r="D10" s="2">
        <v>47</v>
      </c>
      <c r="E10" s="2">
        <v>52</v>
      </c>
      <c r="F10" s="23">
        <f t="shared" si="0"/>
        <v>50.833333333333336</v>
      </c>
      <c r="H10" s="4">
        <v>150</v>
      </c>
      <c r="I10" s="6">
        <f t="shared" si="1"/>
        <v>52.5</v>
      </c>
      <c r="J10" s="6">
        <f t="shared" si="1"/>
        <v>46</v>
      </c>
      <c r="K10" s="6">
        <f t="shared" si="1"/>
        <v>51</v>
      </c>
      <c r="M10">
        <f t="shared" si="2"/>
        <v>49.833333333333336</v>
      </c>
    </row>
    <row r="11" spans="2:13" ht="16.5" thickTop="1" thickBot="1" x14ac:dyDescent="0.3">
      <c r="B11" s="4">
        <v>180</v>
      </c>
      <c r="C11" s="3">
        <v>60.5</v>
      </c>
      <c r="D11" s="2">
        <v>59.5</v>
      </c>
      <c r="E11" s="2">
        <v>59.5</v>
      </c>
      <c r="F11" s="23">
        <f t="shared" si="0"/>
        <v>59.833333333333336</v>
      </c>
      <c r="H11" s="4">
        <v>180</v>
      </c>
      <c r="I11" s="6">
        <f t="shared" si="1"/>
        <v>59.5</v>
      </c>
      <c r="J11" s="6">
        <f t="shared" si="1"/>
        <v>58.5</v>
      </c>
      <c r="K11" s="6">
        <f t="shared" si="1"/>
        <v>58.5</v>
      </c>
      <c r="M11">
        <f t="shared" si="2"/>
        <v>58.833333333333336</v>
      </c>
    </row>
    <row r="12" spans="2:13" ht="16.5" thickTop="1" thickBot="1" x14ac:dyDescent="0.3">
      <c r="B12" s="4">
        <v>210</v>
      </c>
      <c r="C12" s="3">
        <v>67</v>
      </c>
      <c r="D12" s="2">
        <v>67</v>
      </c>
      <c r="E12" s="2">
        <v>68.5</v>
      </c>
      <c r="F12" s="23">
        <f t="shared" si="0"/>
        <v>67.5</v>
      </c>
      <c r="H12" s="4">
        <v>210</v>
      </c>
      <c r="I12" s="6">
        <f t="shared" si="1"/>
        <v>66</v>
      </c>
      <c r="J12" s="6">
        <f t="shared" si="1"/>
        <v>66</v>
      </c>
      <c r="K12" s="6">
        <f t="shared" si="1"/>
        <v>67.5</v>
      </c>
      <c r="M12">
        <f t="shared" si="2"/>
        <v>66.5</v>
      </c>
    </row>
    <row r="13" spans="2:13" ht="16.5" thickTop="1" thickBot="1" x14ac:dyDescent="0.3">
      <c r="B13" s="4">
        <v>240</v>
      </c>
      <c r="C13" s="3">
        <v>73.5</v>
      </c>
      <c r="D13" s="2">
        <v>74</v>
      </c>
      <c r="E13" s="2">
        <v>79</v>
      </c>
      <c r="F13" s="23">
        <f t="shared" si="0"/>
        <v>75.5</v>
      </c>
      <c r="H13" s="4">
        <v>240</v>
      </c>
      <c r="I13" s="6">
        <f t="shared" si="1"/>
        <v>72.5</v>
      </c>
      <c r="J13" s="6">
        <f t="shared" si="1"/>
        <v>73</v>
      </c>
      <c r="K13" s="6">
        <f t="shared" si="1"/>
        <v>78</v>
      </c>
      <c r="M13">
        <f t="shared" si="2"/>
        <v>74.5</v>
      </c>
    </row>
    <row r="14" spans="2:13" ht="16.5" thickTop="1" thickBot="1" x14ac:dyDescent="0.3">
      <c r="B14" s="4">
        <v>270</v>
      </c>
      <c r="C14" s="3">
        <v>78</v>
      </c>
      <c r="D14" s="2">
        <v>77.5</v>
      </c>
      <c r="E14" s="2">
        <v>84.5</v>
      </c>
      <c r="F14" s="23">
        <f t="shared" si="0"/>
        <v>80</v>
      </c>
      <c r="H14" s="4">
        <v>270</v>
      </c>
      <c r="I14" s="6">
        <f t="shared" si="1"/>
        <v>77</v>
      </c>
      <c r="J14" s="6">
        <f t="shared" si="1"/>
        <v>76.5</v>
      </c>
      <c r="K14" s="6">
        <f t="shared" si="1"/>
        <v>83.5</v>
      </c>
      <c r="M14">
        <f t="shared" si="2"/>
        <v>79</v>
      </c>
    </row>
    <row r="15" spans="2:13" ht="16.5" thickTop="1" thickBot="1" x14ac:dyDescent="0.3">
      <c r="B15" s="4">
        <v>300</v>
      </c>
      <c r="C15" s="3">
        <v>84.5</v>
      </c>
      <c r="D15" s="2">
        <v>86</v>
      </c>
      <c r="E15" s="2">
        <v>90</v>
      </c>
      <c r="F15" s="23">
        <f t="shared" si="0"/>
        <v>86.833333333333329</v>
      </c>
      <c r="H15" s="4">
        <v>300</v>
      </c>
      <c r="I15" s="6">
        <f t="shared" si="1"/>
        <v>83.5</v>
      </c>
      <c r="J15" s="6">
        <f t="shared" si="1"/>
        <v>85</v>
      </c>
      <c r="K15" s="6">
        <f t="shared" si="1"/>
        <v>89</v>
      </c>
      <c r="M15">
        <f t="shared" si="2"/>
        <v>85.833333333333329</v>
      </c>
    </row>
    <row r="16" spans="2:13" ht="15.75" thickTop="1" x14ac:dyDescent="0.25"/>
    <row r="17" spans="2:3" x14ac:dyDescent="0.25">
      <c r="B17" t="s">
        <v>4</v>
      </c>
      <c r="C17" s="15">
        <v>85.8</v>
      </c>
    </row>
    <row r="18" spans="2:3" x14ac:dyDescent="0.25">
      <c r="B18" t="s">
        <v>5</v>
      </c>
      <c r="C18" s="15">
        <v>5.5</v>
      </c>
    </row>
    <row r="34" spans="3:3" x14ac:dyDescent="0.25">
      <c r="C34">
        <f>92/300</f>
        <v>0.30666666666666664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tabSelected="1" topLeftCell="E4" zoomScale="145" zoomScaleNormal="145" workbookViewId="0">
      <selection activeCell="G22" sqref="G22"/>
    </sheetView>
  </sheetViews>
  <sheetFormatPr defaultRowHeight="15" x14ac:dyDescent="0.25"/>
  <cols>
    <col min="3" max="3" width="34.5703125" bestFit="1" customWidth="1"/>
    <col min="4" max="4" width="29.140625" bestFit="1" customWidth="1"/>
  </cols>
  <sheetData>
    <row r="2" spans="3:4" ht="15.75" thickBot="1" x14ac:dyDescent="0.3"/>
    <row r="3" spans="3:4" ht="18.75" thickTop="1" thickBot="1" x14ac:dyDescent="0.3">
      <c r="C3" s="19" t="s">
        <v>8</v>
      </c>
      <c r="D3" s="19" t="s">
        <v>10</v>
      </c>
    </row>
    <row r="4" spans="3:4" ht="15.75" thickTop="1" x14ac:dyDescent="0.25">
      <c r="C4" s="18">
        <v>2</v>
      </c>
      <c r="D4" s="20">
        <v>5.5570000000000001E-2</v>
      </c>
    </row>
    <row r="5" spans="3:4" x14ac:dyDescent="0.25">
      <c r="C5" s="16">
        <v>2.4</v>
      </c>
      <c r="D5" s="17">
        <v>9.6100000000000005E-2</v>
      </c>
    </row>
    <row r="6" spans="3:4" x14ac:dyDescent="0.25">
      <c r="C6" s="16">
        <v>2.8</v>
      </c>
      <c r="D6" s="17">
        <v>0.185</v>
      </c>
    </row>
    <row r="7" spans="3:4" x14ac:dyDescent="0.25">
      <c r="C7" s="16">
        <v>3.2</v>
      </c>
      <c r="D7" s="17">
        <v>0.38431399999999999</v>
      </c>
    </row>
    <row r="8" spans="3:4" x14ac:dyDescent="0.25">
      <c r="C8" s="16">
        <v>3.6</v>
      </c>
      <c r="D8" s="17">
        <v>0.29223300000000002</v>
      </c>
    </row>
    <row r="9" spans="3:4" x14ac:dyDescent="0.25">
      <c r="C9" s="16">
        <v>4</v>
      </c>
      <c r="D9" s="17">
        <v>0.30667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2Molar</vt:lpstr>
      <vt:lpstr>2.4Molar</vt:lpstr>
      <vt:lpstr>2.8Molar</vt:lpstr>
      <vt:lpstr>3.2Molar</vt:lpstr>
      <vt:lpstr>3.6Molar</vt:lpstr>
      <vt:lpstr>4Molar</vt:lpstr>
      <vt:lpstr>All</vt:lpstr>
    </vt:vector>
  </TitlesOfParts>
  <Company>LRSFC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2015-03-16T13:17:52Z</dcterms:created>
  <dcterms:modified xsi:type="dcterms:W3CDTF">2015-04-22T11:44:59Z</dcterms:modified>
</cp:coreProperties>
</file>