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portner\PycharmProjects\LUC_PV\"/>
    </mc:Choice>
  </mc:AlternateContent>
  <bookViews>
    <workbookView xWindow="0" yWindow="0" windowWidth="25170" windowHeight="11820"/>
  </bookViews>
  <sheets>
    <sheet name="database" sheetId="1" r:id="rId1"/>
    <sheet name="overview" sheetId="4" r:id="rId2"/>
    <sheet name="photovoltaic RFC" sheetId="5" r:id="rId3"/>
    <sheet name="maize production USA" sheetId="2" r:id="rId4"/>
    <sheet name="maize production AR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4" i="1"/>
  <c r="C63" i="1"/>
  <c r="A63" i="1"/>
  <c r="C62" i="1"/>
  <c r="A62" i="1"/>
  <c r="P10" i="4" l="1"/>
  <c r="B11" i="1" l="1"/>
  <c r="B36" i="1" s="1"/>
  <c r="B50" i="1" s="1"/>
  <c r="B10" i="1"/>
  <c r="B9" i="1"/>
  <c r="J3" i="4"/>
  <c r="J2" i="4"/>
  <c r="B34" i="1" l="1"/>
  <c r="B62" i="1" s="1"/>
  <c r="B22" i="1"/>
  <c r="B37" i="1" s="1"/>
  <c r="B63" i="1" s="1"/>
  <c r="B35" i="1"/>
  <c r="B23" i="1"/>
  <c r="C3" i="4"/>
  <c r="C2" i="4"/>
  <c r="J8" i="4"/>
  <c r="J9" i="4" s="1"/>
  <c r="B4" i="4" s="1"/>
  <c r="L9" i="4"/>
  <c r="A7" i="4"/>
  <c r="C7" i="4"/>
  <c r="A2" i="4"/>
  <c r="C4" i="4"/>
  <c r="A4" i="4"/>
  <c r="J11" i="4"/>
  <c r="B18" i="5"/>
  <c r="B17" i="5"/>
  <c r="F12" i="5"/>
  <c r="D12" i="5"/>
  <c r="B7" i="3"/>
  <c r="B7" i="2"/>
  <c r="B38" i="1" l="1"/>
  <c r="B49" i="1"/>
  <c r="B51" i="1" s="1"/>
  <c r="B7" i="4"/>
  <c r="D4" i="4"/>
  <c r="B3" i="4"/>
  <c r="L11" i="4"/>
  <c r="B2" i="4" s="1"/>
  <c r="J10" i="4"/>
  <c r="D3" i="4" l="1"/>
  <c r="D2" i="4"/>
  <c r="D7" i="4"/>
  <c r="L10" i="4"/>
  <c r="N10" i="4" s="1"/>
  <c r="B8" i="4" s="1"/>
  <c r="D8" i="4" l="1"/>
</calcChain>
</file>

<file path=xl/sharedStrings.xml><?xml version="1.0" encoding="utf-8"?>
<sst xmlns="http://schemas.openxmlformats.org/spreadsheetml/2006/main" count="255" uniqueCount="70">
  <si>
    <t>independent parameters</t>
  </si>
  <si>
    <t>Occupation</t>
  </si>
  <si>
    <t>m2*yr</t>
  </si>
  <si>
    <t>Production</t>
  </si>
  <si>
    <t>kg</t>
  </si>
  <si>
    <t>(14% moisture)</t>
  </si>
  <si>
    <t>dependent parameters</t>
  </si>
  <si>
    <t>productivity</t>
  </si>
  <si>
    <t>kg/(m2*yr)</t>
  </si>
  <si>
    <t>ecoinvent dataset</t>
  </si>
  <si>
    <t>area</t>
  </si>
  <si>
    <t>m2</t>
  </si>
  <si>
    <t>maize in USA</t>
  </si>
  <si>
    <t>maize in AR</t>
  </si>
  <si>
    <t>name</t>
  </si>
  <si>
    <t>MW</t>
  </si>
  <si>
    <t>capacity</t>
  </si>
  <si>
    <t>kWh</t>
  </si>
  <si>
    <t xml:space="preserve">name </t>
  </si>
  <si>
    <t>ecoinvent datatset - electricity production</t>
  </si>
  <si>
    <t>ecoinvent datatset - photovoltaic plant construction</t>
  </si>
  <si>
    <t>plants per kWh</t>
  </si>
  <si>
    <t>kWh/s</t>
  </si>
  <si>
    <t>life time</t>
  </si>
  <si>
    <t>yrs</t>
  </si>
  <si>
    <t xml:space="preserve">electricity production </t>
  </si>
  <si>
    <t>kWh/(m2*30yrs)</t>
  </si>
  <si>
    <t>kWh/(m2*yr)</t>
  </si>
  <si>
    <t>solar electricity</t>
  </si>
  <si>
    <t>kWh/yr</t>
  </si>
  <si>
    <t>USA</t>
  </si>
  <si>
    <t>AR</t>
  </si>
  <si>
    <t>grid electricity in USA</t>
  </si>
  <si>
    <t>land use change</t>
  </si>
  <si>
    <t>ha</t>
  </si>
  <si>
    <t>time</t>
  </si>
  <si>
    <t>occupation</t>
  </si>
  <si>
    <t>database</t>
  </si>
  <si>
    <t>Activity</t>
  </si>
  <si>
    <t>location</t>
  </si>
  <si>
    <t>unit</t>
  </si>
  <si>
    <t>description</t>
  </si>
  <si>
    <t>Exchanges</t>
  </si>
  <si>
    <t>amount</t>
  </si>
  <si>
    <t>type</t>
  </si>
  <si>
    <t>uncertainty type</t>
  </si>
  <si>
    <t>loc</t>
  </si>
  <si>
    <t>scale</t>
  </si>
  <si>
    <t>comment</t>
  </si>
  <si>
    <t>land use change, annual crop</t>
  </si>
  <si>
    <t>RFC</t>
  </si>
  <si>
    <t>electricity production, photovoltaic, 570kWp open ground installation, multi-Si</t>
  </si>
  <si>
    <t>US</t>
  </si>
  <si>
    <t>technosphere</t>
  </si>
  <si>
    <t>maize grain production</t>
  </si>
  <si>
    <t>electricity production, photovoltaic, 570kWp open ground installation, multi-Si' (kilowatt hour, US-RFC, None)</t>
  </si>
  <si>
    <t>kg/kWh</t>
  </si>
  <si>
    <t>kWh/kWh</t>
  </si>
  <si>
    <t>ha/kWh</t>
  </si>
  <si>
    <t>electricity production, photovoltaic, 570kWp open ground installation, multi-Si, incl. LUC</t>
  </si>
  <si>
    <t>production</t>
  </si>
  <si>
    <t>LUC PV</t>
  </si>
  <si>
    <t>US-RFC</t>
  </si>
  <si>
    <t>market for electricity, low voltage</t>
  </si>
  <si>
    <t>reference</t>
  </si>
  <si>
    <t>photovoltaic plant construction, 570kWp, multi-Si, on open ground' (unit, GLO, None)</t>
  </si>
  <si>
    <t>net impact</t>
  </si>
  <si>
    <t>shifting corn production from US to AR</t>
  </si>
  <si>
    <t>displacing grid electricity using PV</t>
  </si>
  <si>
    <t>net impact 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</si>
</sst>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40" workbookViewId="0">
      <selection activeCell="A76" sqref="A76"/>
    </sheetView>
  </sheetViews>
  <sheetFormatPr baseColWidth="10" defaultRowHeight="15" x14ac:dyDescent="0.25"/>
  <cols>
    <col min="1" max="1" width="26.85546875" bestFit="1" customWidth="1"/>
  </cols>
  <sheetData>
    <row r="1" spans="1:9" x14ac:dyDescent="0.25">
      <c r="A1" s="2" t="s">
        <v>37</v>
      </c>
      <c r="B1" s="2" t="s">
        <v>61</v>
      </c>
    </row>
    <row r="3" spans="1:9" x14ac:dyDescent="0.25">
      <c r="A3" s="2" t="s">
        <v>38</v>
      </c>
      <c r="B3" s="2" t="s">
        <v>59</v>
      </c>
      <c r="C3" s="4"/>
      <c r="D3" s="4"/>
      <c r="E3" s="4"/>
      <c r="F3" s="4"/>
      <c r="G3" s="4"/>
      <c r="H3" s="4"/>
      <c r="I3" s="4"/>
    </row>
    <row r="4" spans="1:9" x14ac:dyDescent="0.25">
      <c r="A4" s="4" t="s">
        <v>39</v>
      </c>
      <c r="B4" s="4" t="s">
        <v>50</v>
      </c>
      <c r="C4" s="4"/>
      <c r="D4" s="4"/>
      <c r="E4" s="4"/>
      <c r="F4" s="4"/>
      <c r="G4" s="4"/>
      <c r="H4" s="4"/>
      <c r="I4" s="4"/>
    </row>
    <row r="5" spans="1:9" x14ac:dyDescent="0.25">
      <c r="A5" s="4" t="s">
        <v>40</v>
      </c>
      <c r="B5" s="4" t="s">
        <v>17</v>
      </c>
      <c r="C5" s="4"/>
      <c r="D5" s="4"/>
      <c r="E5" s="4"/>
      <c r="F5" s="4"/>
      <c r="G5" s="4"/>
      <c r="H5" s="4"/>
      <c r="I5" s="4"/>
    </row>
    <row r="6" spans="1:9" x14ac:dyDescent="0.25">
      <c r="A6" s="4" t="s">
        <v>41</v>
      </c>
      <c r="B6" s="4"/>
      <c r="C6" s="4"/>
      <c r="D6" s="4"/>
      <c r="E6" s="4"/>
      <c r="F6" s="4"/>
      <c r="G6" s="4"/>
      <c r="H6" s="4"/>
      <c r="I6" s="4"/>
    </row>
    <row r="7" spans="1:9" x14ac:dyDescent="0.25">
      <c r="A7" s="2" t="s">
        <v>42</v>
      </c>
      <c r="B7" s="4"/>
      <c r="C7" s="4"/>
      <c r="D7" s="4"/>
      <c r="E7" s="4"/>
      <c r="F7" s="4"/>
      <c r="G7" s="4"/>
      <c r="H7" s="4"/>
      <c r="I7" s="4"/>
    </row>
    <row r="8" spans="1:9" x14ac:dyDescent="0.25">
      <c r="A8" s="4" t="s">
        <v>14</v>
      </c>
      <c r="B8" s="4" t="s">
        <v>43</v>
      </c>
      <c r="C8" s="4" t="s">
        <v>40</v>
      </c>
      <c r="D8" s="4" t="s">
        <v>39</v>
      </c>
      <c r="E8" s="4" t="s">
        <v>44</v>
      </c>
      <c r="F8" s="4" t="s">
        <v>45</v>
      </c>
      <c r="G8" s="4" t="s">
        <v>46</v>
      </c>
      <c r="H8" s="4" t="s">
        <v>47</v>
      </c>
      <c r="I8" s="4" t="s">
        <v>48</v>
      </c>
    </row>
    <row r="9" spans="1:9" x14ac:dyDescent="0.25">
      <c r="A9" t="s">
        <v>51</v>
      </c>
      <c r="B9" s="3">
        <f>overview!D2</f>
        <v>1</v>
      </c>
      <c r="C9" t="s">
        <v>17</v>
      </c>
      <c r="D9" t="s">
        <v>62</v>
      </c>
      <c r="E9" t="s">
        <v>53</v>
      </c>
      <c r="F9">
        <v>0</v>
      </c>
    </row>
    <row r="10" spans="1:9" x14ac:dyDescent="0.25">
      <c r="A10" t="s">
        <v>54</v>
      </c>
      <c r="B10" s="3">
        <f>overview!D7</f>
        <v>1.1216416958625429E-2</v>
      </c>
      <c r="C10" t="s">
        <v>4</v>
      </c>
      <c r="D10" t="s">
        <v>31</v>
      </c>
      <c r="E10" t="s">
        <v>53</v>
      </c>
      <c r="F10">
        <v>0</v>
      </c>
    </row>
    <row r="11" spans="1:9" x14ac:dyDescent="0.25">
      <c r="A11" t="s">
        <v>49</v>
      </c>
      <c r="B11" s="3">
        <f>overview!D8</f>
        <v>5.0660816596458189E-8</v>
      </c>
      <c r="C11" t="s">
        <v>34</v>
      </c>
      <c r="D11" t="s">
        <v>31</v>
      </c>
      <c r="E11" t="s">
        <v>53</v>
      </c>
      <c r="F11">
        <v>0</v>
      </c>
    </row>
    <row r="12" spans="1:9" x14ac:dyDescent="0.25">
      <c r="A12" s="2" t="s">
        <v>59</v>
      </c>
      <c r="B12">
        <v>1</v>
      </c>
      <c r="C12" t="s">
        <v>17</v>
      </c>
      <c r="D12" t="s">
        <v>50</v>
      </c>
      <c r="E12" t="s">
        <v>60</v>
      </c>
      <c r="F12">
        <v>0</v>
      </c>
    </row>
    <row r="16" spans="1:9" x14ac:dyDescent="0.25">
      <c r="A16" s="2" t="s">
        <v>38</v>
      </c>
      <c r="B16" s="2" t="s">
        <v>64</v>
      </c>
      <c r="C16" s="4"/>
      <c r="D16" s="4"/>
      <c r="E16" s="4"/>
      <c r="F16" s="4"/>
      <c r="G16" s="4"/>
      <c r="H16" s="4"/>
      <c r="I16" s="4"/>
    </row>
    <row r="17" spans="1:9" x14ac:dyDescent="0.25">
      <c r="A17" s="4" t="s">
        <v>39</v>
      </c>
      <c r="B17" s="4" t="s">
        <v>50</v>
      </c>
      <c r="C17" s="4"/>
      <c r="D17" s="4"/>
      <c r="E17" s="4"/>
      <c r="F17" s="4"/>
      <c r="G17" s="4"/>
      <c r="H17" s="4"/>
      <c r="I17" s="4"/>
    </row>
    <row r="18" spans="1:9" x14ac:dyDescent="0.25">
      <c r="A18" s="4" t="s">
        <v>40</v>
      </c>
      <c r="B18" s="4" t="s">
        <v>17</v>
      </c>
      <c r="C18" s="4"/>
      <c r="D18" s="4"/>
      <c r="E18" s="4"/>
      <c r="F18" s="4"/>
      <c r="G18" s="4"/>
      <c r="H18" s="4"/>
      <c r="I18" s="4"/>
    </row>
    <row r="19" spans="1:9" x14ac:dyDescent="0.25">
      <c r="A19" s="4" t="s">
        <v>41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2" t="s">
        <v>42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 t="s">
        <v>14</v>
      </c>
      <c r="B21" s="4" t="s">
        <v>43</v>
      </c>
      <c r="C21" s="4" t="s">
        <v>40</v>
      </c>
      <c r="D21" s="4" t="s">
        <v>39</v>
      </c>
      <c r="E21" s="4" t="s">
        <v>44</v>
      </c>
      <c r="F21" s="4" t="s">
        <v>45</v>
      </c>
      <c r="G21" s="4" t="s">
        <v>46</v>
      </c>
      <c r="H21" s="4" t="s">
        <v>47</v>
      </c>
      <c r="I21" s="4" t="s">
        <v>48</v>
      </c>
    </row>
    <row r="22" spans="1:9" x14ac:dyDescent="0.25">
      <c r="A22" t="s">
        <v>63</v>
      </c>
      <c r="B22" s="3">
        <f>B9</f>
        <v>1</v>
      </c>
      <c r="C22" t="s">
        <v>17</v>
      </c>
      <c r="D22" t="s">
        <v>62</v>
      </c>
      <c r="E22" t="s">
        <v>53</v>
      </c>
      <c r="F22">
        <v>0</v>
      </c>
    </row>
    <row r="23" spans="1:9" x14ac:dyDescent="0.25">
      <c r="A23" t="s">
        <v>54</v>
      </c>
      <c r="B23" s="3">
        <f>B10</f>
        <v>1.1216416958625429E-2</v>
      </c>
      <c r="C23" t="s">
        <v>4</v>
      </c>
      <c r="D23" t="s">
        <v>52</v>
      </c>
      <c r="E23" t="s">
        <v>53</v>
      </c>
      <c r="F23">
        <v>0</v>
      </c>
    </row>
    <row r="24" spans="1:9" x14ac:dyDescent="0.25">
      <c r="A24" s="2" t="s">
        <v>64</v>
      </c>
      <c r="B24">
        <v>1</v>
      </c>
      <c r="C24" t="s">
        <v>17</v>
      </c>
      <c r="D24" t="s">
        <v>50</v>
      </c>
      <c r="E24" t="s">
        <v>60</v>
      </c>
      <c r="F24">
        <v>0</v>
      </c>
    </row>
    <row r="28" spans="1:9" x14ac:dyDescent="0.25">
      <c r="A28" s="2" t="s">
        <v>38</v>
      </c>
      <c r="B28" s="2" t="s">
        <v>66</v>
      </c>
    </row>
    <row r="29" spans="1:9" x14ac:dyDescent="0.25">
      <c r="A29" s="4" t="s">
        <v>39</v>
      </c>
      <c r="B29" s="4" t="s">
        <v>50</v>
      </c>
    </row>
    <row r="30" spans="1:9" x14ac:dyDescent="0.25">
      <c r="A30" s="4" t="s">
        <v>40</v>
      </c>
      <c r="B30" s="4" t="s">
        <v>17</v>
      </c>
    </row>
    <row r="31" spans="1:9" x14ac:dyDescent="0.25">
      <c r="A31" s="4" t="s">
        <v>41</v>
      </c>
      <c r="B31" s="4"/>
    </row>
    <row r="32" spans="1:9" x14ac:dyDescent="0.25">
      <c r="A32" s="2" t="s">
        <v>42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 t="s">
        <v>14</v>
      </c>
      <c r="B33" s="4" t="s">
        <v>43</v>
      </c>
      <c r="C33" s="4" t="s">
        <v>40</v>
      </c>
      <c r="D33" s="4" t="s">
        <v>39</v>
      </c>
      <c r="E33" s="4" t="s">
        <v>44</v>
      </c>
      <c r="F33" s="4" t="s">
        <v>45</v>
      </c>
      <c r="G33" s="4" t="s">
        <v>46</v>
      </c>
      <c r="H33" s="4" t="s">
        <v>47</v>
      </c>
      <c r="I33" s="4" t="s">
        <v>48</v>
      </c>
    </row>
    <row r="34" spans="1:9" x14ac:dyDescent="0.25">
      <c r="A34" t="s">
        <v>51</v>
      </c>
      <c r="B34" s="3">
        <f>B9</f>
        <v>1</v>
      </c>
      <c r="C34" t="s">
        <v>17</v>
      </c>
      <c r="D34" t="s">
        <v>62</v>
      </c>
      <c r="E34" t="s">
        <v>53</v>
      </c>
      <c r="F34">
        <v>0</v>
      </c>
    </row>
    <row r="35" spans="1:9" x14ac:dyDescent="0.25">
      <c r="A35" t="s">
        <v>54</v>
      </c>
      <c r="B35" s="3">
        <f t="shared" ref="B35:B36" si="0">B10</f>
        <v>1.1216416958625429E-2</v>
      </c>
      <c r="C35" t="s">
        <v>4</v>
      </c>
      <c r="D35" t="s">
        <v>31</v>
      </c>
      <c r="E35" t="s">
        <v>53</v>
      </c>
      <c r="F35">
        <v>0</v>
      </c>
    </row>
    <row r="36" spans="1:9" x14ac:dyDescent="0.25">
      <c r="A36" t="s">
        <v>49</v>
      </c>
      <c r="B36" s="3">
        <f t="shared" si="0"/>
        <v>5.0660816596458189E-8</v>
      </c>
      <c r="C36" t="s">
        <v>34</v>
      </c>
      <c r="D36" t="s">
        <v>31</v>
      </c>
      <c r="E36" t="s">
        <v>53</v>
      </c>
      <c r="F36">
        <v>0</v>
      </c>
    </row>
    <row r="37" spans="1:9" x14ac:dyDescent="0.25">
      <c r="A37" t="s">
        <v>63</v>
      </c>
      <c r="B37" s="3">
        <f>-B22</f>
        <v>-1</v>
      </c>
      <c r="C37" t="s">
        <v>17</v>
      </c>
      <c r="D37" t="s">
        <v>62</v>
      </c>
      <c r="E37" t="s">
        <v>53</v>
      </c>
      <c r="F37">
        <v>0</v>
      </c>
    </row>
    <row r="38" spans="1:9" x14ac:dyDescent="0.25">
      <c r="A38" t="s">
        <v>54</v>
      </c>
      <c r="B38" s="3">
        <f>-B35</f>
        <v>-1.1216416958625429E-2</v>
      </c>
      <c r="C38" t="s">
        <v>4</v>
      </c>
      <c r="D38" t="s">
        <v>52</v>
      </c>
      <c r="E38" t="s">
        <v>53</v>
      </c>
      <c r="F38">
        <v>0</v>
      </c>
    </row>
    <row r="39" spans="1:9" x14ac:dyDescent="0.25">
      <c r="A39" s="2" t="s">
        <v>66</v>
      </c>
      <c r="B39">
        <v>1</v>
      </c>
      <c r="C39" s="4" t="s">
        <v>17</v>
      </c>
      <c r="D39" t="s">
        <v>50</v>
      </c>
      <c r="E39" t="s">
        <v>60</v>
      </c>
      <c r="F39">
        <v>0</v>
      </c>
    </row>
    <row r="43" spans="1:9" x14ac:dyDescent="0.25">
      <c r="A43" s="2" t="s">
        <v>38</v>
      </c>
      <c r="B43" s="2" t="s">
        <v>67</v>
      </c>
    </row>
    <row r="44" spans="1:9" x14ac:dyDescent="0.25">
      <c r="A44" s="4" t="s">
        <v>39</v>
      </c>
      <c r="B44" s="4" t="s">
        <v>50</v>
      </c>
    </row>
    <row r="45" spans="1:9" x14ac:dyDescent="0.25">
      <c r="A45" s="4" t="s">
        <v>40</v>
      </c>
      <c r="B45" s="4" t="s">
        <v>17</v>
      </c>
    </row>
    <row r="46" spans="1:9" x14ac:dyDescent="0.25">
      <c r="A46" s="4" t="s">
        <v>41</v>
      </c>
      <c r="B46" s="4"/>
    </row>
    <row r="47" spans="1:9" x14ac:dyDescent="0.25">
      <c r="A47" s="2" t="s">
        <v>42</v>
      </c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 t="s">
        <v>14</v>
      </c>
      <c r="B48" s="4" t="s">
        <v>43</v>
      </c>
      <c r="C48" s="4" t="s">
        <v>40</v>
      </c>
      <c r="D48" s="4" t="s">
        <v>39</v>
      </c>
      <c r="E48" s="4" t="s">
        <v>44</v>
      </c>
      <c r="F48" s="4" t="s">
        <v>45</v>
      </c>
      <c r="G48" s="4" t="s">
        <v>46</v>
      </c>
      <c r="H48" s="4" t="s">
        <v>47</v>
      </c>
      <c r="I48" s="4" t="s">
        <v>48</v>
      </c>
    </row>
    <row r="49" spans="1:9" x14ac:dyDescent="0.25">
      <c r="A49" t="s">
        <v>54</v>
      </c>
      <c r="B49" s="3">
        <f>B35</f>
        <v>1.1216416958625429E-2</v>
      </c>
      <c r="C49" t="s">
        <v>4</v>
      </c>
      <c r="D49" t="s">
        <v>31</v>
      </c>
      <c r="E49" t="s">
        <v>53</v>
      </c>
      <c r="F49">
        <v>0</v>
      </c>
    </row>
    <row r="50" spans="1:9" x14ac:dyDescent="0.25">
      <c r="A50" t="s">
        <v>49</v>
      </c>
      <c r="B50" s="3">
        <f>B36</f>
        <v>5.0660816596458189E-8</v>
      </c>
      <c r="C50" t="s">
        <v>34</v>
      </c>
      <c r="D50" t="s">
        <v>31</v>
      </c>
      <c r="E50" t="s">
        <v>53</v>
      </c>
      <c r="F50">
        <v>0</v>
      </c>
    </row>
    <row r="51" spans="1:9" x14ac:dyDescent="0.25">
      <c r="A51" t="s">
        <v>54</v>
      </c>
      <c r="B51" s="3">
        <f>-B49</f>
        <v>-1.1216416958625429E-2</v>
      </c>
      <c r="C51" t="s">
        <v>4</v>
      </c>
      <c r="D51" t="s">
        <v>52</v>
      </c>
      <c r="E51" t="s">
        <v>53</v>
      </c>
      <c r="F51">
        <v>0</v>
      </c>
    </row>
    <row r="52" spans="1:9" x14ac:dyDescent="0.25">
      <c r="A52" s="2" t="s">
        <v>67</v>
      </c>
      <c r="B52">
        <v>1</v>
      </c>
      <c r="C52" s="4" t="s">
        <v>17</v>
      </c>
      <c r="D52" t="s">
        <v>50</v>
      </c>
      <c r="E52" t="s">
        <v>60</v>
      </c>
      <c r="F52">
        <v>0</v>
      </c>
    </row>
    <row r="56" spans="1:9" x14ac:dyDescent="0.25">
      <c r="A56" s="2" t="s">
        <v>38</v>
      </c>
      <c r="B56" s="2" t="s">
        <v>68</v>
      </c>
    </row>
    <row r="57" spans="1:9" x14ac:dyDescent="0.25">
      <c r="A57" s="4" t="s">
        <v>39</v>
      </c>
      <c r="B57" s="4" t="s">
        <v>50</v>
      </c>
    </row>
    <row r="58" spans="1:9" x14ac:dyDescent="0.25">
      <c r="A58" s="4" t="s">
        <v>40</v>
      </c>
      <c r="B58" s="4" t="s">
        <v>17</v>
      </c>
    </row>
    <row r="59" spans="1:9" x14ac:dyDescent="0.25">
      <c r="A59" s="4" t="s">
        <v>41</v>
      </c>
      <c r="B59" s="4"/>
    </row>
    <row r="60" spans="1:9" x14ac:dyDescent="0.25">
      <c r="A60" s="2" t="s">
        <v>42</v>
      </c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4" t="s">
        <v>14</v>
      </c>
      <c r="B61" s="4" t="s">
        <v>43</v>
      </c>
      <c r="C61" s="4" t="s">
        <v>40</v>
      </c>
      <c r="D61" s="4" t="s">
        <v>39</v>
      </c>
      <c r="E61" s="4" t="s">
        <v>44</v>
      </c>
      <c r="F61" s="4" t="s">
        <v>45</v>
      </c>
      <c r="G61" s="4" t="s">
        <v>46</v>
      </c>
      <c r="H61" s="4" t="s">
        <v>47</v>
      </c>
      <c r="I61" s="4" t="s">
        <v>48</v>
      </c>
    </row>
    <row r="62" spans="1:9" x14ac:dyDescent="0.25">
      <c r="A62" t="str">
        <f>A34</f>
        <v>electricity production, photovoltaic, 570kWp open ground installation, multi-Si</v>
      </c>
      <c r="B62">
        <f t="shared" ref="B62:C62" si="1">B34</f>
        <v>1</v>
      </c>
      <c r="C62" t="str">
        <f t="shared" si="1"/>
        <v>kWh</v>
      </c>
      <c r="D62" t="s">
        <v>62</v>
      </c>
      <c r="E62" t="s">
        <v>53</v>
      </c>
      <c r="F62">
        <v>0</v>
      </c>
    </row>
    <row r="63" spans="1:9" x14ac:dyDescent="0.25">
      <c r="A63" t="str">
        <f>A37</f>
        <v>market for electricity, low voltage</v>
      </c>
      <c r="B63">
        <f t="shared" ref="B63:C63" si="2">B37</f>
        <v>-1</v>
      </c>
      <c r="C63" t="str">
        <f t="shared" si="2"/>
        <v>kWh</v>
      </c>
      <c r="D63" t="s">
        <v>62</v>
      </c>
      <c r="E63" t="s">
        <v>53</v>
      </c>
      <c r="F63">
        <v>0</v>
      </c>
    </row>
    <row r="64" spans="1:9" x14ac:dyDescent="0.25">
      <c r="A64" s="2" t="s">
        <v>68</v>
      </c>
      <c r="B64">
        <v>1</v>
      </c>
      <c r="C64" s="4" t="s">
        <v>17</v>
      </c>
      <c r="D64" t="s">
        <v>50</v>
      </c>
      <c r="E64" t="s">
        <v>60</v>
      </c>
      <c r="F64">
        <v>0</v>
      </c>
    </row>
    <row r="68" spans="1:9" x14ac:dyDescent="0.25">
      <c r="A68" s="2" t="s">
        <v>38</v>
      </c>
      <c r="B68" s="2" t="s">
        <v>69</v>
      </c>
    </row>
    <row r="69" spans="1:9" x14ac:dyDescent="0.25">
      <c r="A69" s="4" t="s">
        <v>39</v>
      </c>
      <c r="B69" s="4" t="s">
        <v>50</v>
      </c>
    </row>
    <row r="70" spans="1:9" x14ac:dyDescent="0.25">
      <c r="A70" s="4" t="s">
        <v>40</v>
      </c>
      <c r="B70" s="4" t="s">
        <v>17</v>
      </c>
    </row>
    <row r="71" spans="1:9" x14ac:dyDescent="0.25">
      <c r="A71" s="4" t="s">
        <v>41</v>
      </c>
      <c r="B71" s="4"/>
    </row>
    <row r="72" spans="1:9" x14ac:dyDescent="0.25">
      <c r="A72" s="2" t="s">
        <v>42</v>
      </c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4" t="s">
        <v>14</v>
      </c>
      <c r="B73" s="4" t="s">
        <v>43</v>
      </c>
      <c r="C73" s="4" t="s">
        <v>40</v>
      </c>
      <c r="D73" s="4" t="s">
        <v>39</v>
      </c>
      <c r="E73" s="4" t="s">
        <v>44</v>
      </c>
      <c r="F73" s="4" t="s">
        <v>45</v>
      </c>
      <c r="G73" s="4" t="s">
        <v>46</v>
      </c>
      <c r="H73" s="4" t="s">
        <v>47</v>
      </c>
      <c r="I73" s="4" t="s">
        <v>48</v>
      </c>
    </row>
    <row r="74" spans="1:9" x14ac:dyDescent="0.25">
      <c r="A74" t="str">
        <f>B43</f>
        <v>shifting corn production from US to AR</v>
      </c>
      <c r="B74" s="3">
        <v>1</v>
      </c>
      <c r="C74" s="4" t="s">
        <v>17</v>
      </c>
      <c r="D74" t="s">
        <v>50</v>
      </c>
      <c r="E74" t="s">
        <v>53</v>
      </c>
      <c r="F74">
        <v>0</v>
      </c>
    </row>
    <row r="75" spans="1:9" x14ac:dyDescent="0.25">
      <c r="A75" t="str">
        <f>B56</f>
        <v>displacing grid electricity using PV</v>
      </c>
      <c r="B75" s="3">
        <v>1</v>
      </c>
      <c r="C75" s="4" t="s">
        <v>17</v>
      </c>
      <c r="D75" t="s">
        <v>50</v>
      </c>
      <c r="E75" t="s">
        <v>53</v>
      </c>
      <c r="F75">
        <v>0</v>
      </c>
    </row>
    <row r="76" spans="1:9" x14ac:dyDescent="0.25">
      <c r="A76" s="2" t="s">
        <v>69</v>
      </c>
      <c r="B76">
        <v>1</v>
      </c>
      <c r="C76" s="4" t="s">
        <v>17</v>
      </c>
      <c r="D76" t="s">
        <v>50</v>
      </c>
      <c r="E76" t="s">
        <v>60</v>
      </c>
      <c r="F76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P11" sqref="P11"/>
    </sheetView>
  </sheetViews>
  <sheetFormatPr baseColWidth="10" defaultRowHeight="15" x14ac:dyDescent="0.25"/>
  <cols>
    <col min="1" max="1" width="20" bestFit="1" customWidth="1"/>
    <col min="9" max="9" width="23.42578125" bestFit="1" customWidth="1"/>
  </cols>
  <sheetData>
    <row r="1" spans="1:16" x14ac:dyDescent="0.25">
      <c r="A1" s="2" t="s">
        <v>30</v>
      </c>
      <c r="I1" s="2" t="s">
        <v>0</v>
      </c>
    </row>
    <row r="2" spans="1:16" x14ac:dyDescent="0.25">
      <c r="A2" t="str">
        <f>I11</f>
        <v>solar electricity</v>
      </c>
      <c r="B2" s="3">
        <f>L11</f>
        <v>18799819.521732587</v>
      </c>
      <c r="C2" s="3" t="str">
        <f>M11</f>
        <v>kWh</v>
      </c>
      <c r="D2" s="3">
        <f>B2/$L$11</f>
        <v>1</v>
      </c>
      <c r="E2" t="s">
        <v>57</v>
      </c>
      <c r="I2" t="s">
        <v>10</v>
      </c>
      <c r="J2">
        <f>'photovoltaic RFC'!B10</f>
        <v>4401.7</v>
      </c>
      <c r="K2" t="s">
        <v>11</v>
      </c>
    </row>
    <row r="3" spans="1:16" x14ac:dyDescent="0.25">
      <c r="A3" t="s">
        <v>32</v>
      </c>
      <c r="B3" s="3">
        <f>-B2</f>
        <v>-18799819.521732587</v>
      </c>
      <c r="C3" s="3" t="str">
        <f>C2</f>
        <v>kWh</v>
      </c>
      <c r="D3" s="3">
        <f>B3/$L$11</f>
        <v>-1</v>
      </c>
      <c r="E3" t="s">
        <v>57</v>
      </c>
      <c r="I3" t="s">
        <v>35</v>
      </c>
      <c r="J3">
        <f>'photovoltaic RFC'!B11</f>
        <v>30</v>
      </c>
      <c r="K3" t="s">
        <v>24</v>
      </c>
    </row>
    <row r="4" spans="1:16" x14ac:dyDescent="0.25">
      <c r="A4" t="str">
        <f>I9</f>
        <v>maize in USA</v>
      </c>
      <c r="B4" s="3">
        <f>-J9</f>
        <v>-210866.61450265881</v>
      </c>
      <c r="C4" t="str">
        <f>K9</f>
        <v>kg</v>
      </c>
      <c r="D4" s="3">
        <f>B4/$L$11</f>
        <v>-1.1216416958625429E-2</v>
      </c>
      <c r="E4" t="s">
        <v>56</v>
      </c>
    </row>
    <row r="6" spans="1:16" x14ac:dyDescent="0.25">
      <c r="A6" s="2" t="s">
        <v>31</v>
      </c>
      <c r="B6" s="3"/>
      <c r="D6" s="3"/>
    </row>
    <row r="7" spans="1:16" x14ac:dyDescent="0.25">
      <c r="A7" t="str">
        <f>I10</f>
        <v>maize in AR</v>
      </c>
      <c r="B7" s="3">
        <f>-B4</f>
        <v>210866.61450265881</v>
      </c>
      <c r="C7" t="str">
        <f>K10</f>
        <v>kg</v>
      </c>
      <c r="D7" s="3">
        <f t="shared" ref="D7:D8" si="0">B7/$L$11</f>
        <v>1.1216416958625429E-2</v>
      </c>
      <c r="E7" t="s">
        <v>56</v>
      </c>
      <c r="I7" s="2" t="s">
        <v>6</v>
      </c>
    </row>
    <row r="8" spans="1:16" x14ac:dyDescent="0.25">
      <c r="A8" t="s">
        <v>33</v>
      </c>
      <c r="B8" s="3">
        <f>N10/10000</f>
        <v>0.95241420883700889</v>
      </c>
      <c r="C8" t="s">
        <v>34</v>
      </c>
      <c r="D8" s="3">
        <f t="shared" si="0"/>
        <v>5.0660816596458189E-8</v>
      </c>
      <c r="E8" t="s">
        <v>58</v>
      </c>
      <c r="I8" s="4" t="s">
        <v>36</v>
      </c>
      <c r="J8">
        <f>J2*J3</f>
        <v>132051</v>
      </c>
      <c r="K8" t="s">
        <v>2</v>
      </c>
    </row>
    <row r="9" spans="1:16" x14ac:dyDescent="0.25">
      <c r="I9" t="s">
        <v>12</v>
      </c>
      <c r="J9" s="3">
        <f>'maize production USA'!B7*J8</f>
        <v>210866.61450265881</v>
      </c>
      <c r="K9" t="s">
        <v>4</v>
      </c>
      <c r="L9">
        <f>J2</f>
        <v>4401.7</v>
      </c>
      <c r="M9" t="s">
        <v>11</v>
      </c>
    </row>
    <row r="10" spans="1:16" x14ac:dyDescent="0.25">
      <c r="I10" t="s">
        <v>13</v>
      </c>
      <c r="J10" s="3">
        <f>J9</f>
        <v>210866.61450265881</v>
      </c>
      <c r="K10" t="s">
        <v>4</v>
      </c>
      <c r="L10">
        <f>J10/'maize production AR'!B7</f>
        <v>285724.26265110268</v>
      </c>
      <c r="M10" t="s">
        <v>2</v>
      </c>
      <c r="N10">
        <f>L10/J3</f>
        <v>9524.1420883700885</v>
      </c>
      <c r="O10" t="s">
        <v>11</v>
      </c>
      <c r="P10">
        <f>N10/J2</f>
        <v>2.163741756223752</v>
      </c>
    </row>
    <row r="11" spans="1:16" x14ac:dyDescent="0.25">
      <c r="I11" t="s">
        <v>28</v>
      </c>
      <c r="J11" s="3">
        <f>J2*'photovoltaic RFC'!B18</f>
        <v>626660.65072441963</v>
      </c>
      <c r="K11" t="s">
        <v>29</v>
      </c>
      <c r="L11" s="3">
        <f>J11*J3</f>
        <v>18799819.521732587</v>
      </c>
      <c r="M11" t="s">
        <v>17</v>
      </c>
    </row>
    <row r="20" spans="9:9" x14ac:dyDescent="0.25">
      <c r="I20" s="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9" sqref="B9"/>
    </sheetView>
  </sheetViews>
  <sheetFormatPr baseColWidth="10" defaultRowHeight="15" x14ac:dyDescent="0.25"/>
  <cols>
    <col min="1" max="1" width="21.7109375" bestFit="1" customWidth="1"/>
    <col min="6" max="6" width="12" bestFit="1" customWidth="1"/>
  </cols>
  <sheetData>
    <row r="1" spans="1:7" x14ac:dyDescent="0.25">
      <c r="A1" s="2" t="s">
        <v>19</v>
      </c>
    </row>
    <row r="2" spans="1:7" x14ac:dyDescent="0.25">
      <c r="A2" t="s">
        <v>14</v>
      </c>
      <c r="B2" s="5" t="s">
        <v>55</v>
      </c>
    </row>
    <row r="3" spans="1:7" x14ac:dyDescent="0.25">
      <c r="A3" t="s">
        <v>21</v>
      </c>
      <c r="B3" s="3">
        <v>5.3191999999999997E-8</v>
      </c>
    </row>
    <row r="8" spans="1:7" x14ac:dyDescent="0.25">
      <c r="A8" s="2" t="s">
        <v>20</v>
      </c>
    </row>
    <row r="9" spans="1:7" x14ac:dyDescent="0.25">
      <c r="A9" t="s">
        <v>18</v>
      </c>
      <c r="B9" s="5" t="s">
        <v>65</v>
      </c>
    </row>
    <row r="10" spans="1:7" x14ac:dyDescent="0.25">
      <c r="A10" t="s">
        <v>10</v>
      </c>
      <c r="B10">
        <v>4401.7</v>
      </c>
      <c r="C10" t="s">
        <v>11</v>
      </c>
    </row>
    <row r="11" spans="1:7" x14ac:dyDescent="0.25">
      <c r="A11" t="s">
        <v>23</v>
      </c>
      <c r="B11">
        <v>30</v>
      </c>
      <c r="C11" t="s">
        <v>24</v>
      </c>
    </row>
    <row r="12" spans="1:7" x14ac:dyDescent="0.25">
      <c r="A12" t="s">
        <v>16</v>
      </c>
      <c r="B12">
        <v>5490</v>
      </c>
      <c r="C12" t="s">
        <v>15</v>
      </c>
      <c r="D12">
        <f>B12/3.6</f>
        <v>1525</v>
      </c>
      <c r="E12" t="s">
        <v>22</v>
      </c>
      <c r="F12">
        <f>D12*3600*24*365*B11</f>
        <v>1442772000000</v>
      </c>
      <c r="G12" t="s">
        <v>17</v>
      </c>
    </row>
    <row r="16" spans="1:7" x14ac:dyDescent="0.25">
      <c r="A16" s="2" t="s">
        <v>6</v>
      </c>
    </row>
    <row r="17" spans="1:3" x14ac:dyDescent="0.25">
      <c r="A17" t="s">
        <v>25</v>
      </c>
      <c r="B17" s="3">
        <f>1/(B3*B10)</f>
        <v>4271.0360819075795</v>
      </c>
      <c r="C17" t="s">
        <v>26</v>
      </c>
    </row>
    <row r="18" spans="1:3" x14ac:dyDescent="0.25">
      <c r="B18" s="3">
        <f>B17/30</f>
        <v>142.3678693969193</v>
      </c>
      <c r="C18" t="s">
        <v>27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"/>
    </sheetView>
  </sheetViews>
  <sheetFormatPr baseColWidth="10" defaultRowHeight="15" x14ac:dyDescent="0.25"/>
  <sheetData>
    <row r="1" spans="1:4" x14ac:dyDescent="0.25">
      <c r="A1" s="2" t="s">
        <v>9</v>
      </c>
    </row>
    <row r="2" spans="1:4" x14ac:dyDescent="0.25">
      <c r="A2" t="s">
        <v>3</v>
      </c>
      <c r="B2">
        <v>1</v>
      </c>
      <c r="C2" t="s">
        <v>4</v>
      </c>
      <c r="D2" t="s">
        <v>5</v>
      </c>
    </row>
    <row r="3" spans="1:4" x14ac:dyDescent="0.25">
      <c r="A3" t="s">
        <v>1</v>
      </c>
      <c r="B3" s="1">
        <v>0.62622999999999995</v>
      </c>
      <c r="C3" t="s">
        <v>2</v>
      </c>
    </row>
    <row r="6" spans="1:4" x14ac:dyDescent="0.25">
      <c r="A6" s="2" t="s">
        <v>6</v>
      </c>
    </row>
    <row r="7" spans="1:4" x14ac:dyDescent="0.25">
      <c r="A7" t="s">
        <v>7</v>
      </c>
      <c r="B7">
        <f>B2/B3</f>
        <v>1.5968573846669756</v>
      </c>
      <c r="C7" t="s">
        <v>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baseColWidth="10" defaultRowHeight="15" x14ac:dyDescent="0.25"/>
  <sheetData>
    <row r="1" spans="1:4" x14ac:dyDescent="0.25">
      <c r="A1" s="2" t="s">
        <v>9</v>
      </c>
    </row>
    <row r="2" spans="1:4" x14ac:dyDescent="0.25">
      <c r="A2" t="s">
        <v>3</v>
      </c>
      <c r="B2">
        <v>1</v>
      </c>
      <c r="C2" t="s">
        <v>4</v>
      </c>
      <c r="D2" t="s">
        <v>5</v>
      </c>
    </row>
    <row r="3" spans="1:4" x14ac:dyDescent="0.25">
      <c r="A3" t="s">
        <v>1</v>
      </c>
      <c r="B3">
        <v>1.355</v>
      </c>
      <c r="C3" t="s">
        <v>2</v>
      </c>
    </row>
    <row r="6" spans="1:4" x14ac:dyDescent="0.25">
      <c r="A6" s="2" t="s">
        <v>6</v>
      </c>
    </row>
    <row r="7" spans="1:4" x14ac:dyDescent="0.25">
      <c r="A7" t="s">
        <v>7</v>
      </c>
      <c r="B7">
        <f>B2/B3</f>
        <v>0.73800738007380073</v>
      </c>
      <c r="C7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database</vt:lpstr>
      <vt:lpstr>overview</vt:lpstr>
      <vt:lpstr>photovoltaic RFC</vt:lpstr>
      <vt:lpstr>maize production USA</vt:lpstr>
      <vt:lpstr>maize production 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Portner</dc:creator>
  <cp:lastModifiedBy>Benjamin Portner</cp:lastModifiedBy>
  <dcterms:created xsi:type="dcterms:W3CDTF">2019-07-24T09:45:07Z</dcterms:created>
  <dcterms:modified xsi:type="dcterms:W3CDTF">2019-07-24T15:14:43Z</dcterms:modified>
</cp:coreProperties>
</file>