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mypy\code\parameterized_LCA_using_aggregated_DS\files\"/>
    </mc:Choice>
  </mc:AlternateContent>
  <bookViews>
    <workbookView xWindow="1278" yWindow="0" windowWidth="28302" windowHeight="20520" tabRatio="795" activeTab="7"/>
  </bookViews>
  <sheets>
    <sheet name="UUID" sheetId="18" r:id="rId1"/>
    <sheet name="global parameters" sheetId="13" r:id="rId2"/>
    <sheet name="exogenous variables" sheetId="9" r:id="rId3"/>
    <sheet name="calculated variables" sheetId="10" r:id="rId4"/>
    <sheet name="mounted PCB" sheetId="1" r:id="rId5"/>
    <sheet name="unmounted PCB" sheetId="5" r:id="rId6"/>
    <sheet name="unmounted TH" sheetId="30" r:id="rId7"/>
    <sheet name="unmounted SM" sheetId="27" r:id="rId8"/>
    <sheet name="mounting" sheetId="6" r:id="rId9"/>
    <sheet name="mounting TH" sheetId="29" r:id="rId10"/>
    <sheet name="mounting SM" sheetId="28" r:id="rId11"/>
    <sheet name="elect on passive" sheetId="33" r:id="rId12"/>
    <sheet name="elect on active" sheetId="34" r:id="rId13"/>
    <sheet name="Random elect" sheetId="32" r:id="rId14"/>
    <sheet name="elect on PCB" sheetId="7" r:id="rId15"/>
    <sheet name="heat sink" sheetId="11" r:id="rId16"/>
    <sheet name="LED" sheetId="14" r:id="rId17"/>
    <sheet name="Diode" sheetId="15" r:id="rId18"/>
    <sheet name="IC" sheetId="16" r:id="rId19"/>
    <sheet name="Transistor" sheetId="17" r:id="rId20"/>
    <sheet name="Capacitor" sheetId="19" r:id="rId21"/>
    <sheet name="Inductor" sheetId="22" r:id="rId22"/>
    <sheet name="Potentiometer" sheetId="23" r:id="rId23"/>
    <sheet name="Resistor" sheetId="24" r:id="rId24"/>
    <sheet name="Connector" sheetId="21" r:id="rId25"/>
    <sheet name="Transformer" sheetId="25" r:id="rId26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4" l="1"/>
  <c r="I18" i="9"/>
  <c r="I17" i="9"/>
  <c r="I16" i="9"/>
  <c r="I14" i="9"/>
  <c r="H18" i="9"/>
  <c r="H17" i="9"/>
  <c r="H16" i="9"/>
  <c r="H14" i="9"/>
  <c r="B8" i="33"/>
  <c r="B8" i="34"/>
  <c r="B25" i="34"/>
  <c r="I21" i="33"/>
  <c r="I20" i="33"/>
  <c r="I19" i="33"/>
  <c r="I18" i="33"/>
  <c r="I17" i="33"/>
  <c r="H17" i="33"/>
  <c r="H18" i="33"/>
  <c r="H19" i="33"/>
  <c r="H20" i="33"/>
  <c r="H21" i="33"/>
  <c r="B18" i="33"/>
  <c r="B8" i="32" l="1"/>
  <c r="B8" i="25"/>
  <c r="B8" i="21"/>
  <c r="B8" i="24"/>
  <c r="B8" i="23"/>
  <c r="B8" i="22"/>
  <c r="B8" i="19"/>
  <c r="B8" i="17"/>
  <c r="B8" i="16"/>
  <c r="B8" i="15"/>
  <c r="B8" i="14"/>
  <c r="B8" i="11"/>
  <c r="B8" i="7"/>
  <c r="B8" i="28"/>
  <c r="B8" i="29"/>
  <c r="B8" i="6"/>
  <c r="B8" i="27"/>
  <c r="B8" i="30"/>
  <c r="B8" i="5"/>
  <c r="B8" i="1"/>
  <c r="H20" i="1" l="1"/>
  <c r="H6" i="9" l="1"/>
  <c r="H4" i="9" l="1"/>
  <c r="D4" i="9" s="1"/>
  <c r="H3" i="9"/>
  <c r="D3" i="9" s="1"/>
  <c r="H23" i="1" l="1"/>
  <c r="H22" i="1"/>
  <c r="H21" i="1"/>
  <c r="H19" i="1"/>
</calcChain>
</file>

<file path=xl/sharedStrings.xml><?xml version="1.0" encoding="utf-8"?>
<sst xmlns="http://schemas.openxmlformats.org/spreadsheetml/2006/main" count="1571" uniqueCount="211">
  <si>
    <t>Database</t>
  </si>
  <si>
    <t>format</t>
  </si>
  <si>
    <t>Activity</t>
  </si>
  <si>
    <t>categories</t>
  </si>
  <si>
    <t>code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</si>
  <si>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</si>
  <si>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</si>
  <si>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</si>
  <si>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</si>
  <si>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</si>
  <si>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</si>
  <si>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</si>
  <si>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</si>
  <si>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</si>
  <si>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</si>
  <si>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</si>
  <si>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</si>
  <si>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</si>
  <si>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</si>
  <si>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</si>
  <si>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</si>
  <si>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</si>
  <si>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production</t>
  </si>
  <si>
    <t>technosphere</t>
  </si>
  <si>
    <t>Excel spreadsheet</t>
  </si>
  <si>
    <t>skip</t>
  </si>
  <si>
    <t>All columns past the first two for database and activity definitions are ignored in any case.</t>
  </si>
  <si>
    <t>You can tell the importer to ignore some columns, where you can do calculations or take notes.</t>
  </si>
  <si>
    <t xml:space="preserve">to start ignoring. Start counting columns from A (1), B (2), etc. </t>
  </si>
  <si>
    <t>In this case, we will ignore columns J (10) and higher.</t>
  </si>
  <si>
    <t>You do this by putting the text `cutoff` in cell A1, and then the column number (it has to be a number) of the first column</t>
  </si>
  <si>
    <t>I extracted this::from Excel</t>
  </si>
  <si>
    <t>top_level</t>
  </si>
  <si>
    <t>GLO</t>
  </si>
  <si>
    <t>square meter</t>
  </si>
  <si>
    <t>one input</t>
  </si>
  <si>
    <t>kilogram per square meter</t>
  </si>
  <si>
    <t>dimensionless</t>
  </si>
  <si>
    <t>formula</t>
  </si>
  <si>
    <t>variable name</t>
  </si>
  <si>
    <t>mounting</t>
  </si>
  <si>
    <t>electronics::finished product</t>
  </si>
  <si>
    <t>electronics::board</t>
  </si>
  <si>
    <t>PCB</t>
  </si>
  <si>
    <t>PCB_percent_mass_heat_sink</t>
  </si>
  <si>
    <t>PCB_area</t>
  </si>
  <si>
    <t>PCB_nb_layers</t>
  </si>
  <si>
    <t>PCB_area_density_per_layer</t>
  </si>
  <si>
    <t>PCB_card_mass</t>
  </si>
  <si>
    <t>PCB_mass_components</t>
  </si>
  <si>
    <t>PCB_mass_total-PCB_mass_heat_sink-PCB_card_mass</t>
  </si>
  <si>
    <t>PCB_mass_heat_sink</t>
  </si>
  <si>
    <t>PCB_mass_total * PCB_percent_mass_heat_sink</t>
  </si>
  <si>
    <t>PCB_mass_total</t>
  </si>
  <si>
    <t>mounted printed circuit board</t>
  </si>
  <si>
    <t>unmounted printed circuit board</t>
  </si>
  <si>
    <t>heat sink on mounted printed circuit board</t>
  </si>
  <si>
    <t>unmounted printed circuit board, through-hole</t>
  </si>
  <si>
    <t>unmounted printed circuit board, surface mount</t>
  </si>
  <si>
    <t>Notes:</t>
  </si>
  <si>
    <t>Fraction through-hole and surface-mount are first derived using the delta function</t>
  </si>
  <si>
    <t>The values can be retrieved from the presample to inform other presamples</t>
  </si>
  <si>
    <t>Function to retreive presampled data needs to be written (but is basically: look up in list, get index, pull corresponding row in array)</t>
  </si>
  <si>
    <t>electronic components on mounted printed circuit board</t>
  </si>
  <si>
    <t>unspecified electronic components, passive</t>
  </si>
  <si>
    <t>unspecified electronic components, active</t>
  </si>
  <si>
    <t>LED</t>
  </si>
  <si>
    <t>Diode</t>
  </si>
  <si>
    <t>Integrated circuit</t>
  </si>
  <si>
    <t>Transistor</t>
  </si>
  <si>
    <t>Capacitor</t>
  </si>
  <si>
    <t>Connector</t>
  </si>
  <si>
    <t>Inductor</t>
  </si>
  <si>
    <t>Potentiometer</t>
  </si>
  <si>
    <t>Resistor</t>
  </si>
  <si>
    <t>Transformer</t>
  </si>
  <si>
    <t>electronics::component</t>
  </si>
  <si>
    <t>electronics_mass_of_known</t>
  </si>
  <si>
    <t>Represents the mass of the known elements</t>
  </si>
  <si>
    <t>Calculated mass</t>
  </si>
  <si>
    <t>LED + Diode + Integrated circuit + Transistor + Capacitor + Connector + Inductor + Potentiometer + Resistor + Transformer</t>
  </si>
  <si>
    <t>PCB_fraction_passive</t>
  </si>
  <si>
    <t>PCB_fraction_passive * (1-electronics_mass_of_known)</t>
  </si>
  <si>
    <t>(1-PCB_fraction_passive) * (1-electronics_mass_of_known)</t>
  </si>
  <si>
    <t>unspecified_electronics_for_passive</t>
  </si>
  <si>
    <t>unspecified_electronics_for_active</t>
  </si>
  <si>
    <t>These are global-level parameters</t>
  </si>
  <si>
    <t>These are activity-level parameters</t>
  </si>
  <si>
    <t>PCB_fraction_through_hole</t>
  </si>
  <si>
    <t>1-PCB_fraction_through_hole</t>
  </si>
  <si>
    <t>light emitting diode, LED, at plant</t>
  </si>
  <si>
    <t>ecoinvent 2.2 S</t>
  </si>
  <si>
    <t>Diode, glass-, through-hole mounting, at plant</t>
  </si>
  <si>
    <t>Diode, glass-, SMD type, surface mounting, at plant</t>
  </si>
  <si>
    <t>Integrated circuit, IC, logic type, at plant</t>
  </si>
  <si>
    <t>Integrated circuit, IC, memory type, at plant</t>
  </si>
  <si>
    <t>Transistor, wired, small size, through-hole mounting, at plant</t>
  </si>
  <si>
    <t>Transistor, wired, big size, through-hole mounting, at plant</t>
  </si>
  <si>
    <t>Transistor, SMD type, surface mounting, at plant</t>
  </si>
  <si>
    <t>Skip</t>
  </si>
  <si>
    <t>e07ee574-349e-4e1e-93a5-d989d4c750a2</t>
  </si>
  <si>
    <t>ae021238-2476-454b-a251-3c7ff08ec782</t>
  </si>
  <si>
    <t>b05bbdd4-d866-47ad-a559-adf0106a7275</t>
  </si>
  <si>
    <t>887cae9b-4450-4f24-9ce4-8fd0b56d36cb</t>
  </si>
  <si>
    <t>e08d758b-2144-4252-8abf-3a1334f67432</t>
  </si>
  <si>
    <t>a9033f3f-112e-4949-af61-7768e5aa0e0c</t>
  </si>
  <si>
    <t>979942ed-77d0-4a5a-b230-d578da547743</t>
  </si>
  <si>
    <t>9ff6e04d-4eef-4a88-b05e-252e236c0e39</t>
  </si>
  <si>
    <t>dc8a7da9-d467-4940-adb4-2d1016fcb84c</t>
  </si>
  <si>
    <t>41888d3b-56e8-4aa8-b30e-c1c7f48d9988</t>
  </si>
  <si>
    <t>64cb5688-7ecc-4908-b3b0-dfac029eefbe</t>
  </si>
  <si>
    <t>f3f16cde-0ceb-461b-ae8b-b4ebecfc3982</t>
  </si>
  <si>
    <t>39a47fe8-9731-435e-85df-d0a036ea102c</t>
  </si>
  <si>
    <t>5e30723c-c6c7-462b-a75d-08da4ff8cf1a</t>
  </si>
  <si>
    <t>5301ed77-5e22-4dbd-8867-f716c2dec866</t>
  </si>
  <si>
    <t>08dfe112-2f9a-4ab6-ad44-daf0c6940484</t>
  </si>
  <si>
    <t>99c9565d-4f56-45b0-b960-c6b880e304ae</t>
  </si>
  <si>
    <t>ebc91ae2-4e42-4e70-afbb-75afe654a3fa</t>
  </si>
  <si>
    <t>f943da6f-1298-4d64-90ba-f2d128822be8</t>
  </si>
  <si>
    <t>0d79f41b-3529-4e4f-944a-6b864780ac5d</t>
  </si>
  <si>
    <t>c4d676e1-ae55-4a7e-8714-53e391042b16</t>
  </si>
  <si>
    <t>3e4eec77-9c52-4929-93e1-a50712647cb9</t>
  </si>
  <si>
    <t>a97b1fc3-09ba-4483-a544-0c935ebe50dc</t>
  </si>
  <si>
    <t>23f570e8-b75b-42bc-9797-01962e3556bf</t>
  </si>
  <si>
    <t>20fa5dba-9ea0-4566-be81-8f0f23a767d9</t>
  </si>
  <si>
    <t>14a97256-f401-4f3f-b8b2-6d1e921fa3dd</t>
  </si>
  <si>
    <t>dcca53e3-9b4b-459f-8cc2-8649e6e86ca9</t>
  </si>
  <si>
    <t>PCB_transistor_fraction_big_size</t>
  </si>
  <si>
    <t>PCB_fraction_through_hole*PCB_transistor_fraction_big_size</t>
  </si>
  <si>
    <t>transistor_mass_through_hole</t>
  </si>
  <si>
    <t>transistor_mass_big_size</t>
  </si>
  <si>
    <t>transistor_mass_small_size</t>
  </si>
  <si>
    <t>1-transistor_mass_big_size-transistor_mass_through_hole</t>
  </si>
  <si>
    <t>Capacitor, electrolyte type, &lt; 2cm height, at plant</t>
  </si>
  <si>
    <t>Capacitor, electrolyte type, &gt; 2cm height, at plant</t>
  </si>
  <si>
    <t>Capacitor, film, through-hole mounting, at plant</t>
  </si>
  <si>
    <t>Capacitor, SMD type, surface-mounting, at plant</t>
  </si>
  <si>
    <t>Capacitor, Tantalum-, through-hole mounting, at plant</t>
  </si>
  <si>
    <t>PCB_cap_mass_electrolyte_lt2cm</t>
  </si>
  <si>
    <t>PCB_cap_mass_electrolyte_gt2cm</t>
  </si>
  <si>
    <t>PCB_cap_mass_film</t>
  </si>
  <si>
    <t>PCB_cap_mass_SMD</t>
  </si>
  <si>
    <t>PCB_cap_mass_Tantalum</t>
  </si>
  <si>
    <t>PCB_cap_mass_film_post_TH_filter</t>
  </si>
  <si>
    <t>PCB_cap_mass_SMD_post_TH_filter</t>
  </si>
  <si>
    <t>PCB_cap_mass_film*PCB_fraction_through_hole</t>
  </si>
  <si>
    <t>PCB_cap_mass_SMD*(1-PCB_fraction_through_hole)</t>
  </si>
  <si>
    <t>PCB_cap_total_mass</t>
  </si>
  <si>
    <t>PCB_cap_mass_film_post_TH_filter+PCB_cap_mass_SMD_post_TH_filter+PCB_cap_mass_electrolyte_lt2cm+PCB_cap_mass_electrolyte_gt2cm+PCB_cap_mass_Tantalum</t>
  </si>
  <si>
    <t>Connector, PCI bus, at plant</t>
  </si>
  <si>
    <t>Connector, clamp connection, at plant</t>
  </si>
  <si>
    <t>Inductor, unspecified, at plant</t>
  </si>
  <si>
    <t>ecoinvent 2.2</t>
  </si>
  <si>
    <t>Potentiometer, unspecified, at plant</t>
  </si>
  <si>
    <t>resistor_TH_metal</t>
  </si>
  <si>
    <t>PCB_fraction_through_hole*PCB_resistor_fraction_metal_type</t>
  </si>
  <si>
    <t>resistor_SM</t>
  </si>
  <si>
    <t>1-resistor_TH_metal-resistor_SM</t>
  </si>
  <si>
    <t>PCB_resistor_fraction_metal_type</t>
  </si>
  <si>
    <t>Resistor, metal film type, through-hole mounting, at plant</t>
  </si>
  <si>
    <t>Resistor, SMD type, surface mounting, at plant</t>
  </si>
  <si>
    <t>Resistor, wirewound, through-hole mounting, at plant</t>
  </si>
  <si>
    <t>Transformer, high voltage use, at plant</t>
  </si>
  <si>
    <t>Transformer, low voltage use, at plant</t>
  </si>
  <si>
    <t>PCB_fraction_lead</t>
  </si>
  <si>
    <t>1-PCB_fraction_lead</t>
  </si>
  <si>
    <t>Disposal, treatment of printed wiring boards</t>
  </si>
  <si>
    <t>Mounting, through-hole technology, Pb-free solder</t>
  </si>
  <si>
    <t>Mounting, surface mount technology, Pb-containing solder</t>
  </si>
  <si>
    <t>Mounting, surface mount technology, Pb-free solder</t>
  </si>
  <si>
    <t>Mounting, through-hole technology, Pb-containing solder</t>
  </si>
  <si>
    <t>mounting, surface mounting</t>
  </si>
  <si>
    <t>Printed wiring board, surface mount, lead-containing surface, at plant</t>
  </si>
  <si>
    <t>Printed wiring board, surface mount, lead-free surface, at plant</t>
  </si>
  <si>
    <t>Refinement todo</t>
  </si>
  <si>
    <t>mounting, through-hole</t>
  </si>
  <si>
    <t>Random electronic component</t>
  </si>
  <si>
    <t>Random</t>
  </si>
  <si>
    <t>LED_random</t>
  </si>
  <si>
    <t>Diode_random</t>
  </si>
  <si>
    <t>Integrated circuit_random</t>
  </si>
  <si>
    <t>Transistor_random</t>
  </si>
  <si>
    <t>Capacitor_random</t>
  </si>
  <si>
    <t>Connector_random</t>
  </si>
  <si>
    <t>Inductor_random</t>
  </si>
  <si>
    <t>Potentiometer_random</t>
  </si>
  <si>
    <t>Resistor_random</t>
  </si>
  <si>
    <t>Transformer_random</t>
  </si>
  <si>
    <t>Inductor, ring core choke type, at plant</t>
  </si>
  <si>
    <t>PCB_cap_act_mass_electrolyte_lt2cm</t>
  </si>
  <si>
    <t>PCB_cap_act_mass_film_post_TH_filter</t>
  </si>
  <si>
    <t>PCB_cap_act_mass_SMD_post_TH_filter</t>
  </si>
  <si>
    <t>PCB_cap_act_mass_Tantalum</t>
  </si>
  <si>
    <t>PCB_cap_act_mass_electrolyte_gt2cm</t>
  </si>
  <si>
    <t>PCB_cap_act_mass_film</t>
  </si>
  <si>
    <t>PCB_cap_act_mass_SMD</t>
  </si>
  <si>
    <t>PCB_cap_act_total_mass</t>
  </si>
  <si>
    <t>PCB_cap_act_mass_film*PCB_fraction_through_hole</t>
  </si>
  <si>
    <t>PCB_cap_act_mass_SMD*(1-PCB_fraction_through_hole)</t>
  </si>
  <si>
    <t>PCB_cap_act_mass_film_post_TH_filter+PCB_cap_act_mass_SMD_post_TH_filter+PCB_cap_act_mass_electrolyte_lt2cm+PCB_cap_act_mass_electrolyte_gt2cm+PCB_cap_act_mass_Tantalum</t>
  </si>
  <si>
    <t>mass_inductor_act</t>
  </si>
  <si>
    <t>mass_resistor_act</t>
  </si>
  <si>
    <t>mass_connector_PCI_act</t>
  </si>
  <si>
    <t>mass_connector_clamp_act</t>
  </si>
  <si>
    <t>mass_pot_act</t>
  </si>
  <si>
    <t>steel, low-alloyed, at plant</t>
  </si>
  <si>
    <t>aluminium, production mix, wrought alloy, at plant</t>
  </si>
  <si>
    <t>Printed wiring board, through-hole, lead-containing surface, at plant</t>
  </si>
  <si>
    <t>Printed wiring board, through-hole, lead-free surface, at plant</t>
  </si>
  <si>
    <t>RER</t>
  </si>
  <si>
    <t>PCB_area*PCB_nb_layers*PCB_area_density_per_layer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</si>
</sst>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0" fillId="0" borderId="0" xfId="0" quotePrefix="1"/>
    <xf numFmtId="0" fontId="9" fillId="0" borderId="0" xfId="0" applyFont="1" applyAlignment="1">
      <alignment horizontal="left" vertical="center"/>
    </xf>
    <xf numFmtId="0" fontId="0" fillId="0" borderId="0" xfId="0" quotePrefix="1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10" sqref="A10"/>
    </sheetView>
  </sheetViews>
  <sheetFormatPr defaultRowHeight="14.4" x14ac:dyDescent="0.55000000000000004"/>
  <cols>
    <col min="1" max="1" width="28.83984375" customWidth="1"/>
  </cols>
  <sheetData>
    <row r="1" spans="1:6" x14ac:dyDescent="0.55000000000000004">
      <c r="A1" t="s">
        <v>99</v>
      </c>
    </row>
    <row r="2" spans="1:6" x14ac:dyDescent="0.55000000000000004">
      <c r="A2" t="s">
        <v>54</v>
      </c>
      <c r="B2" s="11" t="s">
        <v>100</v>
      </c>
    </row>
    <row r="3" spans="1:6" x14ac:dyDescent="0.55000000000000004">
      <c r="A3" t="s">
        <v>55</v>
      </c>
      <c r="B3" s="11" t="s">
        <v>101</v>
      </c>
      <c r="F3" s="11"/>
    </row>
    <row r="4" spans="1:6" x14ac:dyDescent="0.55000000000000004">
      <c r="A4" t="s">
        <v>57</v>
      </c>
      <c r="B4" s="11" t="s">
        <v>102</v>
      </c>
    </row>
    <row r="5" spans="1:6" x14ac:dyDescent="0.55000000000000004">
      <c r="A5" t="s">
        <v>58</v>
      </c>
      <c r="B5" s="11" t="s">
        <v>103</v>
      </c>
    </row>
    <row r="6" spans="1:6" x14ac:dyDescent="0.55000000000000004">
      <c r="A6" t="s">
        <v>40</v>
      </c>
      <c r="B6" s="11" t="s">
        <v>104</v>
      </c>
    </row>
    <row r="7" spans="1:6" x14ac:dyDescent="0.55000000000000004">
      <c r="A7" t="s">
        <v>175</v>
      </c>
      <c r="B7" s="11" t="s">
        <v>105</v>
      </c>
    </row>
    <row r="8" spans="1:6" x14ac:dyDescent="0.55000000000000004">
      <c r="A8" t="s">
        <v>171</v>
      </c>
      <c r="B8" s="11" t="s">
        <v>106</v>
      </c>
    </row>
    <row r="9" spans="1:6" x14ac:dyDescent="0.55000000000000004">
      <c r="A9" t="s">
        <v>63</v>
      </c>
      <c r="B9" s="11" t="s">
        <v>107</v>
      </c>
    </row>
    <row r="10" spans="1:6" x14ac:dyDescent="0.55000000000000004">
      <c r="A10" t="s">
        <v>56</v>
      </c>
      <c r="B10" s="11" t="s">
        <v>108</v>
      </c>
    </row>
    <row r="11" spans="1:6" x14ac:dyDescent="0.55000000000000004">
      <c r="A11" t="s">
        <v>66</v>
      </c>
      <c r="B11" s="11" t="s">
        <v>109</v>
      </c>
    </row>
    <row r="12" spans="1:6" x14ac:dyDescent="0.55000000000000004">
      <c r="A12" t="s">
        <v>67</v>
      </c>
      <c r="B12" s="11" t="s">
        <v>110</v>
      </c>
    </row>
    <row r="13" spans="1:6" x14ac:dyDescent="0.55000000000000004">
      <c r="A13" t="s">
        <v>68</v>
      </c>
      <c r="B13" s="11" t="s">
        <v>111</v>
      </c>
    </row>
    <row r="14" spans="1:6" x14ac:dyDescent="0.55000000000000004">
      <c r="A14" t="s">
        <v>69</v>
      </c>
      <c r="B14" s="11" t="s">
        <v>112</v>
      </c>
    </row>
    <row r="15" spans="1:6" x14ac:dyDescent="0.55000000000000004">
      <c r="A15" t="s">
        <v>70</v>
      </c>
      <c r="B15" s="11" t="s">
        <v>113</v>
      </c>
    </row>
    <row r="16" spans="1:6" x14ac:dyDescent="0.55000000000000004">
      <c r="A16" t="s">
        <v>72</v>
      </c>
      <c r="B16" s="11" t="s">
        <v>114</v>
      </c>
    </row>
    <row r="17" spans="1:2" x14ac:dyDescent="0.55000000000000004">
      <c r="A17" t="s">
        <v>73</v>
      </c>
      <c r="B17" s="11" t="s">
        <v>115</v>
      </c>
    </row>
    <row r="18" spans="1:2" x14ac:dyDescent="0.55000000000000004">
      <c r="A18" t="s">
        <v>74</v>
      </c>
      <c r="B18" s="11" t="s">
        <v>116</v>
      </c>
    </row>
    <row r="19" spans="1:2" x14ac:dyDescent="0.55000000000000004">
      <c r="A19" t="s">
        <v>71</v>
      </c>
      <c r="B19" s="11" t="s">
        <v>117</v>
      </c>
    </row>
    <row r="20" spans="1:2" x14ac:dyDescent="0.55000000000000004">
      <c r="A20" t="s">
        <v>75</v>
      </c>
      <c r="B20" s="11" t="s">
        <v>118</v>
      </c>
    </row>
    <row r="21" spans="1:2" x14ac:dyDescent="0.55000000000000004">
      <c r="A21" t="s">
        <v>176</v>
      </c>
      <c r="B21" s="11" t="s">
        <v>119</v>
      </c>
    </row>
    <row r="22" spans="1:2" x14ac:dyDescent="0.55000000000000004">
      <c r="A22" t="s">
        <v>64</v>
      </c>
      <c r="B22" s="11" t="s">
        <v>120</v>
      </c>
    </row>
    <row r="23" spans="1:2" x14ac:dyDescent="0.55000000000000004">
      <c r="A23" t="s">
        <v>65</v>
      </c>
      <c r="B23" s="11" t="s">
        <v>121</v>
      </c>
    </row>
    <row r="24" spans="1:2" x14ac:dyDescent="0.55000000000000004">
      <c r="B24" s="11" t="s">
        <v>122</v>
      </c>
    </row>
    <row r="25" spans="1:2" x14ac:dyDescent="0.55000000000000004">
      <c r="B25" s="11" t="s">
        <v>123</v>
      </c>
    </row>
    <row r="26" spans="1:2" x14ac:dyDescent="0.55000000000000004">
      <c r="B26" s="11" t="s">
        <v>124</v>
      </c>
    </row>
    <row r="27" spans="1:2" x14ac:dyDescent="0.55000000000000004">
      <c r="B27" s="11" t="s">
        <v>125</v>
      </c>
    </row>
    <row r="28" spans="1:2" x14ac:dyDescent="0.55000000000000004">
      <c r="B28" s="11" t="s">
        <v>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C6" sqref="C6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6" x14ac:dyDescent="0.55000000000000004">
      <c r="C1" s="2"/>
    </row>
    <row r="2" spans="1:16" ht="15.6" x14ac:dyDescent="0.6">
      <c r="A2" s="1" t="s">
        <v>0</v>
      </c>
      <c r="B2" s="5" t="s">
        <v>43</v>
      </c>
      <c r="C2" s="2"/>
    </row>
    <row r="3" spans="1:16" x14ac:dyDescent="0.55000000000000004">
      <c r="A3" t="s">
        <v>1</v>
      </c>
      <c r="B3" t="s">
        <v>24</v>
      </c>
      <c r="C3" s="2"/>
    </row>
    <row r="4" spans="1:16" x14ac:dyDescent="0.55000000000000004">
      <c r="C4" s="2"/>
    </row>
    <row r="5" spans="1:16" x14ac:dyDescent="0.55000000000000004">
      <c r="C5" s="12"/>
    </row>
    <row r="6" spans="1:16" ht="15.6" x14ac:dyDescent="0.6">
      <c r="A6" s="1" t="s">
        <v>2</v>
      </c>
      <c r="B6" t="s">
        <v>175</v>
      </c>
      <c r="F6" s="1"/>
      <c r="P6" s="5"/>
    </row>
    <row r="7" spans="1:16" ht="15.6" x14ac:dyDescent="0.6">
      <c r="A7" t="s">
        <v>3</v>
      </c>
      <c r="B7" t="s">
        <v>31</v>
      </c>
      <c r="F7" s="1"/>
      <c r="P7" s="8"/>
    </row>
    <row r="8" spans="1:16" x14ac:dyDescent="0.55000000000000004">
      <c r="A8" t="s">
        <v>4</v>
      </c>
      <c r="B8" s="11" t="str">
        <f>VLOOKUP(B6, UUID!$A$2:$D$20, 2, FALSE)</f>
        <v>a9033f3f-112e-4949-af61-7768e5aa0e0c</v>
      </c>
    </row>
    <row r="9" spans="1:16" x14ac:dyDescent="0.55000000000000004">
      <c r="A9" t="s">
        <v>5</v>
      </c>
      <c r="B9" t="s">
        <v>32</v>
      </c>
    </row>
    <row r="10" spans="1:16" x14ac:dyDescent="0.55000000000000004">
      <c r="A10" t="s">
        <v>6</v>
      </c>
      <c r="B10" t="s">
        <v>33</v>
      </c>
    </row>
    <row r="11" spans="1:16" x14ac:dyDescent="0.55000000000000004">
      <c r="A11" t="s">
        <v>7</v>
      </c>
      <c r="B11">
        <v>1</v>
      </c>
    </row>
    <row r="12" spans="1:16" x14ac:dyDescent="0.55000000000000004">
      <c r="A12" t="s">
        <v>8</v>
      </c>
      <c r="B12" t="s">
        <v>9</v>
      </c>
    </row>
    <row r="13" spans="1:16" x14ac:dyDescent="0.55000000000000004">
      <c r="A13" t="s">
        <v>10</v>
      </c>
      <c r="B13" t="s">
        <v>11</v>
      </c>
    </row>
    <row r="14" spans="1:16" ht="15.6" x14ac:dyDescent="0.6">
      <c r="A14" s="1" t="s">
        <v>12</v>
      </c>
    </row>
    <row r="15" spans="1:16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6" x14ac:dyDescent="0.55000000000000004">
      <c r="A16" t="s">
        <v>175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ht="15.6" x14ac:dyDescent="0.6">
      <c r="A17" t="s">
        <v>170</v>
      </c>
      <c r="B17">
        <v>0.5</v>
      </c>
      <c r="C17" t="s">
        <v>34</v>
      </c>
      <c r="D17" s="3" t="s">
        <v>91</v>
      </c>
      <c r="E17" t="s">
        <v>33</v>
      </c>
      <c r="F17" t="s">
        <v>23</v>
      </c>
      <c r="G17">
        <v>0</v>
      </c>
      <c r="N17" s="5" t="s">
        <v>164</v>
      </c>
    </row>
    <row r="18" spans="1:14" ht="15.6" x14ac:dyDescent="0.6">
      <c r="A18" t="s">
        <v>167</v>
      </c>
      <c r="B18">
        <v>0.5</v>
      </c>
      <c r="C18" t="s">
        <v>34</v>
      </c>
      <c r="D18" s="3" t="s">
        <v>91</v>
      </c>
      <c r="E18" t="s">
        <v>33</v>
      </c>
      <c r="F18" t="s">
        <v>23</v>
      </c>
      <c r="G18">
        <v>0</v>
      </c>
      <c r="N18" s="8" t="s">
        <v>165</v>
      </c>
    </row>
    <row r="19" spans="1:14" ht="15.6" x14ac:dyDescent="0.6">
      <c r="D19" s="3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6" sqref="B6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6" x14ac:dyDescent="0.55000000000000004">
      <c r="C1" s="2"/>
    </row>
    <row r="2" spans="1:16" ht="15.6" x14ac:dyDescent="0.6">
      <c r="A2" s="1" t="s">
        <v>0</v>
      </c>
      <c r="B2" s="5" t="s">
        <v>43</v>
      </c>
      <c r="C2" s="2"/>
    </row>
    <row r="3" spans="1:16" x14ac:dyDescent="0.55000000000000004">
      <c r="A3" t="s">
        <v>1</v>
      </c>
      <c r="B3" t="s">
        <v>24</v>
      </c>
      <c r="C3" s="2"/>
    </row>
    <row r="4" spans="1:16" x14ac:dyDescent="0.55000000000000004">
      <c r="C4" s="2"/>
    </row>
    <row r="5" spans="1:16" x14ac:dyDescent="0.55000000000000004">
      <c r="C5" s="12"/>
    </row>
    <row r="6" spans="1:16" ht="15.6" x14ac:dyDescent="0.6">
      <c r="A6" s="1" t="s">
        <v>2</v>
      </c>
      <c r="B6" t="s">
        <v>171</v>
      </c>
      <c r="F6" s="1"/>
      <c r="P6" s="5"/>
    </row>
    <row r="7" spans="1:16" ht="15.6" x14ac:dyDescent="0.6">
      <c r="A7" t="s">
        <v>3</v>
      </c>
      <c r="B7" t="s">
        <v>31</v>
      </c>
      <c r="F7" s="1"/>
      <c r="P7" s="8"/>
    </row>
    <row r="8" spans="1:16" x14ac:dyDescent="0.55000000000000004">
      <c r="A8" t="s">
        <v>4</v>
      </c>
      <c r="B8" s="11" t="str">
        <f>VLOOKUP(B6, UUID!$A$2:$D$20, 2, FALSE)</f>
        <v>979942ed-77d0-4a5a-b230-d578da547743</v>
      </c>
    </row>
    <row r="9" spans="1:16" x14ac:dyDescent="0.55000000000000004">
      <c r="A9" t="s">
        <v>5</v>
      </c>
      <c r="B9" t="s">
        <v>32</v>
      </c>
    </row>
    <row r="10" spans="1:16" x14ac:dyDescent="0.55000000000000004">
      <c r="A10" t="s">
        <v>6</v>
      </c>
      <c r="B10" t="s">
        <v>33</v>
      </c>
    </row>
    <row r="11" spans="1:16" x14ac:dyDescent="0.55000000000000004">
      <c r="A11" t="s">
        <v>7</v>
      </c>
      <c r="B11">
        <v>1</v>
      </c>
    </row>
    <row r="12" spans="1:16" x14ac:dyDescent="0.55000000000000004">
      <c r="A12" t="s">
        <v>8</v>
      </c>
      <c r="B12" t="s">
        <v>9</v>
      </c>
    </row>
    <row r="13" spans="1:16" x14ac:dyDescent="0.55000000000000004">
      <c r="A13" t="s">
        <v>10</v>
      </c>
      <c r="B13" t="s">
        <v>11</v>
      </c>
    </row>
    <row r="14" spans="1:16" ht="15.6" x14ac:dyDescent="0.6">
      <c r="A14" s="1" t="s">
        <v>12</v>
      </c>
    </row>
    <row r="15" spans="1:16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6" x14ac:dyDescent="0.55000000000000004">
      <c r="A16" t="s">
        <v>171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ht="15.6" x14ac:dyDescent="0.6">
      <c r="A17" t="s">
        <v>168</v>
      </c>
      <c r="B17">
        <v>0.5</v>
      </c>
      <c r="C17" t="s">
        <v>34</v>
      </c>
      <c r="D17" s="3" t="s">
        <v>91</v>
      </c>
      <c r="E17" t="s">
        <v>33</v>
      </c>
      <c r="F17" t="s">
        <v>23</v>
      </c>
      <c r="G17">
        <v>0</v>
      </c>
      <c r="N17" s="5" t="s">
        <v>164</v>
      </c>
    </row>
    <row r="18" spans="1:14" ht="15.6" x14ac:dyDescent="0.6">
      <c r="A18" t="s">
        <v>169</v>
      </c>
      <c r="B18">
        <v>0.5</v>
      </c>
      <c r="C18" t="s">
        <v>34</v>
      </c>
      <c r="D18" s="3" t="s">
        <v>91</v>
      </c>
      <c r="E18" t="s">
        <v>33</v>
      </c>
      <c r="F18" t="s">
        <v>23</v>
      </c>
      <c r="G18">
        <v>0</v>
      </c>
      <c r="N18" s="8" t="s">
        <v>165</v>
      </c>
    </row>
    <row r="19" spans="1:14" ht="15.6" x14ac:dyDescent="0.6">
      <c r="D19" s="3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A16" sqref="A16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64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UUID!$A$2:$D$25, 2, FALSE)</f>
        <v>c4d676e1-ae55-4a7e-8714-53e391042b16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 s="8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64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66</v>
      </c>
      <c r="B17">
        <v>1.0283268E-2</v>
      </c>
      <c r="C17" t="s">
        <v>11</v>
      </c>
      <c r="D17" s="5" t="s">
        <v>43</v>
      </c>
      <c r="E17" t="s">
        <v>33</v>
      </c>
      <c r="F17" t="s">
        <v>23</v>
      </c>
      <c r="G17">
        <v>2</v>
      </c>
      <c r="H17">
        <f t="shared" ref="H17:H21" si="0">LN(B17)</f>
        <v>-4.5772371706415607</v>
      </c>
      <c r="I17">
        <f>LN(3.1581^0.5)</f>
        <v>0.57498529047162583</v>
      </c>
      <c r="N17" s="5"/>
    </row>
    <row r="18" spans="1:14" x14ac:dyDescent="0.55000000000000004">
      <c r="A18" t="s">
        <v>67</v>
      </c>
      <c r="B18">
        <f>2*0.006533268</f>
        <v>1.3066536E-2</v>
      </c>
      <c r="C18" t="s">
        <v>11</v>
      </c>
      <c r="D18" s="5" t="s">
        <v>43</v>
      </c>
      <c r="E18" t="s">
        <v>33</v>
      </c>
      <c r="F18" t="s">
        <v>23</v>
      </c>
      <c r="G18">
        <v>2</v>
      </c>
      <c r="H18">
        <f t="shared" si="0"/>
        <v>-4.3377008209038301</v>
      </c>
      <c r="I18">
        <f t="shared" ref="I18:I21" si="1">LN(3.1581^0.5)</f>
        <v>0.57498529047162583</v>
      </c>
      <c r="N18" s="5"/>
    </row>
    <row r="19" spans="1:14" x14ac:dyDescent="0.55000000000000004">
      <c r="A19" t="s">
        <v>95</v>
      </c>
      <c r="B19">
        <v>0.309</v>
      </c>
      <c r="C19" t="s">
        <v>11</v>
      </c>
      <c r="D19" s="5" t="s">
        <v>91</v>
      </c>
      <c r="E19" t="s">
        <v>33</v>
      </c>
      <c r="F19" t="s">
        <v>23</v>
      </c>
      <c r="G19">
        <v>2</v>
      </c>
      <c r="H19">
        <f t="shared" si="0"/>
        <v>-1.1744140020843916</v>
      </c>
      <c r="I19">
        <f t="shared" si="1"/>
        <v>0.57498529047162583</v>
      </c>
      <c r="N19" s="5"/>
    </row>
    <row r="20" spans="1:14" x14ac:dyDescent="0.55000000000000004">
      <c r="A20" t="s">
        <v>94</v>
      </c>
      <c r="B20">
        <v>0.55000000000000004</v>
      </c>
      <c r="C20" t="s">
        <v>11</v>
      </c>
      <c r="D20" s="5" t="s">
        <v>91</v>
      </c>
      <c r="E20" t="s">
        <v>33</v>
      </c>
      <c r="F20" t="s">
        <v>23</v>
      </c>
      <c r="G20">
        <v>2</v>
      </c>
      <c r="H20">
        <f t="shared" si="0"/>
        <v>-0.59783700075562041</v>
      </c>
      <c r="I20">
        <f t="shared" si="1"/>
        <v>0.57498529047162583</v>
      </c>
    </row>
    <row r="21" spans="1:14" x14ac:dyDescent="0.55000000000000004">
      <c r="A21" t="s">
        <v>69</v>
      </c>
      <c r="B21">
        <v>0.11700000000000001</v>
      </c>
      <c r="C21" t="s">
        <v>11</v>
      </c>
      <c r="D21" s="5" t="s">
        <v>43</v>
      </c>
      <c r="E21" t="s">
        <v>33</v>
      </c>
      <c r="F21" t="s">
        <v>23</v>
      </c>
      <c r="G21">
        <v>2</v>
      </c>
      <c r="H21">
        <f t="shared" si="0"/>
        <v>-2.145581344184381</v>
      </c>
      <c r="I21">
        <f t="shared" si="1"/>
        <v>0.57498529047162583</v>
      </c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16" sqref="B16"/>
    </sheetView>
  </sheetViews>
  <sheetFormatPr defaultColWidth="8.83984375" defaultRowHeight="14.4" x14ac:dyDescent="0.55000000000000004"/>
  <cols>
    <col min="1" max="1" width="50.68359375" customWidth="1"/>
    <col min="2" max="7" width="7.83984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65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UUID!$A$2:$D$25, 2, FALSE)</f>
        <v>3e4eec77-9c52-4929-93e1-a50712647cb9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 s="8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65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t="str">
        <f>M17&amp;"+"&amp;M18&amp;"+"&amp;M19&amp;"+"&amp;M20&amp;"+"&amp;M21&amp;"+"&amp;M22&amp;"+"&amp;M23&amp;"+"&amp;M24&amp;"+"&amp;M25</f>
        <v>PCB_cap_act_mass_electrolyte_lt2cm+PCB_cap_act_mass_film_post_TH_filter+PCB_cap_act_mass_SMD_post_TH_filter+PCB_cap_act_mass_Tantalum+mass_connector_PCI_act+mass_connector_clamp_act+mass_inductor_act+mass_pot_act+mass_resistor_act</v>
      </c>
    </row>
    <row r="17" spans="1:15" x14ac:dyDescent="0.55000000000000004">
      <c r="A17" t="s">
        <v>133</v>
      </c>
      <c r="B17">
        <v>0.13900000000000001</v>
      </c>
      <c r="C17" t="s">
        <v>11</v>
      </c>
      <c r="D17" s="5" t="s">
        <v>91</v>
      </c>
      <c r="E17" t="s">
        <v>33</v>
      </c>
      <c r="F17" t="s">
        <v>23</v>
      </c>
      <c r="G17">
        <v>2</v>
      </c>
      <c r="M17" s="5" t="s">
        <v>189</v>
      </c>
    </row>
    <row r="18" spans="1:15" x14ac:dyDescent="0.55000000000000004">
      <c r="A18" t="s">
        <v>135</v>
      </c>
      <c r="B18">
        <v>0.105</v>
      </c>
      <c r="C18" t="s">
        <v>11</v>
      </c>
      <c r="D18" s="5" t="s">
        <v>91</v>
      </c>
      <c r="E18" t="s">
        <v>33</v>
      </c>
      <c r="F18" t="s">
        <v>23</v>
      </c>
      <c r="G18">
        <v>2</v>
      </c>
      <c r="M18" s="5" t="s">
        <v>190</v>
      </c>
    </row>
    <row r="19" spans="1:15" x14ac:dyDescent="0.55000000000000004">
      <c r="A19" t="s">
        <v>136</v>
      </c>
      <c r="B19">
        <v>4.3799999999999999E-2</v>
      </c>
      <c r="C19" t="s">
        <v>11</v>
      </c>
      <c r="D19" s="5" t="s">
        <v>91</v>
      </c>
      <c r="E19" t="s">
        <v>33</v>
      </c>
      <c r="F19" t="s">
        <v>23</v>
      </c>
      <c r="G19">
        <v>2</v>
      </c>
      <c r="M19" s="5" t="s">
        <v>191</v>
      </c>
    </row>
    <row r="20" spans="1:15" x14ac:dyDescent="0.55000000000000004">
      <c r="A20" t="s">
        <v>137</v>
      </c>
      <c r="B20">
        <v>3.4799999999999998E-2</v>
      </c>
      <c r="C20" t="s">
        <v>11</v>
      </c>
      <c r="D20" s="5" t="s">
        <v>91</v>
      </c>
      <c r="E20" t="s">
        <v>33</v>
      </c>
      <c r="F20" t="s">
        <v>23</v>
      </c>
      <c r="G20">
        <v>2</v>
      </c>
      <c r="M20" s="5" t="s">
        <v>192</v>
      </c>
    </row>
    <row r="21" spans="1:15" x14ac:dyDescent="0.55000000000000004">
      <c r="A21" t="s">
        <v>149</v>
      </c>
      <c r="B21">
        <v>0.10299999999999999</v>
      </c>
      <c r="C21" t="s">
        <v>11</v>
      </c>
      <c r="D21" s="5" t="s">
        <v>91</v>
      </c>
      <c r="E21" t="s">
        <v>33</v>
      </c>
      <c r="F21" t="s">
        <v>23</v>
      </c>
      <c r="G21">
        <v>2</v>
      </c>
      <c r="M21" t="s">
        <v>202</v>
      </c>
      <c r="N21" s="5"/>
    </row>
    <row r="22" spans="1:15" x14ac:dyDescent="0.55000000000000004">
      <c r="A22" t="s">
        <v>150</v>
      </c>
      <c r="B22">
        <v>0.182</v>
      </c>
      <c r="C22" t="s">
        <v>11</v>
      </c>
      <c r="D22" s="5" t="s">
        <v>91</v>
      </c>
      <c r="E22" t="s">
        <v>33</v>
      </c>
      <c r="F22" t="s">
        <v>23</v>
      </c>
      <c r="G22">
        <v>2</v>
      </c>
      <c r="M22" t="s">
        <v>203</v>
      </c>
      <c r="N22" s="5"/>
    </row>
    <row r="23" spans="1:15" x14ac:dyDescent="0.55000000000000004">
      <c r="A23" t="s">
        <v>188</v>
      </c>
      <c r="B23">
        <v>0.33600000000000002</v>
      </c>
      <c r="C23" t="s">
        <v>11</v>
      </c>
      <c r="D23" s="5" t="s">
        <v>91</v>
      </c>
      <c r="E23" t="s">
        <v>33</v>
      </c>
      <c r="F23" t="s">
        <v>23</v>
      </c>
      <c r="G23">
        <v>2</v>
      </c>
      <c r="L23" s="5"/>
      <c r="M23" s="5" t="s">
        <v>200</v>
      </c>
    </row>
    <row r="24" spans="1:15" x14ac:dyDescent="0.55000000000000004">
      <c r="A24" t="s">
        <v>153</v>
      </c>
      <c r="B24">
        <v>1.4175E-2</v>
      </c>
      <c r="C24" t="s">
        <v>11</v>
      </c>
      <c r="D24" s="5" t="s">
        <v>91</v>
      </c>
      <c r="E24" t="s">
        <v>33</v>
      </c>
      <c r="F24" t="s">
        <v>23</v>
      </c>
      <c r="G24">
        <v>2</v>
      </c>
      <c r="L24" s="5"/>
      <c r="M24" s="5" t="s">
        <v>204</v>
      </c>
    </row>
    <row r="25" spans="1:15" x14ac:dyDescent="0.55000000000000004">
      <c r="A25" t="s">
        <v>74</v>
      </c>
      <c r="B25">
        <f>B24*3</f>
        <v>4.2525E-2</v>
      </c>
      <c r="C25" t="s">
        <v>11</v>
      </c>
      <c r="D25" s="5" t="s">
        <v>43</v>
      </c>
      <c r="E25" t="s">
        <v>33</v>
      </c>
      <c r="F25" t="s">
        <v>23</v>
      </c>
      <c r="G25">
        <v>2</v>
      </c>
      <c r="L25" s="5"/>
      <c r="M25" s="5" t="s">
        <v>201</v>
      </c>
    </row>
    <row r="26" spans="1:15" x14ac:dyDescent="0.55000000000000004">
      <c r="D26" s="5"/>
      <c r="L26" s="5"/>
    </row>
    <row r="27" spans="1:15" x14ac:dyDescent="0.55000000000000004">
      <c r="D27" s="5"/>
      <c r="L27" s="5"/>
    </row>
    <row r="29" spans="1:15" x14ac:dyDescent="0.55000000000000004">
      <c r="D29" s="5"/>
      <c r="L29" s="5"/>
      <c r="O29" s="5"/>
    </row>
    <row r="30" spans="1:15" x14ac:dyDescent="0.55000000000000004">
      <c r="D30" s="5"/>
      <c r="L30" s="5"/>
      <c r="O30" s="5"/>
    </row>
    <row r="31" spans="1:15" x14ac:dyDescent="0.55000000000000004">
      <c r="D31" s="5"/>
      <c r="L31" s="5"/>
    </row>
    <row r="32" spans="1:15" x14ac:dyDescent="0.55000000000000004">
      <c r="D32" s="5"/>
      <c r="M32" s="5"/>
    </row>
    <row r="33" spans="4:13" x14ac:dyDescent="0.55000000000000004">
      <c r="D33" s="5"/>
      <c r="M33" s="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selection activeCell="A9" sqref="A9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176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UUID!$A$2:$D$21, 2, FALSE)</f>
        <v>0d79f41b-3529-4e4f-944a-6b864780ac5d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 s="8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176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3" x14ac:dyDescent="0.55000000000000004">
      <c r="A17" t="s">
        <v>66</v>
      </c>
      <c r="B17">
        <v>0.1</v>
      </c>
      <c r="C17" t="s">
        <v>11</v>
      </c>
      <c r="D17" s="5" t="s">
        <v>43</v>
      </c>
      <c r="E17" t="s">
        <v>33</v>
      </c>
      <c r="F17" t="s">
        <v>23</v>
      </c>
      <c r="G17">
        <v>4</v>
      </c>
      <c r="K17">
        <v>0</v>
      </c>
      <c r="L17">
        <v>1</v>
      </c>
      <c r="M17" t="s">
        <v>178</v>
      </c>
    </row>
    <row r="18" spans="1:13" x14ac:dyDescent="0.55000000000000004">
      <c r="A18" t="s">
        <v>67</v>
      </c>
      <c r="B18">
        <v>0.1</v>
      </c>
      <c r="C18" t="s">
        <v>11</v>
      </c>
      <c r="D18" s="5" t="s">
        <v>43</v>
      </c>
      <c r="E18" t="s">
        <v>33</v>
      </c>
      <c r="F18" t="s">
        <v>23</v>
      </c>
      <c r="G18">
        <v>4</v>
      </c>
      <c r="K18">
        <v>0</v>
      </c>
      <c r="L18">
        <v>1</v>
      </c>
      <c r="M18" t="s">
        <v>179</v>
      </c>
    </row>
    <row r="19" spans="1:13" x14ac:dyDescent="0.55000000000000004">
      <c r="A19" t="s">
        <v>68</v>
      </c>
      <c r="B19">
        <v>0.1</v>
      </c>
      <c r="C19" t="s">
        <v>11</v>
      </c>
      <c r="D19" s="5" t="s">
        <v>43</v>
      </c>
      <c r="E19" t="s">
        <v>33</v>
      </c>
      <c r="F19" t="s">
        <v>23</v>
      </c>
      <c r="G19">
        <v>4</v>
      </c>
      <c r="K19">
        <v>0</v>
      </c>
      <c r="L19">
        <v>1</v>
      </c>
      <c r="M19" t="s">
        <v>180</v>
      </c>
    </row>
    <row r="20" spans="1:13" x14ac:dyDescent="0.55000000000000004">
      <c r="A20" t="s">
        <v>69</v>
      </c>
      <c r="B20">
        <v>0.1</v>
      </c>
      <c r="C20" t="s">
        <v>11</v>
      </c>
      <c r="D20" s="5" t="s">
        <v>43</v>
      </c>
      <c r="E20" t="s">
        <v>33</v>
      </c>
      <c r="F20" t="s">
        <v>23</v>
      </c>
      <c r="G20">
        <v>4</v>
      </c>
      <c r="K20">
        <v>0</v>
      </c>
      <c r="L20">
        <v>1</v>
      </c>
      <c r="M20" t="s">
        <v>181</v>
      </c>
    </row>
    <row r="21" spans="1:13" x14ac:dyDescent="0.55000000000000004">
      <c r="A21" t="s">
        <v>70</v>
      </c>
      <c r="B21">
        <v>0.1</v>
      </c>
      <c r="C21" t="s">
        <v>11</v>
      </c>
      <c r="D21" s="5" t="s">
        <v>43</v>
      </c>
      <c r="E21" t="s">
        <v>33</v>
      </c>
      <c r="F21" t="s">
        <v>23</v>
      </c>
      <c r="G21">
        <v>4</v>
      </c>
      <c r="K21">
        <v>0</v>
      </c>
      <c r="L21">
        <v>1</v>
      </c>
      <c r="M21" t="s">
        <v>182</v>
      </c>
    </row>
    <row r="22" spans="1:13" x14ac:dyDescent="0.55000000000000004">
      <c r="A22" t="s">
        <v>71</v>
      </c>
      <c r="B22">
        <v>0.1</v>
      </c>
      <c r="C22" t="s">
        <v>11</v>
      </c>
      <c r="D22" s="5" t="s">
        <v>43</v>
      </c>
      <c r="E22" t="s">
        <v>33</v>
      </c>
      <c r="F22" t="s">
        <v>23</v>
      </c>
      <c r="G22">
        <v>4</v>
      </c>
      <c r="K22">
        <v>0</v>
      </c>
      <c r="L22">
        <v>1</v>
      </c>
      <c r="M22" t="s">
        <v>183</v>
      </c>
    </row>
    <row r="23" spans="1:13" x14ac:dyDescent="0.55000000000000004">
      <c r="A23" t="s">
        <v>72</v>
      </c>
      <c r="B23">
        <v>0.1</v>
      </c>
      <c r="C23" t="s">
        <v>11</v>
      </c>
      <c r="D23" s="5" t="s">
        <v>43</v>
      </c>
      <c r="E23" t="s">
        <v>33</v>
      </c>
      <c r="F23" t="s">
        <v>23</v>
      </c>
      <c r="G23">
        <v>4</v>
      </c>
      <c r="K23">
        <v>0</v>
      </c>
      <c r="L23">
        <v>1</v>
      </c>
      <c r="M23" t="s">
        <v>184</v>
      </c>
    </row>
    <row r="24" spans="1:13" x14ac:dyDescent="0.55000000000000004">
      <c r="A24" t="s">
        <v>73</v>
      </c>
      <c r="B24">
        <v>0.1</v>
      </c>
      <c r="C24" t="s">
        <v>11</v>
      </c>
      <c r="D24" s="5" t="s">
        <v>43</v>
      </c>
      <c r="E24" t="s">
        <v>33</v>
      </c>
      <c r="F24" t="s">
        <v>23</v>
      </c>
      <c r="G24">
        <v>4</v>
      </c>
      <c r="K24">
        <v>0</v>
      </c>
      <c r="L24">
        <v>1</v>
      </c>
      <c r="M24" t="s">
        <v>185</v>
      </c>
    </row>
    <row r="25" spans="1:13" x14ac:dyDescent="0.55000000000000004">
      <c r="A25" t="s">
        <v>74</v>
      </c>
      <c r="B25">
        <v>0.1</v>
      </c>
      <c r="C25" t="s">
        <v>11</v>
      </c>
      <c r="D25" s="5" t="s">
        <v>43</v>
      </c>
      <c r="E25" t="s">
        <v>33</v>
      </c>
      <c r="F25" t="s">
        <v>23</v>
      </c>
      <c r="G25">
        <v>4</v>
      </c>
      <c r="K25">
        <v>0</v>
      </c>
      <c r="L25">
        <v>1</v>
      </c>
      <c r="M25" t="s">
        <v>186</v>
      </c>
    </row>
    <row r="26" spans="1:13" x14ac:dyDescent="0.55000000000000004">
      <c r="A26" t="s">
        <v>75</v>
      </c>
      <c r="B26">
        <v>0.1</v>
      </c>
      <c r="C26" t="s">
        <v>11</v>
      </c>
      <c r="D26" s="5" t="s">
        <v>43</v>
      </c>
      <c r="E26" t="s">
        <v>33</v>
      </c>
      <c r="F26" t="s">
        <v>23</v>
      </c>
      <c r="G26">
        <v>4</v>
      </c>
      <c r="K26">
        <v>0</v>
      </c>
      <c r="L26">
        <v>1</v>
      </c>
      <c r="M26" t="s">
        <v>187</v>
      </c>
    </row>
    <row r="27" spans="1:13" x14ac:dyDescent="0.55000000000000004">
      <c r="D27" s="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" workbookViewId="0">
      <selection activeCell="A17" sqref="A17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63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9ff6e04d-4eef-4a88-b05e-252e236c0e39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 s="8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63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64</v>
      </c>
      <c r="B17">
        <v>0.5</v>
      </c>
      <c r="C17" t="s">
        <v>11</v>
      </c>
      <c r="D17" s="5" t="s">
        <v>43</v>
      </c>
      <c r="E17" t="s">
        <v>33</v>
      </c>
      <c r="F17" t="s">
        <v>23</v>
      </c>
      <c r="G17">
        <v>4</v>
      </c>
      <c r="M17" t="s">
        <v>84</v>
      </c>
      <c r="N17" s="5" t="s">
        <v>82</v>
      </c>
    </row>
    <row r="18" spans="1:14" x14ac:dyDescent="0.55000000000000004">
      <c r="A18" t="s">
        <v>65</v>
      </c>
      <c r="B18">
        <v>0.5</v>
      </c>
      <c r="C18" t="s">
        <v>11</v>
      </c>
      <c r="D18" s="5" t="s">
        <v>43</v>
      </c>
      <c r="E18" t="s">
        <v>33</v>
      </c>
      <c r="F18" t="s">
        <v>23</v>
      </c>
      <c r="G18">
        <v>4</v>
      </c>
      <c r="M18" t="s">
        <v>85</v>
      </c>
      <c r="N18" s="5" t="s">
        <v>83</v>
      </c>
    </row>
    <row r="19" spans="1:14" x14ac:dyDescent="0.55000000000000004">
      <c r="A19" t="s">
        <v>66</v>
      </c>
      <c r="B19">
        <v>0</v>
      </c>
      <c r="C19" t="s">
        <v>11</v>
      </c>
      <c r="D19" s="5" t="s">
        <v>43</v>
      </c>
      <c r="E19" t="s">
        <v>33</v>
      </c>
      <c r="F19" t="s">
        <v>23</v>
      </c>
      <c r="G19">
        <v>0</v>
      </c>
      <c r="M19" t="s">
        <v>66</v>
      </c>
    </row>
    <row r="20" spans="1:14" x14ac:dyDescent="0.55000000000000004">
      <c r="A20" t="s">
        <v>67</v>
      </c>
      <c r="B20">
        <v>0</v>
      </c>
      <c r="C20" t="s">
        <v>11</v>
      </c>
      <c r="D20" s="5" t="s">
        <v>43</v>
      </c>
      <c r="E20" t="s">
        <v>33</v>
      </c>
      <c r="F20" t="s">
        <v>23</v>
      </c>
      <c r="G20">
        <v>0</v>
      </c>
      <c r="M20" t="s">
        <v>67</v>
      </c>
    </row>
    <row r="21" spans="1:14" x14ac:dyDescent="0.55000000000000004">
      <c r="A21" t="s">
        <v>68</v>
      </c>
      <c r="B21">
        <v>0</v>
      </c>
      <c r="C21" t="s">
        <v>11</v>
      </c>
      <c r="D21" s="5" t="s">
        <v>43</v>
      </c>
      <c r="E21" t="s">
        <v>33</v>
      </c>
      <c r="F21" t="s">
        <v>23</v>
      </c>
      <c r="G21">
        <v>0</v>
      </c>
      <c r="M21" t="s">
        <v>68</v>
      </c>
    </row>
    <row r="22" spans="1:14" x14ac:dyDescent="0.55000000000000004">
      <c r="A22" t="s">
        <v>69</v>
      </c>
      <c r="B22">
        <v>0</v>
      </c>
      <c r="C22" t="s">
        <v>11</v>
      </c>
      <c r="D22" s="5" t="s">
        <v>43</v>
      </c>
      <c r="E22" t="s">
        <v>33</v>
      </c>
      <c r="F22" t="s">
        <v>23</v>
      </c>
      <c r="G22">
        <v>0</v>
      </c>
      <c r="M22" t="s">
        <v>69</v>
      </c>
    </row>
    <row r="23" spans="1:14" x14ac:dyDescent="0.55000000000000004">
      <c r="A23" t="s">
        <v>70</v>
      </c>
      <c r="B23">
        <v>0</v>
      </c>
      <c r="C23" t="s">
        <v>11</v>
      </c>
      <c r="D23" s="5" t="s">
        <v>43</v>
      </c>
      <c r="E23" t="s">
        <v>33</v>
      </c>
      <c r="F23" t="s">
        <v>23</v>
      </c>
      <c r="G23">
        <v>0</v>
      </c>
      <c r="M23" t="s">
        <v>70</v>
      </c>
    </row>
    <row r="24" spans="1:14" x14ac:dyDescent="0.55000000000000004">
      <c r="A24" t="s">
        <v>71</v>
      </c>
      <c r="B24">
        <v>0</v>
      </c>
      <c r="C24" t="s">
        <v>11</v>
      </c>
      <c r="D24" s="5" t="s">
        <v>43</v>
      </c>
      <c r="E24" t="s">
        <v>33</v>
      </c>
      <c r="F24" t="s">
        <v>23</v>
      </c>
      <c r="G24">
        <v>0</v>
      </c>
      <c r="M24" t="s">
        <v>71</v>
      </c>
    </row>
    <row r="25" spans="1:14" x14ac:dyDescent="0.55000000000000004">
      <c r="A25" t="s">
        <v>72</v>
      </c>
      <c r="B25">
        <v>0</v>
      </c>
      <c r="C25" t="s">
        <v>11</v>
      </c>
      <c r="D25" s="5" t="s">
        <v>43</v>
      </c>
      <c r="E25" t="s">
        <v>33</v>
      </c>
      <c r="F25" t="s">
        <v>23</v>
      </c>
      <c r="G25">
        <v>0</v>
      </c>
      <c r="M25" t="s">
        <v>72</v>
      </c>
    </row>
    <row r="26" spans="1:14" x14ac:dyDescent="0.55000000000000004">
      <c r="A26" t="s">
        <v>73</v>
      </c>
      <c r="B26">
        <v>0</v>
      </c>
      <c r="C26" t="s">
        <v>11</v>
      </c>
      <c r="D26" s="5" t="s">
        <v>43</v>
      </c>
      <c r="E26" t="s">
        <v>33</v>
      </c>
      <c r="F26" t="s">
        <v>23</v>
      </c>
      <c r="G26">
        <v>0</v>
      </c>
      <c r="M26" t="s">
        <v>73</v>
      </c>
    </row>
    <row r="27" spans="1:14" x14ac:dyDescent="0.55000000000000004">
      <c r="A27" t="s">
        <v>74</v>
      </c>
      <c r="B27">
        <v>0</v>
      </c>
      <c r="C27" t="s">
        <v>11</v>
      </c>
      <c r="D27" s="5" t="s">
        <v>43</v>
      </c>
      <c r="E27" t="s">
        <v>33</v>
      </c>
      <c r="F27" t="s">
        <v>23</v>
      </c>
      <c r="G27">
        <v>0</v>
      </c>
      <c r="M27" t="s">
        <v>74</v>
      </c>
    </row>
    <row r="28" spans="1:14" x14ac:dyDescent="0.55000000000000004">
      <c r="A28" t="s">
        <v>75</v>
      </c>
      <c r="B28">
        <v>0</v>
      </c>
      <c r="C28" t="s">
        <v>11</v>
      </c>
      <c r="D28" s="5" t="s">
        <v>43</v>
      </c>
      <c r="E28" t="s">
        <v>33</v>
      </c>
      <c r="F28" t="s">
        <v>23</v>
      </c>
      <c r="G28">
        <v>0</v>
      </c>
      <c r="M28" t="s">
        <v>75</v>
      </c>
    </row>
    <row r="29" spans="1:14" x14ac:dyDescent="0.55000000000000004">
      <c r="A29" t="s">
        <v>176</v>
      </c>
      <c r="B29">
        <v>0</v>
      </c>
      <c r="C29" t="s">
        <v>11</v>
      </c>
      <c r="D29" s="5" t="s">
        <v>43</v>
      </c>
      <c r="E29" t="s">
        <v>33</v>
      </c>
      <c r="F29" t="s">
        <v>23</v>
      </c>
      <c r="G29">
        <v>0</v>
      </c>
      <c r="M29" t="s">
        <v>177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E19" sqref="E19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/>
    </row>
    <row r="2" spans="1:14" ht="15.6" x14ac:dyDescent="0.6">
      <c r="A2" s="1" t="s">
        <v>0</v>
      </c>
      <c r="B2" s="5" t="s">
        <v>43</v>
      </c>
      <c r="C2" s="2"/>
    </row>
    <row r="3" spans="1:14" x14ac:dyDescent="0.55000000000000004">
      <c r="A3" t="s">
        <v>1</v>
      </c>
      <c r="B3" t="s">
        <v>24</v>
      </c>
      <c r="C3" s="2"/>
    </row>
    <row r="4" spans="1:14" x14ac:dyDescent="0.55000000000000004">
      <c r="C4" s="2"/>
    </row>
    <row r="6" spans="1:14" ht="15.6" x14ac:dyDescent="0.6">
      <c r="A6" s="1" t="s">
        <v>2</v>
      </c>
      <c r="B6" t="s">
        <v>56</v>
      </c>
      <c r="C6" s="2"/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dc8a7da9-d467-4940-adb4-2d1016fcb84c</v>
      </c>
    </row>
    <row r="9" spans="1:14" x14ac:dyDescent="0.55000000000000004">
      <c r="A9" t="s">
        <v>5</v>
      </c>
      <c r="B9" s="4" t="s">
        <v>174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56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205</v>
      </c>
      <c r="B17">
        <v>0.5</v>
      </c>
      <c r="C17" t="s">
        <v>11</v>
      </c>
      <c r="D17" s="5" t="s">
        <v>152</v>
      </c>
      <c r="E17" t="s">
        <v>209</v>
      </c>
      <c r="F17" t="s">
        <v>23</v>
      </c>
      <c r="G17">
        <v>4</v>
      </c>
      <c r="K17">
        <v>0</v>
      </c>
      <c r="L17">
        <v>1</v>
      </c>
      <c r="N17" s="5"/>
    </row>
    <row r="18" spans="1:14" x14ac:dyDescent="0.55000000000000004">
      <c r="A18" t="s">
        <v>206</v>
      </c>
      <c r="B18">
        <v>0.5</v>
      </c>
      <c r="C18" t="s">
        <v>11</v>
      </c>
      <c r="D18" s="5" t="s">
        <v>152</v>
      </c>
      <c r="E18" t="s">
        <v>209</v>
      </c>
      <c r="F18" t="s">
        <v>23</v>
      </c>
      <c r="G18">
        <v>4</v>
      </c>
      <c r="K18">
        <v>0</v>
      </c>
      <c r="L18">
        <v>1</v>
      </c>
      <c r="N18" s="5"/>
    </row>
    <row r="19" spans="1:14" x14ac:dyDescent="0.55000000000000004">
      <c r="D19" s="5"/>
    </row>
    <row r="20" spans="1:14" x14ac:dyDescent="0.55000000000000004">
      <c r="D20" s="5"/>
    </row>
    <row r="21" spans="1:14" x14ac:dyDescent="0.55000000000000004">
      <c r="D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8" sqref="B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66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41888d3b-56e8-4aa8-b30e-c1c7f48d9988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66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s="9" t="s">
        <v>90</v>
      </c>
      <c r="B17">
        <v>1</v>
      </c>
      <c r="C17" t="s">
        <v>11</v>
      </c>
      <c r="D17" s="5" t="s">
        <v>91</v>
      </c>
      <c r="E17" t="s">
        <v>33</v>
      </c>
      <c r="F17" t="s">
        <v>23</v>
      </c>
      <c r="G17">
        <v>0</v>
      </c>
      <c r="N17" s="5"/>
    </row>
    <row r="18" spans="1:14" x14ac:dyDescent="0.55000000000000004">
      <c r="D18" s="5"/>
      <c r="N18" s="5"/>
    </row>
    <row r="19" spans="1:14" x14ac:dyDescent="0.55000000000000004">
      <c r="D19" s="5"/>
    </row>
    <row r="20" spans="1:14" x14ac:dyDescent="0.55000000000000004">
      <c r="D20" s="5"/>
    </row>
    <row r="21" spans="1:14" x14ac:dyDescent="0.55000000000000004">
      <c r="D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8" sqref="B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67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64cb5688-7ecc-4908-b3b0-dfac029eefbe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67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s="9" t="s">
        <v>92</v>
      </c>
      <c r="B17">
        <v>0.5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N17" s="5" t="s">
        <v>88</v>
      </c>
    </row>
    <row r="18" spans="1:14" x14ac:dyDescent="0.55000000000000004">
      <c r="A18" t="s">
        <v>93</v>
      </c>
      <c r="B18">
        <v>0.5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N18" s="10" t="s">
        <v>89</v>
      </c>
    </row>
    <row r="19" spans="1:14" x14ac:dyDescent="0.55000000000000004">
      <c r="D19" s="5"/>
    </row>
    <row r="20" spans="1:14" x14ac:dyDescent="0.55000000000000004">
      <c r="D20" s="5"/>
    </row>
    <row r="21" spans="1:14" x14ac:dyDescent="0.55000000000000004">
      <c r="D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7" sqref="A17:A1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68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f3f16cde-0ceb-461b-ae8b-b4ebecfc3982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68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95</v>
      </c>
      <c r="B17">
        <v>0.5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N17" s="5"/>
    </row>
    <row r="18" spans="1:14" x14ac:dyDescent="0.55000000000000004">
      <c r="A18" t="s">
        <v>94</v>
      </c>
      <c r="B18">
        <v>0.5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N18" s="10"/>
    </row>
    <row r="19" spans="1:14" x14ac:dyDescent="0.55000000000000004">
      <c r="D19" s="5"/>
    </row>
    <row r="20" spans="1:14" x14ac:dyDescent="0.55000000000000004">
      <c r="D20" s="5"/>
    </row>
    <row r="21" spans="1:14" x14ac:dyDescent="0.55000000000000004">
      <c r="D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A5" sqref="A5"/>
    </sheetView>
  </sheetViews>
  <sheetFormatPr defaultRowHeight="14.4" x14ac:dyDescent="0.55000000000000004"/>
  <cols>
    <col min="1" max="1" width="34.5234375" customWidth="1"/>
  </cols>
  <sheetData>
    <row r="1" spans="1:12" x14ac:dyDescent="0.55000000000000004">
      <c r="A1" t="s">
        <v>25</v>
      </c>
      <c r="B1" s="6" t="s">
        <v>86</v>
      </c>
    </row>
    <row r="2" spans="1:12" x14ac:dyDescent="0.55000000000000004">
      <c r="A2" s="5" t="s">
        <v>39</v>
      </c>
      <c r="B2" s="5" t="s">
        <v>14</v>
      </c>
      <c r="C2" s="5" t="s">
        <v>10</v>
      </c>
      <c r="D2" s="5" t="s">
        <v>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/>
      <c r="L2" s="5"/>
    </row>
    <row r="3" spans="1:12" x14ac:dyDescent="0.55000000000000004">
      <c r="A3" s="5" t="s">
        <v>88</v>
      </c>
      <c r="B3" s="5">
        <v>0.5</v>
      </c>
      <c r="C3" s="5" t="s">
        <v>37</v>
      </c>
      <c r="D3" s="5"/>
      <c r="E3" s="5">
        <v>4</v>
      </c>
      <c r="F3" s="5"/>
      <c r="G3" s="5"/>
      <c r="H3" s="5"/>
      <c r="I3" s="5">
        <v>0</v>
      </c>
      <c r="J3" s="5">
        <v>1</v>
      </c>
      <c r="K3" s="5"/>
      <c r="L3" s="5"/>
    </row>
    <row r="4" spans="1:12" x14ac:dyDescent="0.55000000000000004">
      <c r="A4" s="5" t="s">
        <v>81</v>
      </c>
      <c r="B4" s="5">
        <v>0.5</v>
      </c>
      <c r="C4" s="5" t="s">
        <v>37</v>
      </c>
      <c r="D4" s="5"/>
      <c r="E4" s="5">
        <v>4</v>
      </c>
      <c r="F4" s="5"/>
      <c r="G4" s="5"/>
      <c r="H4" s="5"/>
      <c r="I4" s="5">
        <v>0</v>
      </c>
      <c r="J4" s="5">
        <v>1</v>
      </c>
      <c r="K4" s="5"/>
      <c r="L4" s="5"/>
    </row>
    <row r="5" spans="1:12" x14ac:dyDescent="0.55000000000000004">
      <c r="A5" s="5" t="s">
        <v>164</v>
      </c>
      <c r="B5" s="5">
        <v>0.5</v>
      </c>
      <c r="C5" s="5" t="s">
        <v>37</v>
      </c>
      <c r="D5" s="5"/>
      <c r="E5" s="5">
        <v>4</v>
      </c>
      <c r="F5" s="5"/>
      <c r="G5" s="5"/>
      <c r="H5" s="5"/>
      <c r="I5" s="5">
        <v>0</v>
      </c>
      <c r="J5" s="5">
        <v>1</v>
      </c>
      <c r="K5" s="4"/>
      <c r="L5" s="4"/>
    </row>
    <row r="6" spans="1:12" x14ac:dyDescent="0.55000000000000004"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55000000000000004">
      <c r="A7" s="5"/>
      <c r="C7" s="5"/>
      <c r="E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8" sqref="B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69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39a47fe8-9731-435e-85df-d0a036ea102c</v>
      </c>
    </row>
    <row r="9" spans="1:14" x14ac:dyDescent="0.55000000000000004">
      <c r="A9" t="s">
        <v>5</v>
      </c>
      <c r="B9" t="s">
        <v>32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69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98</v>
      </c>
      <c r="B17">
        <v>0.33329999999999999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M17" t="s">
        <v>129</v>
      </c>
      <c r="N17" s="10" t="s">
        <v>89</v>
      </c>
    </row>
    <row r="18" spans="1:14" x14ac:dyDescent="0.55000000000000004">
      <c r="A18" t="s">
        <v>97</v>
      </c>
      <c r="B18">
        <v>0.33329999999999999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M18" t="s">
        <v>130</v>
      </c>
      <c r="N18" s="10" t="s">
        <v>128</v>
      </c>
    </row>
    <row r="19" spans="1:14" x14ac:dyDescent="0.55000000000000004">
      <c r="A19" t="s">
        <v>96</v>
      </c>
      <c r="B19">
        <v>0.33329999999999999</v>
      </c>
      <c r="C19" t="s">
        <v>11</v>
      </c>
      <c r="D19" s="5" t="s">
        <v>91</v>
      </c>
      <c r="E19" t="s">
        <v>33</v>
      </c>
      <c r="F19" t="s">
        <v>23</v>
      </c>
      <c r="G19">
        <v>4</v>
      </c>
      <c r="K19">
        <v>0</v>
      </c>
      <c r="L19">
        <v>1</v>
      </c>
      <c r="M19" t="s">
        <v>131</v>
      </c>
      <c r="N19" s="8" t="s">
        <v>132</v>
      </c>
    </row>
    <row r="20" spans="1:14" x14ac:dyDescent="0.55000000000000004">
      <c r="D20" s="5"/>
    </row>
    <row r="21" spans="1:14" x14ac:dyDescent="0.55000000000000004">
      <c r="D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</row>
    <row r="26" spans="1:14" x14ac:dyDescent="0.55000000000000004">
      <c r="D26" s="5"/>
    </row>
    <row r="27" spans="1:14" x14ac:dyDescent="0.55000000000000004">
      <c r="D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21" sqref="A17:N21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70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5e30723c-c6c7-462b-a75d-08da4ff8cf1a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70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 t="s">
        <v>147</v>
      </c>
    </row>
    <row r="17" spans="1:14" x14ac:dyDescent="0.55000000000000004">
      <c r="A17" t="s">
        <v>133</v>
      </c>
      <c r="B17">
        <v>0.2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M17" s="5" t="s">
        <v>138</v>
      </c>
      <c r="N17" s="10"/>
    </row>
    <row r="18" spans="1:14" x14ac:dyDescent="0.55000000000000004">
      <c r="A18" t="s">
        <v>134</v>
      </c>
      <c r="B18">
        <v>0.2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M18" s="5" t="s">
        <v>139</v>
      </c>
      <c r="N18" s="10"/>
    </row>
    <row r="19" spans="1:14" x14ac:dyDescent="0.55000000000000004">
      <c r="A19" t="s">
        <v>135</v>
      </c>
      <c r="B19">
        <v>0.2</v>
      </c>
      <c r="C19" t="s">
        <v>11</v>
      </c>
      <c r="D19" s="5" t="s">
        <v>91</v>
      </c>
      <c r="E19" t="s">
        <v>33</v>
      </c>
      <c r="F19" t="s">
        <v>23</v>
      </c>
      <c r="G19">
        <v>4</v>
      </c>
      <c r="K19">
        <v>0</v>
      </c>
      <c r="L19">
        <v>1</v>
      </c>
      <c r="M19" s="5" t="s">
        <v>143</v>
      </c>
      <c r="N19" s="8"/>
    </row>
    <row r="20" spans="1:14" x14ac:dyDescent="0.55000000000000004">
      <c r="A20" t="s">
        <v>136</v>
      </c>
      <c r="B20">
        <v>0.2</v>
      </c>
      <c r="C20" t="s">
        <v>11</v>
      </c>
      <c r="D20" s="5" t="s">
        <v>91</v>
      </c>
      <c r="E20" t="s">
        <v>33</v>
      </c>
      <c r="F20" t="s">
        <v>23</v>
      </c>
      <c r="G20">
        <v>4</v>
      </c>
      <c r="K20">
        <v>0</v>
      </c>
      <c r="L20">
        <v>1</v>
      </c>
      <c r="M20" s="5" t="s">
        <v>144</v>
      </c>
    </row>
    <row r="21" spans="1:14" x14ac:dyDescent="0.55000000000000004">
      <c r="A21" t="s">
        <v>137</v>
      </c>
      <c r="B21">
        <v>0.2</v>
      </c>
      <c r="C21" t="s">
        <v>11</v>
      </c>
      <c r="D21" s="5" t="s">
        <v>91</v>
      </c>
      <c r="E21" t="s">
        <v>33</v>
      </c>
      <c r="F21" t="s">
        <v>23</v>
      </c>
      <c r="G21">
        <v>4</v>
      </c>
      <c r="K21">
        <v>0</v>
      </c>
      <c r="L21">
        <v>1</v>
      </c>
      <c r="M21" s="5" t="s">
        <v>142</v>
      </c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2" sqref="B2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72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5301ed77-5e22-4dbd-8867-f716c2dec866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72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/>
    </row>
    <row r="17" spans="1:14" x14ac:dyDescent="0.55000000000000004">
      <c r="A17" t="s">
        <v>151</v>
      </c>
      <c r="B17">
        <v>1</v>
      </c>
      <c r="C17" t="s">
        <v>11</v>
      </c>
      <c r="D17" s="5" t="s">
        <v>152</v>
      </c>
      <c r="E17" t="s">
        <v>33</v>
      </c>
      <c r="F17" t="s">
        <v>23</v>
      </c>
      <c r="G17">
        <v>0</v>
      </c>
      <c r="M17" s="5"/>
      <c r="N17" s="10"/>
    </row>
    <row r="18" spans="1:14" x14ac:dyDescent="0.55000000000000004">
      <c r="D18" s="5"/>
      <c r="M18" s="5"/>
      <c r="N18" s="10"/>
    </row>
    <row r="19" spans="1:14" x14ac:dyDescent="0.55000000000000004">
      <c r="D19" s="5"/>
      <c r="M19" s="5"/>
      <c r="N19" s="8"/>
    </row>
    <row r="20" spans="1:14" x14ac:dyDescent="0.55000000000000004">
      <c r="D20" s="5"/>
      <c r="M20" s="5"/>
    </row>
    <row r="21" spans="1:14" x14ac:dyDescent="0.55000000000000004">
      <c r="D21" s="5"/>
      <c r="M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7" sqref="A17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73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08dfe112-2f9a-4ab6-ad44-daf0c6940484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73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/>
    </row>
    <row r="17" spans="1:14" x14ac:dyDescent="0.55000000000000004">
      <c r="A17" t="s">
        <v>153</v>
      </c>
      <c r="B17">
        <v>1</v>
      </c>
      <c r="C17" t="s">
        <v>11</v>
      </c>
      <c r="D17" s="5" t="s">
        <v>91</v>
      </c>
      <c r="E17" t="s">
        <v>33</v>
      </c>
      <c r="F17" t="s">
        <v>23</v>
      </c>
      <c r="G17">
        <v>0</v>
      </c>
      <c r="M17" s="5"/>
      <c r="N17" s="10"/>
    </row>
    <row r="18" spans="1:14" x14ac:dyDescent="0.55000000000000004">
      <c r="D18" s="5"/>
      <c r="M18" s="5"/>
      <c r="N18" s="10"/>
    </row>
    <row r="19" spans="1:14" x14ac:dyDescent="0.55000000000000004">
      <c r="D19" s="5"/>
      <c r="M19" s="5"/>
      <c r="N19" s="8"/>
    </row>
    <row r="20" spans="1:14" x14ac:dyDescent="0.55000000000000004">
      <c r="D20" s="5"/>
      <c r="M20" s="5"/>
    </row>
    <row r="21" spans="1:14" x14ac:dyDescent="0.55000000000000004">
      <c r="D21" s="5"/>
      <c r="M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6" sqref="A16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74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99c9565d-4f56-45b0-b960-c6b880e304ae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74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/>
    </row>
    <row r="17" spans="1:14" x14ac:dyDescent="0.55000000000000004">
      <c r="A17" t="s">
        <v>159</v>
      </c>
      <c r="B17">
        <v>0.25</v>
      </c>
      <c r="C17" t="s">
        <v>11</v>
      </c>
      <c r="D17" s="5" t="s">
        <v>91</v>
      </c>
      <c r="E17" t="s">
        <v>33</v>
      </c>
      <c r="F17" t="s">
        <v>23</v>
      </c>
      <c r="G17">
        <v>0</v>
      </c>
      <c r="M17" s="10" t="s">
        <v>154</v>
      </c>
      <c r="N17" s="10" t="s">
        <v>155</v>
      </c>
    </row>
    <row r="18" spans="1:14" x14ac:dyDescent="0.55000000000000004">
      <c r="A18" t="s">
        <v>160</v>
      </c>
      <c r="B18">
        <v>0.5</v>
      </c>
      <c r="C18" t="s">
        <v>11</v>
      </c>
      <c r="D18" s="5" t="s">
        <v>91</v>
      </c>
      <c r="E18" t="s">
        <v>33</v>
      </c>
      <c r="F18" t="s">
        <v>23</v>
      </c>
      <c r="G18">
        <v>0</v>
      </c>
      <c r="M18" s="10" t="s">
        <v>156</v>
      </c>
      <c r="N18" s="10" t="s">
        <v>89</v>
      </c>
    </row>
    <row r="19" spans="1:14" x14ac:dyDescent="0.55000000000000004">
      <c r="A19" t="s">
        <v>161</v>
      </c>
      <c r="B19">
        <v>0.25</v>
      </c>
      <c r="C19" t="s">
        <v>11</v>
      </c>
      <c r="D19" s="5" t="s">
        <v>91</v>
      </c>
      <c r="E19" t="s">
        <v>33</v>
      </c>
      <c r="F19" t="s">
        <v>23</v>
      </c>
      <c r="G19">
        <v>0</v>
      </c>
      <c r="M19" s="8"/>
      <c r="N19" s="8" t="s">
        <v>157</v>
      </c>
    </row>
    <row r="20" spans="1:14" x14ac:dyDescent="0.55000000000000004">
      <c r="D20" s="5"/>
      <c r="M20" s="5"/>
    </row>
    <row r="21" spans="1:14" x14ac:dyDescent="0.55000000000000004">
      <c r="D21" s="5"/>
      <c r="M21" s="5"/>
      <c r="N21" s="10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A18" sqref="A17:A1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71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ebc91ae2-4e42-4e70-afbb-75afe654a3fa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71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/>
    </row>
    <row r="17" spans="1:14" x14ac:dyDescent="0.55000000000000004">
      <c r="A17" t="s">
        <v>149</v>
      </c>
      <c r="B17">
        <v>0.5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M17" s="5"/>
      <c r="N17" s="10"/>
    </row>
    <row r="18" spans="1:14" x14ac:dyDescent="0.55000000000000004">
      <c r="A18" t="s">
        <v>150</v>
      </c>
      <c r="B18">
        <v>0.5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M18" s="5"/>
      <c r="N18" s="10"/>
    </row>
    <row r="19" spans="1:14" x14ac:dyDescent="0.55000000000000004">
      <c r="D19" s="5"/>
      <c r="M19" s="5"/>
      <c r="N19" s="8"/>
    </row>
    <row r="20" spans="1:14" x14ac:dyDescent="0.55000000000000004">
      <c r="D20" s="5"/>
      <c r="M20" s="5"/>
    </row>
    <row r="21" spans="1:14" x14ac:dyDescent="0.55000000000000004">
      <c r="D21" s="5"/>
      <c r="M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B8" sqref="B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5" width="10.1015625" customWidth="1"/>
    <col min="6" max="12" width="5.578125" customWidth="1"/>
  </cols>
  <sheetData>
    <row r="1" spans="1:14" x14ac:dyDescent="0.55000000000000004">
      <c r="C1" s="2" t="s">
        <v>27</v>
      </c>
    </row>
    <row r="2" spans="1:14" ht="15.6" x14ac:dyDescent="0.6">
      <c r="A2" s="1" t="s">
        <v>0</v>
      </c>
      <c r="B2" s="5" t="s">
        <v>43</v>
      </c>
      <c r="C2" s="2" t="s">
        <v>30</v>
      </c>
    </row>
    <row r="3" spans="1:14" x14ac:dyDescent="0.55000000000000004">
      <c r="A3" t="s">
        <v>1</v>
      </c>
      <c r="B3" t="s">
        <v>24</v>
      </c>
      <c r="C3" s="2" t="s">
        <v>28</v>
      </c>
    </row>
    <row r="4" spans="1:14" x14ac:dyDescent="0.55000000000000004">
      <c r="C4" s="2" t="s">
        <v>29</v>
      </c>
    </row>
    <row r="6" spans="1:14" ht="15.6" x14ac:dyDescent="0.6">
      <c r="A6" s="1" t="s">
        <v>2</v>
      </c>
      <c r="B6" t="s">
        <v>75</v>
      </c>
      <c r="C6" s="2" t="s">
        <v>26</v>
      </c>
    </row>
    <row r="7" spans="1:14" x14ac:dyDescent="0.55000000000000004">
      <c r="A7" t="s">
        <v>3</v>
      </c>
      <c r="B7" t="s">
        <v>76</v>
      </c>
    </row>
    <row r="8" spans="1:14" x14ac:dyDescent="0.55000000000000004">
      <c r="A8" t="s">
        <v>4</v>
      </c>
      <c r="B8" s="11" t="str">
        <f>VLOOKUP(B6, UUID!$A$2:$D$20, 2, FALSE)</f>
        <v>f943da6f-1298-4d64-90ba-f2d128822be8</v>
      </c>
    </row>
    <row r="9" spans="1:14" x14ac:dyDescent="0.55000000000000004">
      <c r="A9" t="s">
        <v>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75</v>
      </c>
      <c r="B16">
        <v>1</v>
      </c>
      <c r="C16" t="s">
        <v>11</v>
      </c>
      <c r="D16" s="5" t="s">
        <v>43</v>
      </c>
      <c r="E16" t="s">
        <v>33</v>
      </c>
      <c r="F16" t="s">
        <v>22</v>
      </c>
      <c r="G16">
        <v>0</v>
      </c>
      <c r="N16" s="5"/>
    </row>
    <row r="17" spans="1:14" x14ac:dyDescent="0.55000000000000004">
      <c r="A17" t="s">
        <v>162</v>
      </c>
      <c r="B17">
        <v>0.5</v>
      </c>
      <c r="C17" t="s">
        <v>11</v>
      </c>
      <c r="D17" s="5" t="s">
        <v>91</v>
      </c>
      <c r="E17" t="s">
        <v>33</v>
      </c>
      <c r="F17" t="s">
        <v>23</v>
      </c>
      <c r="G17">
        <v>4</v>
      </c>
      <c r="K17">
        <v>0</v>
      </c>
      <c r="L17">
        <v>1</v>
      </c>
      <c r="M17" s="5"/>
      <c r="N17" s="10"/>
    </row>
    <row r="18" spans="1:14" x14ac:dyDescent="0.55000000000000004">
      <c r="A18" t="s">
        <v>163</v>
      </c>
      <c r="B18">
        <v>0.5</v>
      </c>
      <c r="C18" t="s">
        <v>11</v>
      </c>
      <c r="D18" s="5" t="s">
        <v>91</v>
      </c>
      <c r="E18" t="s">
        <v>33</v>
      </c>
      <c r="F18" t="s">
        <v>23</v>
      </c>
      <c r="G18">
        <v>4</v>
      </c>
      <c r="K18">
        <v>0</v>
      </c>
      <c r="L18">
        <v>1</v>
      </c>
      <c r="M18" s="5"/>
      <c r="N18" s="10"/>
    </row>
    <row r="19" spans="1:14" x14ac:dyDescent="0.55000000000000004">
      <c r="D19" s="5"/>
      <c r="M19" s="5"/>
      <c r="N19" s="8"/>
    </row>
    <row r="20" spans="1:14" x14ac:dyDescent="0.55000000000000004">
      <c r="D20" s="5"/>
      <c r="M20" s="5"/>
    </row>
    <row r="21" spans="1:14" x14ac:dyDescent="0.55000000000000004">
      <c r="D21" s="5"/>
      <c r="M21" s="5"/>
    </row>
    <row r="22" spans="1:14" x14ac:dyDescent="0.55000000000000004">
      <c r="D22" s="5"/>
    </row>
    <row r="23" spans="1:14" x14ac:dyDescent="0.55000000000000004">
      <c r="D23" s="5"/>
    </row>
    <row r="24" spans="1:14" x14ac:dyDescent="0.55000000000000004">
      <c r="D24" s="5"/>
    </row>
    <row r="25" spans="1:14" x14ac:dyDescent="0.55000000000000004">
      <c r="D25" s="5"/>
      <c r="I25" s="5"/>
    </row>
    <row r="26" spans="1:14" x14ac:dyDescent="0.55000000000000004">
      <c r="D26" s="5"/>
      <c r="E26" s="5"/>
    </row>
    <row r="27" spans="1:14" x14ac:dyDescent="0.55000000000000004">
      <c r="D27" s="5"/>
      <c r="E27" s="5"/>
    </row>
    <row r="28" spans="1:14" x14ac:dyDescent="0.55000000000000004">
      <c r="D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C6" sqref="C6"/>
    </sheetView>
  </sheetViews>
  <sheetFormatPr defaultRowHeight="14.4" x14ac:dyDescent="0.55000000000000004"/>
  <cols>
    <col min="1" max="1" width="23.47265625" bestFit="1" customWidth="1"/>
    <col min="2" max="2" width="10.89453125" customWidth="1"/>
    <col min="3" max="3" width="21.578125" bestFit="1" customWidth="1"/>
    <col min="6" max="6" width="8.89453125" bestFit="1" customWidth="1"/>
    <col min="7" max="7" width="14.7890625" bestFit="1" customWidth="1"/>
  </cols>
  <sheetData>
    <row r="1" spans="1:12" x14ac:dyDescent="0.55000000000000004">
      <c r="A1" t="s">
        <v>25</v>
      </c>
      <c r="B1" s="6" t="s">
        <v>87</v>
      </c>
    </row>
    <row r="2" spans="1:12" x14ac:dyDescent="0.55000000000000004">
      <c r="A2" s="5" t="s">
        <v>15</v>
      </c>
      <c r="B2" s="5" t="s">
        <v>4</v>
      </c>
      <c r="C2" s="5" t="s">
        <v>39</v>
      </c>
      <c r="D2" s="5" t="s">
        <v>14</v>
      </c>
      <c r="E2" s="5" t="s">
        <v>10</v>
      </c>
      <c r="F2" s="5" t="s">
        <v>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</row>
    <row r="3" spans="1:12" x14ac:dyDescent="0.55000000000000004">
      <c r="A3" s="5" t="s">
        <v>43</v>
      </c>
      <c r="B3" s="11" t="s">
        <v>100</v>
      </c>
      <c r="C3" s="5" t="s">
        <v>44</v>
      </c>
      <c r="D3" s="5">
        <f>EXP(H3)</f>
        <v>0.33</v>
      </c>
      <c r="E3" s="5" t="s">
        <v>37</v>
      </c>
      <c r="F3" s="5"/>
      <c r="G3" s="5">
        <v>2</v>
      </c>
      <c r="H3" s="5">
        <f>LN(0.33)</f>
        <v>-1.1086626245216111</v>
      </c>
      <c r="I3" s="5">
        <v>1.2</v>
      </c>
      <c r="J3" s="5"/>
      <c r="K3" s="5"/>
      <c r="L3" s="5"/>
    </row>
    <row r="4" spans="1:12" x14ac:dyDescent="0.55000000000000004">
      <c r="A4" s="5" t="s">
        <v>43</v>
      </c>
      <c r="B4" s="11" t="s">
        <v>100</v>
      </c>
      <c r="C4" s="5" t="s">
        <v>45</v>
      </c>
      <c r="D4" s="5">
        <f>H4</f>
        <v>6.1749999999999999E-2</v>
      </c>
      <c r="E4" s="5" t="s">
        <v>34</v>
      </c>
      <c r="F4" s="5"/>
      <c r="G4" s="5">
        <v>1</v>
      </c>
      <c r="H4" s="5">
        <f>325*190/1000000</f>
        <v>6.1749999999999999E-2</v>
      </c>
      <c r="I4" s="5"/>
      <c r="J4" s="5"/>
      <c r="K4" s="5"/>
      <c r="L4" s="5"/>
    </row>
    <row r="5" spans="1:12" x14ac:dyDescent="0.55000000000000004">
      <c r="A5" s="5" t="s">
        <v>43</v>
      </c>
      <c r="B5" s="11" t="s">
        <v>100</v>
      </c>
      <c r="C5" s="5" t="s">
        <v>46</v>
      </c>
      <c r="D5" s="5">
        <v>8</v>
      </c>
      <c r="E5" s="5" t="s">
        <v>10</v>
      </c>
      <c r="F5" s="5"/>
      <c r="G5" s="5">
        <v>7</v>
      </c>
      <c r="H5" s="5"/>
      <c r="I5" s="5"/>
      <c r="J5" s="5"/>
      <c r="K5" s="4">
        <v>1</v>
      </c>
      <c r="L5" s="4">
        <v>12</v>
      </c>
    </row>
    <row r="6" spans="1:12" x14ac:dyDescent="0.55000000000000004">
      <c r="A6" s="5" t="s">
        <v>43</v>
      </c>
      <c r="B6" s="11" t="s">
        <v>100</v>
      </c>
      <c r="C6" s="5" t="s">
        <v>47</v>
      </c>
      <c r="D6" s="5">
        <v>2</v>
      </c>
      <c r="E6" s="5" t="s">
        <v>36</v>
      </c>
      <c r="F6" s="5"/>
      <c r="G6" s="5">
        <v>2</v>
      </c>
      <c r="H6" s="5">
        <f>LN(D6)</f>
        <v>0.69314718055994529</v>
      </c>
      <c r="I6" s="5">
        <v>1.2</v>
      </c>
      <c r="J6" s="5"/>
      <c r="K6" s="5"/>
      <c r="L6" s="5"/>
    </row>
    <row r="7" spans="1:12" x14ac:dyDescent="0.55000000000000004">
      <c r="A7" s="5" t="s">
        <v>43</v>
      </c>
      <c r="B7" s="11" t="s">
        <v>108</v>
      </c>
      <c r="C7" s="5" t="s">
        <v>127</v>
      </c>
      <c r="D7">
        <v>0.5</v>
      </c>
      <c r="E7" s="5" t="s">
        <v>37</v>
      </c>
      <c r="G7" s="5">
        <v>4</v>
      </c>
      <c r="K7">
        <v>0</v>
      </c>
      <c r="L7">
        <v>1</v>
      </c>
    </row>
    <row r="8" spans="1:12" x14ac:dyDescent="0.55000000000000004">
      <c r="A8" s="5" t="s">
        <v>43</v>
      </c>
      <c r="B8" s="11" t="s">
        <v>109</v>
      </c>
      <c r="C8" s="5" t="s">
        <v>138</v>
      </c>
      <c r="D8">
        <v>0.2</v>
      </c>
      <c r="E8" s="5" t="s">
        <v>11</v>
      </c>
      <c r="G8" s="5">
        <v>4</v>
      </c>
      <c r="K8">
        <v>0</v>
      </c>
      <c r="L8">
        <v>1</v>
      </c>
    </row>
    <row r="9" spans="1:12" x14ac:dyDescent="0.55000000000000004">
      <c r="A9" s="5" t="s">
        <v>43</v>
      </c>
      <c r="B9" s="11" t="s">
        <v>109</v>
      </c>
      <c r="C9" s="5" t="s">
        <v>139</v>
      </c>
      <c r="D9">
        <v>0.2</v>
      </c>
      <c r="E9" s="5" t="s">
        <v>11</v>
      </c>
      <c r="G9" s="5">
        <v>4</v>
      </c>
      <c r="K9">
        <v>0</v>
      </c>
      <c r="L9">
        <v>1</v>
      </c>
    </row>
    <row r="10" spans="1:12" x14ac:dyDescent="0.55000000000000004">
      <c r="A10" s="5" t="s">
        <v>43</v>
      </c>
      <c r="B10" s="11" t="s">
        <v>109</v>
      </c>
      <c r="C10" s="5" t="s">
        <v>140</v>
      </c>
      <c r="D10">
        <v>0.2</v>
      </c>
      <c r="E10" s="5" t="s">
        <v>11</v>
      </c>
      <c r="G10" s="5">
        <v>4</v>
      </c>
      <c r="K10">
        <v>0</v>
      </c>
      <c r="L10">
        <v>1</v>
      </c>
    </row>
    <row r="11" spans="1:12" x14ac:dyDescent="0.55000000000000004">
      <c r="A11" s="5" t="s">
        <v>43</v>
      </c>
      <c r="B11" s="11" t="s">
        <v>109</v>
      </c>
      <c r="C11" s="5" t="s">
        <v>141</v>
      </c>
      <c r="D11">
        <v>0.2</v>
      </c>
      <c r="E11" s="5" t="s">
        <v>11</v>
      </c>
      <c r="G11" s="5">
        <v>4</v>
      </c>
      <c r="K11">
        <v>0</v>
      </c>
      <c r="L11">
        <v>1</v>
      </c>
    </row>
    <row r="12" spans="1:12" x14ac:dyDescent="0.55000000000000004">
      <c r="A12" s="5" t="s">
        <v>43</v>
      </c>
      <c r="B12" s="11" t="s">
        <v>109</v>
      </c>
      <c r="C12" s="5" t="s">
        <v>142</v>
      </c>
      <c r="D12">
        <v>0.2</v>
      </c>
      <c r="E12" s="5" t="s">
        <v>11</v>
      </c>
      <c r="G12" s="5">
        <v>4</v>
      </c>
      <c r="K12">
        <v>0</v>
      </c>
      <c r="L12">
        <v>1</v>
      </c>
    </row>
    <row r="13" spans="1:12" x14ac:dyDescent="0.55000000000000004">
      <c r="A13" s="5" t="s">
        <v>43</v>
      </c>
      <c r="B13" s="11" t="s">
        <v>113</v>
      </c>
      <c r="C13" t="s">
        <v>158</v>
      </c>
      <c r="D13">
        <v>0.5</v>
      </c>
      <c r="E13" s="5" t="s">
        <v>37</v>
      </c>
      <c r="G13" s="5">
        <v>4</v>
      </c>
      <c r="K13">
        <v>0</v>
      </c>
      <c r="L13">
        <v>1</v>
      </c>
    </row>
    <row r="14" spans="1:12" x14ac:dyDescent="0.55000000000000004">
      <c r="A14" s="5" t="s">
        <v>43</v>
      </c>
      <c r="B14" t="s">
        <v>121</v>
      </c>
      <c r="C14" s="5" t="s">
        <v>189</v>
      </c>
      <c r="D14">
        <v>0.13900000000000001</v>
      </c>
      <c r="E14" s="5" t="s">
        <v>11</v>
      </c>
      <c r="G14" s="5">
        <v>2</v>
      </c>
      <c r="H14">
        <f>LN(D14)</f>
        <v>-1.9732813458514451</v>
      </c>
      <c r="I14">
        <f>LN(3.1581^0.5)</f>
        <v>0.57498529047162583</v>
      </c>
    </row>
    <row r="15" spans="1:12" x14ac:dyDescent="0.55000000000000004">
      <c r="A15" s="5" t="s">
        <v>43</v>
      </c>
      <c r="B15" t="s">
        <v>121</v>
      </c>
      <c r="C15" s="5" t="s">
        <v>193</v>
      </c>
      <c r="D15">
        <v>0</v>
      </c>
      <c r="E15" s="5" t="s">
        <v>11</v>
      </c>
      <c r="G15">
        <v>0</v>
      </c>
    </row>
    <row r="16" spans="1:12" x14ac:dyDescent="0.55000000000000004">
      <c r="A16" s="5" t="s">
        <v>43</v>
      </c>
      <c r="B16" t="s">
        <v>121</v>
      </c>
      <c r="C16" s="5" t="s">
        <v>194</v>
      </c>
      <c r="D16">
        <v>0.105</v>
      </c>
      <c r="E16" s="5" t="s">
        <v>11</v>
      </c>
      <c r="G16">
        <v>2</v>
      </c>
      <c r="H16">
        <f>LN(D16)</f>
        <v>-2.2537949288246137</v>
      </c>
      <c r="I16">
        <f t="shared" ref="I16:I18" si="0">LN(3.1581^0.5)</f>
        <v>0.57498529047162583</v>
      </c>
    </row>
    <row r="17" spans="1:9" x14ac:dyDescent="0.55000000000000004">
      <c r="A17" s="5" t="s">
        <v>43</v>
      </c>
      <c r="B17" t="s">
        <v>121</v>
      </c>
      <c r="C17" s="5" t="s">
        <v>195</v>
      </c>
      <c r="D17">
        <v>4.3799999999999999E-2</v>
      </c>
      <c r="E17" s="5" t="s">
        <v>11</v>
      </c>
      <c r="G17">
        <v>2</v>
      </c>
      <c r="H17">
        <f>LN(D17)</f>
        <v>-3.1281214615997368</v>
      </c>
      <c r="I17">
        <f t="shared" si="0"/>
        <v>0.57498529047162583</v>
      </c>
    </row>
    <row r="18" spans="1:9" x14ac:dyDescent="0.55000000000000004">
      <c r="A18" s="5" t="s">
        <v>43</v>
      </c>
      <c r="B18" t="s">
        <v>121</v>
      </c>
      <c r="C18" s="5" t="s">
        <v>192</v>
      </c>
      <c r="D18">
        <v>3.4799999999999998E-2</v>
      </c>
      <c r="E18" s="5" t="s">
        <v>11</v>
      </c>
      <c r="G18">
        <v>2</v>
      </c>
      <c r="H18">
        <f>LN(D18)</f>
        <v>-3.3581378922017087</v>
      </c>
      <c r="I18">
        <f t="shared" si="0"/>
        <v>0.57498529047162583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16" sqref="I16"/>
    </sheetView>
  </sheetViews>
  <sheetFormatPr defaultColWidth="11.47265625" defaultRowHeight="14.4" x14ac:dyDescent="0.55000000000000004"/>
  <cols>
    <col min="3" max="3" width="14.1015625" bestFit="1" customWidth="1"/>
  </cols>
  <sheetData>
    <row r="1" spans="1:6" x14ac:dyDescent="0.55000000000000004">
      <c r="A1" t="s">
        <v>25</v>
      </c>
      <c r="B1" s="6" t="s">
        <v>87</v>
      </c>
    </row>
    <row r="2" spans="1:6" ht="15.6" x14ac:dyDescent="0.6">
      <c r="A2" s="7" t="s">
        <v>15</v>
      </c>
      <c r="B2" s="7" t="s">
        <v>4</v>
      </c>
      <c r="C2" t="s">
        <v>39</v>
      </c>
      <c r="D2" s="3" t="s">
        <v>10</v>
      </c>
      <c r="E2" s="3" t="s">
        <v>5</v>
      </c>
      <c r="F2" t="s">
        <v>38</v>
      </c>
    </row>
    <row r="3" spans="1:6" x14ac:dyDescent="0.55000000000000004">
      <c r="A3" s="5" t="s">
        <v>43</v>
      </c>
      <c r="B3" s="11" t="s">
        <v>100</v>
      </c>
      <c r="C3" t="s">
        <v>48</v>
      </c>
      <c r="D3" t="s">
        <v>11</v>
      </c>
      <c r="E3" t="s">
        <v>79</v>
      </c>
      <c r="F3" t="s">
        <v>210</v>
      </c>
    </row>
    <row r="4" spans="1:6" x14ac:dyDescent="0.55000000000000004">
      <c r="A4" s="5" t="s">
        <v>43</v>
      </c>
      <c r="B4" s="11" t="s">
        <v>103</v>
      </c>
      <c r="C4" s="5" t="s">
        <v>77</v>
      </c>
      <c r="D4" t="s">
        <v>11</v>
      </c>
      <c r="E4" t="s">
        <v>78</v>
      </c>
      <c r="F4" t="s">
        <v>80</v>
      </c>
    </row>
    <row r="5" spans="1:6" x14ac:dyDescent="0.55000000000000004">
      <c r="A5" s="5" t="s">
        <v>43</v>
      </c>
      <c r="B5" s="11" t="s">
        <v>109</v>
      </c>
      <c r="C5" s="5" t="s">
        <v>143</v>
      </c>
      <c r="D5" t="s">
        <v>11</v>
      </c>
      <c r="F5" s="5" t="s">
        <v>145</v>
      </c>
    </row>
    <row r="6" spans="1:6" x14ac:dyDescent="0.55000000000000004">
      <c r="A6" s="5" t="s">
        <v>43</v>
      </c>
      <c r="B6" s="11" t="s">
        <v>109</v>
      </c>
      <c r="C6" s="5" t="s">
        <v>144</v>
      </c>
      <c r="D6" t="s">
        <v>11</v>
      </c>
      <c r="F6" s="5" t="s">
        <v>146</v>
      </c>
    </row>
    <row r="7" spans="1:6" x14ac:dyDescent="0.55000000000000004">
      <c r="A7" s="5" t="s">
        <v>43</v>
      </c>
      <c r="B7" s="11" t="s">
        <v>109</v>
      </c>
      <c r="C7" s="5" t="s">
        <v>147</v>
      </c>
      <c r="D7" t="s">
        <v>11</v>
      </c>
      <c r="F7" t="s">
        <v>148</v>
      </c>
    </row>
    <row r="8" spans="1:6" x14ac:dyDescent="0.55000000000000004">
      <c r="A8" s="5" t="s">
        <v>43</v>
      </c>
      <c r="B8" t="s">
        <v>121</v>
      </c>
      <c r="C8" s="5" t="s">
        <v>190</v>
      </c>
      <c r="D8" t="s">
        <v>11</v>
      </c>
      <c r="F8" s="5" t="s">
        <v>197</v>
      </c>
    </row>
    <row r="9" spans="1:6" x14ac:dyDescent="0.55000000000000004">
      <c r="A9" s="5" t="s">
        <v>43</v>
      </c>
      <c r="B9" t="s">
        <v>121</v>
      </c>
      <c r="C9" s="5" t="s">
        <v>191</v>
      </c>
      <c r="D9" t="s">
        <v>11</v>
      </c>
      <c r="F9" s="5" t="s">
        <v>198</v>
      </c>
    </row>
    <row r="10" spans="1:6" x14ac:dyDescent="0.55000000000000004">
      <c r="A10" s="5" t="s">
        <v>43</v>
      </c>
      <c r="B10" t="s">
        <v>121</v>
      </c>
      <c r="C10" s="5" t="s">
        <v>196</v>
      </c>
      <c r="D10" t="s">
        <v>11</v>
      </c>
      <c r="F10" t="s">
        <v>199</v>
      </c>
    </row>
    <row r="11" spans="1:6" x14ac:dyDescent="0.55000000000000004">
      <c r="A11" s="5"/>
      <c r="F11" s="5"/>
    </row>
    <row r="12" spans="1:6" x14ac:dyDescent="0.55000000000000004">
      <c r="F12" s="5"/>
    </row>
    <row r="13" spans="1:6" x14ac:dyDescent="0.55000000000000004">
      <c r="F13" s="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10" workbookViewId="0">
      <selection activeCell="A22" sqref="A22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96" bestFit="1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0" x14ac:dyDescent="0.55000000000000004">
      <c r="C1" s="2" t="s">
        <v>27</v>
      </c>
    </row>
    <row r="2" spans="1:10" ht="15.6" x14ac:dyDescent="0.6">
      <c r="A2" s="1" t="s">
        <v>0</v>
      </c>
      <c r="B2" s="5" t="s">
        <v>43</v>
      </c>
      <c r="C2" s="2" t="s">
        <v>30</v>
      </c>
    </row>
    <row r="3" spans="1:10" x14ac:dyDescent="0.55000000000000004">
      <c r="A3" t="s">
        <v>1</v>
      </c>
      <c r="B3" t="s">
        <v>24</v>
      </c>
      <c r="C3" s="2" t="s">
        <v>28</v>
      </c>
    </row>
    <row r="4" spans="1:10" x14ac:dyDescent="0.55000000000000004">
      <c r="C4" s="2" t="s">
        <v>29</v>
      </c>
    </row>
    <row r="6" spans="1:10" ht="15.6" x14ac:dyDescent="0.6">
      <c r="A6" s="1" t="s">
        <v>2</v>
      </c>
      <c r="B6" t="s">
        <v>54</v>
      </c>
      <c r="C6" s="2" t="s">
        <v>26</v>
      </c>
    </row>
    <row r="7" spans="1:10" x14ac:dyDescent="0.55000000000000004">
      <c r="A7" t="s">
        <v>3</v>
      </c>
      <c r="B7" t="s">
        <v>41</v>
      </c>
    </row>
    <row r="8" spans="1:10" x14ac:dyDescent="0.55000000000000004">
      <c r="A8" t="s">
        <v>4</v>
      </c>
      <c r="B8" s="11" t="str">
        <f>VLOOKUP(B6, UUID!$A$2:$D$20, 2, FALSE)</f>
        <v>e07ee574-349e-4e1e-93a5-d989d4c750a2</v>
      </c>
    </row>
    <row r="9" spans="1:10" x14ac:dyDescent="0.55000000000000004">
      <c r="A9" t="s">
        <v>5</v>
      </c>
      <c r="B9" t="s">
        <v>32</v>
      </c>
    </row>
    <row r="10" spans="1:10" ht="15.6" x14ac:dyDescent="0.6">
      <c r="A10" t="s">
        <v>6</v>
      </c>
      <c r="B10" t="s">
        <v>33</v>
      </c>
      <c r="D10" s="4"/>
      <c r="E10" s="1"/>
      <c r="F10" s="1"/>
      <c r="G10" s="1"/>
      <c r="H10" s="1"/>
      <c r="I10" s="1"/>
      <c r="J10" s="1"/>
    </row>
    <row r="11" spans="1:10" x14ac:dyDescent="0.55000000000000004">
      <c r="A11" t="s">
        <v>7</v>
      </c>
      <c r="B11">
        <v>1</v>
      </c>
    </row>
    <row r="12" spans="1:10" x14ac:dyDescent="0.55000000000000004">
      <c r="A12" t="s">
        <v>8</v>
      </c>
      <c r="B12" t="s">
        <v>9</v>
      </c>
    </row>
    <row r="13" spans="1:10" ht="15.6" x14ac:dyDescent="0.6">
      <c r="A13" t="s">
        <v>10</v>
      </c>
      <c r="B13" t="s">
        <v>11</v>
      </c>
      <c r="I13" s="1"/>
      <c r="J13" s="1"/>
    </row>
    <row r="15" spans="1:10" ht="15.6" x14ac:dyDescent="0.6">
      <c r="D15" s="4"/>
      <c r="E15" s="1"/>
    </row>
    <row r="16" spans="1:10" ht="15.6" x14ac:dyDescent="0.6">
      <c r="C16" s="4"/>
      <c r="D16" s="1"/>
    </row>
    <row r="17" spans="1:14" ht="15.6" x14ac:dyDescent="0.6">
      <c r="A17" s="1" t="s">
        <v>12</v>
      </c>
    </row>
    <row r="18" spans="1:14" ht="15.6" x14ac:dyDescent="0.6">
      <c r="A18" s="1" t="s">
        <v>13</v>
      </c>
      <c r="B18" s="1" t="s">
        <v>14</v>
      </c>
      <c r="C18" s="1" t="s">
        <v>10</v>
      </c>
      <c r="D18" s="1" t="s">
        <v>15</v>
      </c>
      <c r="E18" s="1" t="s">
        <v>6</v>
      </c>
      <c r="F18" s="1" t="s">
        <v>8</v>
      </c>
      <c r="G18" s="1" t="s">
        <v>16</v>
      </c>
      <c r="H18" s="1" t="s">
        <v>17</v>
      </c>
      <c r="I18" s="1" t="s">
        <v>18</v>
      </c>
      <c r="J18" s="1" t="s">
        <v>19</v>
      </c>
      <c r="K18" s="1" t="s">
        <v>20</v>
      </c>
      <c r="L18" s="1" t="s">
        <v>21</v>
      </c>
      <c r="M18" s="1" t="s">
        <v>39</v>
      </c>
      <c r="N18" s="1" t="s">
        <v>38</v>
      </c>
    </row>
    <row r="19" spans="1:14" x14ac:dyDescent="0.55000000000000004">
      <c r="A19" t="s">
        <v>55</v>
      </c>
      <c r="B19">
        <v>6.1749999999999999E-2</v>
      </c>
      <c r="C19" t="s">
        <v>34</v>
      </c>
      <c r="D19" s="5" t="s">
        <v>43</v>
      </c>
      <c r="E19" t="s">
        <v>33</v>
      </c>
      <c r="F19" t="s">
        <v>23</v>
      </c>
      <c r="G19">
        <v>2</v>
      </c>
      <c r="H19">
        <f>LN(B19)</f>
        <v>-2.7846613034740506</v>
      </c>
      <c r="I19">
        <v>0.2</v>
      </c>
      <c r="N19" s="5" t="s">
        <v>45</v>
      </c>
    </row>
    <row r="20" spans="1:14" x14ac:dyDescent="0.55000000000000004">
      <c r="A20" t="s">
        <v>40</v>
      </c>
      <c r="B20">
        <v>6.1749999999999999E-2</v>
      </c>
      <c r="C20" t="s">
        <v>34</v>
      </c>
      <c r="D20" s="5" t="s">
        <v>43</v>
      </c>
      <c r="E20" t="s">
        <v>33</v>
      </c>
      <c r="F20" t="s">
        <v>23</v>
      </c>
      <c r="G20">
        <v>2</v>
      </c>
      <c r="H20">
        <f>LN(B20)</f>
        <v>-2.7846613034740506</v>
      </c>
      <c r="I20">
        <v>0.2</v>
      </c>
      <c r="N20" s="5" t="s">
        <v>45</v>
      </c>
    </row>
    <row r="21" spans="1:14" x14ac:dyDescent="0.55000000000000004">
      <c r="A21" t="s">
        <v>63</v>
      </c>
      <c r="B21">
        <v>0.38390999999999997</v>
      </c>
      <c r="C21" t="s">
        <v>11</v>
      </c>
      <c r="D21" s="5" t="s">
        <v>43</v>
      </c>
      <c r="E21" t="s">
        <v>33</v>
      </c>
      <c r="F21" t="s">
        <v>23</v>
      </c>
      <c r="G21">
        <v>2</v>
      </c>
      <c r="H21">
        <f t="shared" ref="H21:H22" si="0">LN(B21)</f>
        <v>-0.95734712886452289</v>
      </c>
      <c r="I21">
        <v>0.2</v>
      </c>
      <c r="M21" t="s">
        <v>49</v>
      </c>
      <c r="N21" t="s">
        <v>50</v>
      </c>
    </row>
    <row r="22" spans="1:14" x14ac:dyDescent="0.55000000000000004">
      <c r="A22" t="s">
        <v>56</v>
      </c>
      <c r="B22">
        <v>0.38390999999999997</v>
      </c>
      <c r="C22" t="s">
        <v>11</v>
      </c>
      <c r="D22" s="5" t="s">
        <v>43</v>
      </c>
      <c r="E22" t="s">
        <v>33</v>
      </c>
      <c r="F22" t="s">
        <v>23</v>
      </c>
      <c r="G22">
        <v>2</v>
      </c>
      <c r="H22">
        <f t="shared" si="0"/>
        <v>-0.95734712886452289</v>
      </c>
      <c r="I22">
        <v>0.2</v>
      </c>
      <c r="M22" t="s">
        <v>51</v>
      </c>
      <c r="N22" t="s">
        <v>52</v>
      </c>
    </row>
    <row r="23" spans="1:14" x14ac:dyDescent="0.55000000000000004">
      <c r="A23" t="s">
        <v>54</v>
      </c>
      <c r="B23">
        <v>1</v>
      </c>
      <c r="C23" t="s">
        <v>11</v>
      </c>
      <c r="D23" s="5" t="s">
        <v>43</v>
      </c>
      <c r="E23" t="s">
        <v>33</v>
      </c>
      <c r="F23" t="s">
        <v>22</v>
      </c>
      <c r="G23">
        <v>1</v>
      </c>
      <c r="H23">
        <f>B23</f>
        <v>1</v>
      </c>
      <c r="M23" t="s">
        <v>53</v>
      </c>
    </row>
    <row r="24" spans="1:14" ht="15.6" x14ac:dyDescent="0.6">
      <c r="A24" s="13"/>
      <c r="D24" s="3"/>
    </row>
    <row r="25" spans="1:14" ht="15.6" x14ac:dyDescent="0.6">
      <c r="A25" s="13"/>
      <c r="D25" s="3"/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7" sqref="A17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/>
    </row>
    <row r="2" spans="1:14" ht="15.6" x14ac:dyDescent="0.6">
      <c r="A2" s="1" t="s">
        <v>0</v>
      </c>
      <c r="B2" s="5" t="s">
        <v>43</v>
      </c>
      <c r="C2" s="2"/>
    </row>
    <row r="3" spans="1:14" x14ac:dyDescent="0.55000000000000004">
      <c r="A3" t="s">
        <v>1</v>
      </c>
      <c r="B3" t="s">
        <v>24</v>
      </c>
      <c r="C3" s="2"/>
      <c r="D3" t="s">
        <v>59</v>
      </c>
    </row>
    <row r="4" spans="1:14" x14ac:dyDescent="0.55000000000000004">
      <c r="C4" s="2"/>
      <c r="D4" t="s">
        <v>60</v>
      </c>
    </row>
    <row r="5" spans="1:14" x14ac:dyDescent="0.55000000000000004">
      <c r="D5" t="s">
        <v>61</v>
      </c>
    </row>
    <row r="6" spans="1:14" ht="15.6" x14ac:dyDescent="0.6">
      <c r="A6" s="1" t="s">
        <v>2</v>
      </c>
      <c r="B6" t="s">
        <v>55</v>
      </c>
      <c r="C6" s="2"/>
      <c r="D6" t="s">
        <v>62</v>
      </c>
    </row>
    <row r="7" spans="1:14" x14ac:dyDescent="0.55000000000000004">
      <c r="A7" t="s">
        <v>3</v>
      </c>
      <c r="B7" t="s">
        <v>42</v>
      </c>
      <c r="D7" s="4"/>
    </row>
    <row r="8" spans="1:14" x14ac:dyDescent="0.55000000000000004">
      <c r="A8" t="s">
        <v>4</v>
      </c>
      <c r="B8" s="11" t="str">
        <f>VLOOKUP(B6, UUID!$A$2:$D$20, 2, FALSE)</f>
        <v>ae021238-2476-454b-a251-3c7ff08ec782</v>
      </c>
    </row>
    <row r="9" spans="1:14" x14ac:dyDescent="0.55000000000000004">
      <c r="A9" t="s">
        <v>5</v>
      </c>
      <c r="B9" t="s">
        <v>35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55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57</v>
      </c>
      <c r="B17">
        <v>0.5</v>
      </c>
      <c r="C17" t="s">
        <v>34</v>
      </c>
      <c r="D17" s="5" t="s">
        <v>43</v>
      </c>
      <c r="E17" t="s">
        <v>33</v>
      </c>
      <c r="F17" t="s">
        <v>23</v>
      </c>
      <c r="G17">
        <v>4</v>
      </c>
      <c r="K17">
        <v>0</v>
      </c>
      <c r="L17">
        <v>1</v>
      </c>
      <c r="N17" s="5" t="s">
        <v>88</v>
      </c>
    </row>
    <row r="18" spans="1:14" x14ac:dyDescent="0.55000000000000004">
      <c r="A18" t="s">
        <v>58</v>
      </c>
      <c r="B18">
        <v>0.5</v>
      </c>
      <c r="C18" t="s">
        <v>34</v>
      </c>
      <c r="D18" s="5" t="s">
        <v>43</v>
      </c>
      <c r="E18" t="s">
        <v>33</v>
      </c>
      <c r="F18" t="s">
        <v>23</v>
      </c>
      <c r="G18">
        <v>4</v>
      </c>
      <c r="K18">
        <v>0</v>
      </c>
      <c r="L18">
        <v>1</v>
      </c>
      <c r="N18" s="8" t="s">
        <v>89</v>
      </c>
    </row>
    <row r="19" spans="1:14" ht="15.6" x14ac:dyDescent="0.6">
      <c r="D19" s="1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8" sqref="A1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6" x14ac:dyDescent="0.55000000000000004">
      <c r="C1" s="2"/>
    </row>
    <row r="2" spans="1:16" ht="15.6" x14ac:dyDescent="0.6">
      <c r="A2" s="1" t="s">
        <v>0</v>
      </c>
      <c r="B2" s="5" t="s">
        <v>43</v>
      </c>
      <c r="C2" s="2"/>
    </row>
    <row r="3" spans="1:16" x14ac:dyDescent="0.55000000000000004">
      <c r="A3" t="s">
        <v>1</v>
      </c>
      <c r="B3" t="s">
        <v>24</v>
      </c>
      <c r="C3" s="2"/>
    </row>
    <row r="4" spans="1:16" x14ac:dyDescent="0.55000000000000004">
      <c r="C4" s="2"/>
    </row>
    <row r="5" spans="1:16" x14ac:dyDescent="0.55000000000000004">
      <c r="C5" s="12"/>
    </row>
    <row r="6" spans="1:16" ht="15.6" x14ac:dyDescent="0.6">
      <c r="A6" s="1" t="s">
        <v>2</v>
      </c>
      <c r="B6" t="s">
        <v>57</v>
      </c>
      <c r="F6" s="1"/>
      <c r="P6" s="5"/>
    </row>
    <row r="7" spans="1:16" ht="15.6" x14ac:dyDescent="0.6">
      <c r="A7" t="s">
        <v>3</v>
      </c>
      <c r="B7" t="s">
        <v>31</v>
      </c>
      <c r="F7" s="1"/>
      <c r="P7" s="8"/>
    </row>
    <row r="8" spans="1:16" x14ac:dyDescent="0.55000000000000004">
      <c r="A8" t="s">
        <v>4</v>
      </c>
      <c r="B8" s="11" t="str">
        <f>VLOOKUP(B6, UUID!$A$2:$D$20, 2, FALSE)</f>
        <v>b05bbdd4-d866-47ad-a559-adf0106a7275</v>
      </c>
    </row>
    <row r="9" spans="1:16" x14ac:dyDescent="0.55000000000000004">
      <c r="A9" t="s">
        <v>5</v>
      </c>
      <c r="B9" t="s">
        <v>32</v>
      </c>
    </row>
    <row r="10" spans="1:16" x14ac:dyDescent="0.55000000000000004">
      <c r="A10" t="s">
        <v>6</v>
      </c>
      <c r="B10" t="s">
        <v>33</v>
      </c>
    </row>
    <row r="11" spans="1:16" x14ac:dyDescent="0.55000000000000004">
      <c r="A11" t="s">
        <v>7</v>
      </c>
      <c r="B11">
        <v>1</v>
      </c>
    </row>
    <row r="12" spans="1:16" x14ac:dyDescent="0.55000000000000004">
      <c r="A12" t="s">
        <v>8</v>
      </c>
      <c r="B12" t="s">
        <v>9</v>
      </c>
    </row>
    <row r="13" spans="1:16" x14ac:dyDescent="0.55000000000000004">
      <c r="A13" t="s">
        <v>10</v>
      </c>
      <c r="B13" t="s">
        <v>11</v>
      </c>
    </row>
    <row r="14" spans="1:16" ht="15.6" x14ac:dyDescent="0.6">
      <c r="A14" s="1" t="s">
        <v>12</v>
      </c>
    </row>
    <row r="15" spans="1:16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6" x14ac:dyDescent="0.55000000000000004">
      <c r="A16" t="s">
        <v>57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ht="15.6" x14ac:dyDescent="0.6">
      <c r="A17" s="13" t="s">
        <v>207</v>
      </c>
      <c r="B17">
        <v>0.5</v>
      </c>
      <c r="C17" t="s">
        <v>34</v>
      </c>
      <c r="D17" s="3" t="s">
        <v>91</v>
      </c>
      <c r="E17" t="s">
        <v>33</v>
      </c>
      <c r="F17" t="s">
        <v>23</v>
      </c>
      <c r="G17">
        <v>0</v>
      </c>
      <c r="N17" s="5" t="s">
        <v>164</v>
      </c>
    </row>
    <row r="18" spans="1:14" ht="15.6" x14ac:dyDescent="0.6">
      <c r="A18" s="13" t="s">
        <v>208</v>
      </c>
      <c r="B18">
        <v>0.5</v>
      </c>
      <c r="C18" t="s">
        <v>34</v>
      </c>
      <c r="D18" s="3" t="s">
        <v>91</v>
      </c>
      <c r="E18" t="s">
        <v>33</v>
      </c>
      <c r="F18" t="s">
        <v>23</v>
      </c>
      <c r="G18">
        <v>0</v>
      </c>
      <c r="N18" s="8" t="s">
        <v>165</v>
      </c>
    </row>
    <row r="19" spans="1:14" ht="15.6" x14ac:dyDescent="0.6">
      <c r="D19" s="3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B8" sqref="B8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4" x14ac:dyDescent="0.55000000000000004">
      <c r="C1" s="2"/>
    </row>
    <row r="2" spans="1:14" ht="15.6" x14ac:dyDescent="0.6">
      <c r="A2" s="1" t="s">
        <v>0</v>
      </c>
      <c r="B2" s="5" t="s">
        <v>43</v>
      </c>
      <c r="C2" s="2"/>
    </row>
    <row r="3" spans="1:14" x14ac:dyDescent="0.55000000000000004">
      <c r="A3" t="s">
        <v>1</v>
      </c>
      <c r="B3" t="s">
        <v>24</v>
      </c>
      <c r="C3" s="2"/>
      <c r="D3" t="s">
        <v>59</v>
      </c>
    </row>
    <row r="4" spans="1:14" x14ac:dyDescent="0.55000000000000004">
      <c r="C4" s="2"/>
      <c r="D4" t="s">
        <v>60</v>
      </c>
    </row>
    <row r="5" spans="1:14" x14ac:dyDescent="0.55000000000000004">
      <c r="D5" t="s">
        <v>61</v>
      </c>
    </row>
    <row r="6" spans="1:14" ht="15.6" x14ac:dyDescent="0.6">
      <c r="A6" s="1" t="s">
        <v>2</v>
      </c>
      <c r="B6" t="s">
        <v>58</v>
      </c>
      <c r="C6" s="2"/>
      <c r="D6" t="s">
        <v>62</v>
      </c>
    </row>
    <row r="7" spans="1:14" x14ac:dyDescent="0.55000000000000004">
      <c r="A7" t="s">
        <v>3</v>
      </c>
      <c r="B7" t="s">
        <v>42</v>
      </c>
      <c r="D7" s="4"/>
    </row>
    <row r="8" spans="1:14" x14ac:dyDescent="0.55000000000000004">
      <c r="A8" t="s">
        <v>4</v>
      </c>
      <c r="B8" s="11" t="str">
        <f>VLOOKUP(B6, UUID!$A$2:$D$20, 2, FALSE)</f>
        <v>887cae9b-4450-4f24-9ce4-8fd0b56d36cb</v>
      </c>
    </row>
    <row r="9" spans="1:14" x14ac:dyDescent="0.55000000000000004">
      <c r="A9" t="s">
        <v>5</v>
      </c>
      <c r="B9" t="s">
        <v>35</v>
      </c>
    </row>
    <row r="10" spans="1:14" x14ac:dyDescent="0.55000000000000004">
      <c r="A10" t="s">
        <v>6</v>
      </c>
      <c r="B10" t="s">
        <v>33</v>
      </c>
    </row>
    <row r="11" spans="1:14" x14ac:dyDescent="0.55000000000000004">
      <c r="A11" t="s">
        <v>7</v>
      </c>
      <c r="B11">
        <v>1</v>
      </c>
    </row>
    <row r="12" spans="1:14" x14ac:dyDescent="0.55000000000000004">
      <c r="A12" t="s">
        <v>8</v>
      </c>
      <c r="B12" t="s">
        <v>9</v>
      </c>
    </row>
    <row r="13" spans="1:14" x14ac:dyDescent="0.55000000000000004">
      <c r="A13" t="s">
        <v>10</v>
      </c>
      <c r="B13" t="s">
        <v>11</v>
      </c>
    </row>
    <row r="14" spans="1:14" ht="15.6" x14ac:dyDescent="0.6">
      <c r="A14" s="1" t="s">
        <v>12</v>
      </c>
    </row>
    <row r="15" spans="1:14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4" x14ac:dyDescent="0.55000000000000004">
      <c r="A16" t="s">
        <v>58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172</v>
      </c>
      <c r="B17">
        <v>0.5</v>
      </c>
      <c r="C17" t="s">
        <v>34</v>
      </c>
      <c r="D17" s="5" t="s">
        <v>43</v>
      </c>
      <c r="E17" t="s">
        <v>33</v>
      </c>
      <c r="F17" t="s">
        <v>23</v>
      </c>
      <c r="G17">
        <v>4</v>
      </c>
      <c r="K17">
        <v>0</v>
      </c>
      <c r="L17">
        <v>1</v>
      </c>
      <c r="N17" s="5" t="s">
        <v>164</v>
      </c>
    </row>
    <row r="18" spans="1:14" x14ac:dyDescent="0.55000000000000004">
      <c r="A18" t="s">
        <v>173</v>
      </c>
      <c r="B18">
        <v>0.5</v>
      </c>
      <c r="C18" t="s">
        <v>34</v>
      </c>
      <c r="D18" s="5" t="s">
        <v>43</v>
      </c>
      <c r="E18" t="s">
        <v>33</v>
      </c>
      <c r="F18" t="s">
        <v>23</v>
      </c>
      <c r="G18">
        <v>4</v>
      </c>
      <c r="K18">
        <v>0</v>
      </c>
      <c r="L18">
        <v>1</v>
      </c>
      <c r="N18" s="8" t="s">
        <v>165</v>
      </c>
    </row>
    <row r="19" spans="1:14" x14ac:dyDescent="0.55000000000000004">
      <c r="D19" s="5"/>
    </row>
  </sheetData>
  <pageMargins left="0.7" right="0.7" top="0.75" bottom="0.75" header="0.3" footer="0.3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7" sqref="A17"/>
    </sheetView>
  </sheetViews>
  <sheetFormatPr defaultColWidth="8.83984375" defaultRowHeight="14.4" x14ac:dyDescent="0.55000000000000004"/>
  <cols>
    <col min="1" max="1" width="50.68359375" customWidth="1"/>
    <col min="2" max="2" width="24.68359375" customWidth="1"/>
    <col min="3" max="3" width="20.68359375" customWidth="1"/>
    <col min="4" max="4" width="30.68359375" customWidth="1"/>
    <col min="5" max="5" width="40.68359375" customWidth="1"/>
    <col min="6" max="6" width="15.68359375" customWidth="1"/>
    <col min="7" max="7" width="12.68359375" customWidth="1"/>
  </cols>
  <sheetData>
    <row r="1" spans="1:16" x14ac:dyDescent="0.55000000000000004">
      <c r="C1" s="2"/>
    </row>
    <row r="2" spans="1:16" ht="15.6" x14ac:dyDescent="0.6">
      <c r="A2" s="1" t="s">
        <v>0</v>
      </c>
      <c r="B2" s="5" t="s">
        <v>43</v>
      </c>
      <c r="C2" s="2"/>
    </row>
    <row r="3" spans="1:16" x14ac:dyDescent="0.55000000000000004">
      <c r="A3" t="s">
        <v>1</v>
      </c>
      <c r="B3" t="s">
        <v>24</v>
      </c>
      <c r="C3" s="2"/>
    </row>
    <row r="4" spans="1:16" x14ac:dyDescent="0.55000000000000004">
      <c r="C4" s="2"/>
    </row>
    <row r="5" spans="1:16" x14ac:dyDescent="0.55000000000000004">
      <c r="C5" s="12"/>
    </row>
    <row r="6" spans="1:16" ht="15.6" x14ac:dyDescent="0.6">
      <c r="A6" s="1" t="s">
        <v>2</v>
      </c>
      <c r="B6" t="s">
        <v>40</v>
      </c>
      <c r="F6" s="1"/>
      <c r="P6" s="5"/>
    </row>
    <row r="7" spans="1:16" ht="15.6" x14ac:dyDescent="0.6">
      <c r="A7" t="s">
        <v>3</v>
      </c>
      <c r="B7" t="s">
        <v>31</v>
      </c>
      <c r="F7" s="1"/>
      <c r="P7" s="8"/>
    </row>
    <row r="8" spans="1:16" x14ac:dyDescent="0.55000000000000004">
      <c r="A8" t="s">
        <v>4</v>
      </c>
      <c r="B8" s="11" t="str">
        <f>VLOOKUP(B6, UUID!$A$2:$D$20, 2, FALSE)</f>
        <v>e08d758b-2144-4252-8abf-3a1334f67432</v>
      </c>
    </row>
    <row r="9" spans="1:16" x14ac:dyDescent="0.55000000000000004">
      <c r="A9" t="s">
        <v>5</v>
      </c>
      <c r="B9" t="s">
        <v>32</v>
      </c>
    </row>
    <row r="10" spans="1:16" x14ac:dyDescent="0.55000000000000004">
      <c r="A10" t="s">
        <v>6</v>
      </c>
      <c r="B10" t="s">
        <v>33</v>
      </c>
    </row>
    <row r="11" spans="1:16" x14ac:dyDescent="0.55000000000000004">
      <c r="A11" t="s">
        <v>7</v>
      </c>
      <c r="B11">
        <v>1</v>
      </c>
    </row>
    <row r="12" spans="1:16" x14ac:dyDescent="0.55000000000000004">
      <c r="A12" t="s">
        <v>8</v>
      </c>
      <c r="B12" t="s">
        <v>9</v>
      </c>
    </row>
    <row r="13" spans="1:16" x14ac:dyDescent="0.55000000000000004">
      <c r="A13" t="s">
        <v>10</v>
      </c>
      <c r="B13" t="s">
        <v>11</v>
      </c>
    </row>
    <row r="14" spans="1:16" ht="15.6" x14ac:dyDescent="0.6">
      <c r="A14" s="1" t="s">
        <v>12</v>
      </c>
    </row>
    <row r="15" spans="1:16" ht="15.6" x14ac:dyDescent="0.6">
      <c r="A15" s="1" t="s">
        <v>13</v>
      </c>
      <c r="B15" s="1" t="s">
        <v>14</v>
      </c>
      <c r="C15" s="1" t="s">
        <v>10</v>
      </c>
      <c r="D15" s="1" t="s">
        <v>15</v>
      </c>
      <c r="E15" s="1" t="s">
        <v>6</v>
      </c>
      <c r="F15" s="1" t="s">
        <v>8</v>
      </c>
      <c r="G15" s="1" t="s">
        <v>16</v>
      </c>
      <c r="H15" s="1" t="s">
        <v>17</v>
      </c>
      <c r="I15" s="1" t="s">
        <v>18</v>
      </c>
      <c r="J15" s="1" t="s">
        <v>19</v>
      </c>
      <c r="K15" s="1" t="s">
        <v>20</v>
      </c>
      <c r="L15" s="1" t="s">
        <v>21</v>
      </c>
      <c r="M15" s="1" t="s">
        <v>39</v>
      </c>
      <c r="N15" s="1" t="s">
        <v>38</v>
      </c>
    </row>
    <row r="16" spans="1:16" x14ac:dyDescent="0.55000000000000004">
      <c r="A16" t="s">
        <v>40</v>
      </c>
      <c r="B16">
        <v>1</v>
      </c>
      <c r="C16" t="s">
        <v>34</v>
      </c>
      <c r="D16" s="5" t="s">
        <v>43</v>
      </c>
      <c r="E16" t="s">
        <v>33</v>
      </c>
      <c r="F16" t="s">
        <v>22</v>
      </c>
      <c r="G16">
        <v>0</v>
      </c>
    </row>
    <row r="17" spans="1:14" x14ac:dyDescent="0.55000000000000004">
      <c r="A17" t="s">
        <v>175</v>
      </c>
      <c r="B17">
        <v>0.5</v>
      </c>
      <c r="C17" t="s">
        <v>34</v>
      </c>
      <c r="D17" s="5" t="s">
        <v>43</v>
      </c>
      <c r="E17" t="s">
        <v>33</v>
      </c>
      <c r="F17" t="s">
        <v>23</v>
      </c>
      <c r="G17">
        <v>0</v>
      </c>
      <c r="N17" s="5" t="s">
        <v>88</v>
      </c>
    </row>
    <row r="18" spans="1:14" x14ac:dyDescent="0.55000000000000004">
      <c r="A18" t="s">
        <v>171</v>
      </c>
      <c r="B18">
        <v>0.5</v>
      </c>
      <c r="C18" t="s">
        <v>34</v>
      </c>
      <c r="D18" s="5" t="s">
        <v>43</v>
      </c>
      <c r="E18" t="s">
        <v>33</v>
      </c>
      <c r="F18" t="s">
        <v>23</v>
      </c>
      <c r="G18">
        <v>0</v>
      </c>
      <c r="N18" s="8" t="s">
        <v>89</v>
      </c>
    </row>
    <row r="19" spans="1:14" ht="15.6" x14ac:dyDescent="0.6">
      <c r="A19" t="s">
        <v>166</v>
      </c>
      <c r="B19">
        <v>2.0400000000000001E-2</v>
      </c>
      <c r="C19" t="s">
        <v>11</v>
      </c>
      <c r="D19" s="3" t="s">
        <v>91</v>
      </c>
      <c r="E19" t="s">
        <v>33</v>
      </c>
      <c r="F19" t="s">
        <v>23</v>
      </c>
      <c r="G19">
        <v>0</v>
      </c>
    </row>
  </sheetData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UUID</vt:lpstr>
      <vt:lpstr>global parameters</vt:lpstr>
      <vt:lpstr>exogenous variables</vt:lpstr>
      <vt:lpstr>calculated variables</vt:lpstr>
      <vt:lpstr>mounted PCB</vt:lpstr>
      <vt:lpstr>unmounted PCB</vt:lpstr>
      <vt:lpstr>unmounted TH</vt:lpstr>
      <vt:lpstr>unmounted SM</vt:lpstr>
      <vt:lpstr>mounting</vt:lpstr>
      <vt:lpstr>mounting TH</vt:lpstr>
      <vt:lpstr>mounting SM</vt:lpstr>
      <vt:lpstr>elect on passive</vt:lpstr>
      <vt:lpstr>elect on active</vt:lpstr>
      <vt:lpstr>Random elect</vt:lpstr>
      <vt:lpstr>elect on PCB</vt:lpstr>
      <vt:lpstr>heat sink</vt:lpstr>
      <vt:lpstr>LED</vt:lpstr>
      <vt:lpstr>Diode</vt:lpstr>
      <vt:lpstr>IC</vt:lpstr>
      <vt:lpstr>Transistor</vt:lpstr>
      <vt:lpstr>Capacitor</vt:lpstr>
      <vt:lpstr>Inductor</vt:lpstr>
      <vt:lpstr>Potentiometer</vt:lpstr>
      <vt:lpstr>Resistor</vt:lpstr>
      <vt:lpstr>Connector</vt:lpstr>
      <vt:lpstr>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Pascal Lesage</cp:lastModifiedBy>
  <dcterms:created xsi:type="dcterms:W3CDTF">2016-03-08T15:11:49Z</dcterms:created>
  <dcterms:modified xsi:type="dcterms:W3CDTF">2017-10-02T16:10:24Z</dcterms:modified>
</cp:coreProperties>
</file>