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81B8AA70-F8E0-4764-9A2C-5A399B663E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definedNames>
    <definedName name="TVA" comment="TVA non première nécessité_x000a_">Feuil1!$I$1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5" i="1"/>
  <c r="N6" i="1"/>
  <c r="N4" i="1"/>
  <c r="M5" i="1"/>
  <c r="M6" i="1"/>
  <c r="M7" i="1"/>
  <c r="M4" i="1"/>
  <c r="L5" i="1"/>
  <c r="L6" i="1"/>
  <c r="L7" i="1"/>
  <c r="L4" i="1"/>
  <c r="K4" i="1"/>
  <c r="K5" i="1"/>
  <c r="K6" i="1"/>
  <c r="K7" i="1"/>
  <c r="I5" i="1"/>
  <c r="I6" i="1"/>
  <c r="I7" i="1"/>
  <c r="I4" i="1"/>
  <c r="F3" i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2" i="1"/>
  <c r="H4" i="1" a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<sst xmlns="http://schemas.openxmlformats.org/spreadsheetml/2006/main" count="24" uniqueCount="17">
  <si>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Date</t>
  </si>
  <si>
    <t>Catégorie</t>
  </si>
  <si>
    <t>Quantité</t>
  </si>
  <si>
    <t>Prix unitaire HT</t>
  </si>
  <si>
    <t>Montant HT</t>
  </si>
  <si>
    <t>Montant TTC</t>
  </si>
  <si>
    <t>Taux TVA</t>
  </si>
  <si>
    <t>Chaussures</t>
  </si>
  <si>
    <t>Hauts</t>
  </si>
  <si>
    <t>Totaux</t>
  </si>
  <si>
    <t>Quantité vendue</t>
  </si>
  <si>
    <t>Montants HT</t>
  </si>
  <si>
    <t>Montants TTC</t>
  </si>
  <si>
    <t>Prime 1</t>
  </si>
  <si>
    <t>Prime 2</t>
  </si>
  <si>
    <t>Manteaux</t>
  </si>
  <si>
    <t>Pantalons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</si>
</sst>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7" sqref="N7"/>
    </sheetView>
  </sheetViews>
  <sheetFormatPr defaultRowHeight="15"/>
  <cols>
    <col min="1" max="1" width="12" customWidth="1"/>
    <col min="2" max="2" width="11.42578125" customWidth="1"/>
    <col min="4" max="4" width="14.140625" style="3" customWidth="1"/>
    <col min="5" max="5" width="11.42578125" style="3" customWidth="1"/>
    <col min="6" max="6" width="15.42578125" style="3" customWidth="1"/>
    <col min="8" max="8" width="11.140625" customWidth="1"/>
    <col min="11" max="11" width="13.7109375" customWidth="1"/>
    <col min="12" max="12" width="13.28515625" customWidth="1"/>
  </cols>
  <sheetData>
    <row r="1" spans="1:14" ht="20.25" customHeight="1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H1" t="s">
        <v>6</v>
      </c>
      <c r="I1" s="2">
        <v>0.2</v>
      </c>
      <c r="J1">
        <v>5.5E-2</v>
      </c>
    </row>
    <row r="2" spans="1:14">
      <c r="A2" s="1">
        <v>45901</v>
      </c>
      <c r="B2" t="s">
        <v>7</v>
      </c>
      <c r="C2">
        <v>10</v>
      </c>
      <c r="D2" s="3">
        <v>20</v>
      </c>
      <c r="E2" s="3">
        <f>C2*D2</f>
        <v>200</v>
      </c>
      <c r="F2" s="3">
        <f>E2+$I$1*E2</f>
        <v>240</v>
      </c>
    </row>
    <row r="3" spans="1:14">
      <c r="A3" s="1">
        <v>45903</v>
      </c>
      <c r="B3" t="s">
        <v>8</v>
      </c>
      <c r="C3">
        <v>13</v>
      </c>
      <c r="D3" s="3">
        <v>10</v>
      </c>
      <c r="E3" s="3">
        <f t="shared" ref="E3:E12" si="0">C3*D3</f>
        <v>130</v>
      </c>
      <c r="F3" s="3">
        <f>E3+TVA*E3</f>
        <v>156</v>
      </c>
      <c r="H3" t="s">
        <v>9</v>
      </c>
      <c r="I3" s="4" t="s">
        <v>10</v>
      </c>
      <c r="J3" s="4"/>
      <c r="K3" t="s">
        <v>11</v>
      </c>
      <c r="L3" t="s">
        <v>12</v>
      </c>
      <c r="M3" t="s">
        <v>13</v>
      </c>
      <c r="N3" t="s">
        <v>14</v>
      </c>
    </row>
    <row r="4" spans="1:14">
      <c r="A4" s="1">
        <v>45905</v>
      </c>
      <c r="B4" t="s">
        <v>7</v>
      </c>
      <c r="C4">
        <v>21</v>
      </c>
      <c r="D4" s="3">
        <v>30</v>
      </c>
      <c r="E4" s="3">
        <f t="shared" si="0"/>
        <v>630</v>
      </c>
      <c r="F4" s="3">
        <f t="shared" ref="F3:F12" si="1">E4+$I$1*E4</f>
        <v>756</v>
      </c>
      <c r="H4" t="str" cm="1">
        <f t="array" ref="H4:H7">_xlfn.UNIQUE(B2:B11)</f>
        <v>Chaussures</v>
      </c>
      <c r="I4" s="4">
        <f>SUMIF($B$2:$B$12,H4,C$2:C$12)</f>
        <v>61</v>
      </c>
      <c r="J4" s="4"/>
      <c r="K4" s="3">
        <f>SUMIF($B$2:$B$12,$H4,E$2:E$12)</f>
        <v>1835</v>
      </c>
      <c r="L4" s="3">
        <f>SUMIF($B$2:$B$12,$H4,F$2:F$12)</f>
        <v>2202</v>
      </c>
      <c r="M4">
        <f>IF(AND($I4&gt;50,$K4&gt;1000),0.01*$K4,0)</f>
        <v>18.350000000000001</v>
      </c>
      <c r="N4">
        <f>IF(OR($I4&gt;50,$K4&gt;1000),IF(AND($I4&gt;50,$K4&gt;1000),0.03*K4,0.01*K4),0)</f>
        <v>55.05</v>
      </c>
    </row>
    <row r="5" spans="1:14">
      <c r="A5" s="1">
        <v>45908</v>
      </c>
      <c r="B5" t="s">
        <v>15</v>
      </c>
      <c r="C5">
        <v>44</v>
      </c>
      <c r="D5" s="3">
        <v>50</v>
      </c>
      <c r="E5" s="3">
        <f t="shared" si="0"/>
        <v>2200</v>
      </c>
      <c r="F5" s="3">
        <f t="shared" si="1"/>
        <v>2640</v>
      </c>
      <c r="H5" t="str">
        <v>Hauts</v>
      </c>
      <c r="I5" s="4">
        <f t="shared" ref="I5:I7" si="2">SUMIF($B$2:$B$12,H5,C$2:C$12)</f>
        <v>55</v>
      </c>
      <c r="J5" s="4"/>
      <c r="K5" s="3">
        <f t="shared" ref="K5:K7" si="3">SUMIF($B$2:$B$12,H5,E$2:E$12)</f>
        <v>760</v>
      </c>
      <c r="L5" s="3">
        <f t="shared" ref="L5:L7" si="4">SUMIF($B$2:$B$12,$H5,F$2:F$12)</f>
        <v>912</v>
      </c>
      <c r="M5">
        <f t="shared" ref="M5:M7" si="5">IF(AND($I5&gt;50,$K5&gt;1000),0.01*$K5,0)</f>
        <v>0</v>
      </c>
      <c r="N5">
        <f t="shared" ref="N5:N7" si="6">IF(OR($I5&gt;50,$K5&gt;1000),IF(AND($I5&gt;50,$K5&gt;1000),0.03*K5,0.01*K5),0)</f>
        <v>7.6000000000000005</v>
      </c>
    </row>
    <row r="6" spans="1:14">
      <c r="A6" s="1">
        <v>45911</v>
      </c>
      <c r="B6" t="s">
        <v>16</v>
      </c>
      <c r="C6">
        <v>26</v>
      </c>
      <c r="D6" s="3">
        <v>15</v>
      </c>
      <c r="E6" s="3">
        <f t="shared" si="0"/>
        <v>390</v>
      </c>
      <c r="F6" s="3">
        <f t="shared" si="1"/>
        <v>468</v>
      </c>
      <c r="H6" t="str">
        <v>Manteaux</v>
      </c>
      <c r="I6" s="4">
        <f t="shared" si="2"/>
        <v>88</v>
      </c>
      <c r="J6" s="4"/>
      <c r="K6" s="3">
        <f t="shared" si="3"/>
        <v>3477</v>
      </c>
      <c r="L6" s="3">
        <f t="shared" si="4"/>
        <v>4172.3999999999996</v>
      </c>
      <c r="M6">
        <f t="shared" si="5"/>
        <v>34.770000000000003</v>
      </c>
      <c r="N6">
        <f t="shared" si="6"/>
        <v>104.31</v>
      </c>
    </row>
    <row r="7" spans="1:14">
      <c r="A7" s="1">
        <v>45915</v>
      </c>
      <c r="B7" t="s">
        <v>15</v>
      </c>
      <c r="C7">
        <v>25</v>
      </c>
      <c r="D7" s="3">
        <v>25</v>
      </c>
      <c r="E7" s="3">
        <f t="shared" si="0"/>
        <v>625</v>
      </c>
      <c r="F7" s="3">
        <f t="shared" si="1"/>
        <v>750</v>
      </c>
      <c r="H7" t="str">
        <v>Pantalons</v>
      </c>
      <c r="I7" s="4">
        <f t="shared" si="2"/>
        <v>26</v>
      </c>
      <c r="J7" s="4"/>
      <c r="K7" s="3">
        <f t="shared" si="3"/>
        <v>390</v>
      </c>
      <c r="L7" s="3">
        <f t="shared" si="4"/>
        <v>468</v>
      </c>
      <c r="M7">
        <f t="shared" si="5"/>
        <v>0</v>
      </c>
      <c r="N7">
        <f>IF(OR($I7&gt;50,$K7&gt;1000),IF(AND($I7&gt;50,$K7&gt;1000),0.03*K7,0.01*K7),0)</f>
        <v>0</v>
      </c>
    </row>
    <row r="8" spans="1:14">
      <c r="A8" s="1">
        <v>45921</v>
      </c>
      <c r="B8" t="s">
        <v>7</v>
      </c>
      <c r="C8">
        <v>17</v>
      </c>
      <c r="D8" s="3">
        <v>40</v>
      </c>
      <c r="E8" s="3">
        <f t="shared" si="0"/>
        <v>680</v>
      </c>
      <c r="F8" s="3">
        <f t="shared" si="1"/>
        <v>816</v>
      </c>
      <c r="I8" s="4"/>
      <c r="J8" s="4"/>
    </row>
    <row r="9" spans="1:14">
      <c r="A9" s="1">
        <v>45924</v>
      </c>
      <c r="B9" t="s">
        <v>7</v>
      </c>
      <c r="C9">
        <v>13</v>
      </c>
      <c r="D9" s="3">
        <v>25</v>
      </c>
      <c r="E9" s="3">
        <f t="shared" si="0"/>
        <v>325</v>
      </c>
      <c r="F9" s="3">
        <f t="shared" si="1"/>
        <v>390</v>
      </c>
    </row>
    <row r="10" spans="1:14">
      <c r="A10" s="1">
        <v>45930</v>
      </c>
      <c r="B10" t="s">
        <v>8</v>
      </c>
      <c r="C10">
        <v>42</v>
      </c>
      <c r="D10" s="3">
        <v>15</v>
      </c>
      <c r="E10" s="3">
        <f t="shared" si="0"/>
        <v>630</v>
      </c>
      <c r="F10" s="3">
        <f t="shared" si="1"/>
        <v>756</v>
      </c>
    </row>
    <row r="11" spans="1:14">
      <c r="A11" s="1">
        <v>45930</v>
      </c>
      <c r="B11" t="s">
        <v>15</v>
      </c>
      <c r="C11">
        <v>18</v>
      </c>
      <c r="D11" s="3">
        <v>35</v>
      </c>
      <c r="E11" s="3">
        <f t="shared" si="0"/>
        <v>630</v>
      </c>
      <c r="F11" s="3">
        <f t="shared" si="1"/>
        <v>756</v>
      </c>
    </row>
    <row r="12" spans="1:14">
      <c r="A12" s="1">
        <v>45909</v>
      </c>
      <c r="B12" t="s">
        <v>15</v>
      </c>
      <c r="C12">
        <v>1</v>
      </c>
      <c r="D12" s="3">
        <v>22</v>
      </c>
      <c r="E12" s="3">
        <f t="shared" si="0"/>
        <v>22</v>
      </c>
      <c r="F12" s="3">
        <f t="shared" si="1"/>
        <v>26.4</v>
      </c>
    </row>
  </sheetData>
  <protectedRanges>
    <protectedRange sqref="A1:D1048576" name="Plage1"/>
  </protectedRanges>
  <mergeCells count="6">
    <mergeCell ref="I8:J8"/>
    <mergeCell ref="I3:J3"/>
    <mergeCell ref="I4:J4"/>
    <mergeCell ref="I5:J5"/>
    <mergeCell ref="I6:J6"/>
    <mergeCell ref="I7:J7"/>
  </mergeCells>
  <dataValidations count="4">
    <dataValidation type="whole" operator="greaterThanOrEqual" allowBlank="1" showInputMessage="1" showErrorMessage="1" errorTitle="Nombre non entier" error="Il faut entrer un nombre entier supérieur à 1" sqref="C2:C62" xr:uid="{09245618-597D-48D1-B2A0-7CB494837004}">
      <formula1>1</formula1>
    </dataValidation>
    <dataValidation type="decimal" operator="greaterThan" allowBlank="1" showInputMessage="1" showErrorMessage="1" error="Attention, nombre supérieur à 0" sqref="D2:D66" xr:uid="{EAE259CC-1069-4B00-A2BA-AC23F30F6086}">
      <formula1>0</formula1>
    </dataValidation>
    <dataValidation type="date" allowBlank="1" showInputMessage="1" showErrorMessage="1" sqref="A2:A70" xr:uid="{0F9F1997-3359-4925-A12E-B3BC25BBE13D}">
      <formula1>45901</formula1>
      <formula2>45930</formula2>
    </dataValidation>
    <dataValidation type="list" allowBlank="1" showInputMessage="1" showErrorMessage="1" sqref="B2:B79" xr:uid="{461B7702-FE75-432B-A9C3-794809C71264}">
      <formula1>"Pantalons,Hauts,Manteaux,Chaussures"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2025-09-02T09:34:09Z</dcterms:created>
  <dcterms:modified xsi:type="dcterms:W3CDTF">2025-09-17T09:07:51Z</dcterms:modified>
  <cp:category/>
  <cp:contentStatus/>
</cp:coreProperties>
</file>