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ltho\Documents\"/>
    </mc:Choice>
  </mc:AlternateContent>
  <xr:revisionPtr revIDLastSave="0" documentId="13_ncr:1_{77DFF572-EF73-4C74-A565-02CD298D148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ules 1" sheetId="1" r:id="rId1"/>
    <sheet name="Rules 1 Section Count" sheetId="6" r:id="rId2"/>
    <sheet name="New Rules" sheetId="4" r:id="rId3"/>
    <sheet name="Rules 2" sheetId="3" r:id="rId4"/>
    <sheet name="Rules 2 Section Count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C2" i="7" s="1" a="1"/>
  <c r="C2" i="7" s="1"/>
  <c r="B3" i="7" a="1"/>
  <c r="B3" i="7" s="1"/>
  <c r="C3" i="7" s="1" a="1"/>
  <c r="C3" i="7" s="1"/>
  <c r="B4" i="7" a="1"/>
  <c r="B4" i="7" s="1"/>
  <c r="C4" i="7" s="1" a="1"/>
  <c r="C4" i="7" s="1"/>
  <c r="B5" i="7" a="1"/>
  <c r="B5" i="7" s="1"/>
  <c r="C5" i="7" s="1" a="1"/>
  <c r="C5" i="7" s="1"/>
  <c r="B6" i="7" a="1"/>
  <c r="B6" i="7" s="1"/>
  <c r="C6" i="7" s="1" a="1"/>
  <c r="C6" i="7" s="1"/>
  <c r="B7" i="7" a="1"/>
  <c r="B7" i="7" s="1"/>
  <c r="C7" i="7" s="1" a="1"/>
  <c r="C7" i="7" s="1"/>
  <c r="B8" i="7" a="1"/>
  <c r="B8" i="7" s="1"/>
  <c r="C8" i="7" s="1" a="1"/>
  <c r="C8" i="7" s="1"/>
  <c r="AE63" i="1" a="1"/>
  <c r="AE63" i="1" s="1"/>
  <c r="AF63" i="1" s="1"/>
  <c r="AE62" i="1" a="1"/>
  <c r="AE62" i="1" s="1"/>
  <c r="AF62" i="1" s="1"/>
  <c r="AE61" i="1" a="1"/>
  <c r="AE61" i="1" s="1"/>
  <c r="AF61" i="1" s="1"/>
  <c r="AE59" i="1" a="1"/>
  <c r="AE59" i="1" s="1"/>
  <c r="AF59" i="1" s="1"/>
  <c r="AE58" i="1" a="1"/>
  <c r="AE58" i="1" s="1"/>
  <c r="AF58" i="1" s="1"/>
  <c r="AE57" i="1" a="1"/>
  <c r="AE57" i="1" s="1"/>
  <c r="AF57" i="1" s="1"/>
  <c r="AE60" i="1" a="1"/>
  <c r="AE60" i="1" s="1"/>
  <c r="AF60" i="1" s="1"/>
  <c r="B3" i="6" a="1"/>
  <c r="B3" i="6" s="1"/>
  <c r="C3" i="6" s="1" a="1"/>
  <c r="C3" i="6" s="1"/>
  <c r="B4" i="6" a="1"/>
  <c r="B4" i="6" s="1"/>
  <c r="C4" i="6" s="1" a="1"/>
  <c r="C4" i="6" s="1"/>
  <c r="B5" i="6" a="1"/>
  <c r="B5" i="6" s="1"/>
  <c r="C5" i="6" s="1" a="1"/>
  <c r="C5" i="6" s="1"/>
  <c r="B6" i="6" a="1"/>
  <c r="B6" i="6" s="1"/>
  <c r="C6" i="6" s="1" a="1"/>
  <c r="C6" i="6" s="1"/>
  <c r="B7" i="6" a="1"/>
  <c r="B7" i="6" s="1"/>
  <c r="C7" i="6" s="1" a="1"/>
  <c r="C7" i="6" s="1"/>
  <c r="B8" i="6" a="1"/>
  <c r="B8" i="6" s="1"/>
  <c r="C8" i="6" s="1" a="1"/>
  <c r="C8" i="6" s="1"/>
  <c r="B2" i="6" a="1"/>
  <c r="B2" i="6" s="1"/>
  <c r="C2" i="6" s="1" a="1"/>
  <c r="C2" i="6" s="1"/>
  <c r="O87" i="1"/>
  <c r="D85" i="1"/>
  <c r="AA3" i="3"/>
  <c r="AA4" i="3"/>
  <c r="AA6" i="3"/>
  <c r="AA7" i="3"/>
  <c r="AA8" i="3"/>
  <c r="AA9" i="3"/>
  <c r="AA10" i="3"/>
  <c r="AA11" i="3"/>
  <c r="AA2" i="3"/>
  <c r="AB85" i="1"/>
  <c r="AB3" i="1"/>
  <c r="AB4" i="1"/>
  <c r="AB6" i="1"/>
  <c r="AB7" i="1"/>
  <c r="AB8" i="1"/>
  <c r="AB9" i="1"/>
  <c r="AB10" i="1"/>
  <c r="AB14" i="1"/>
  <c r="AB15" i="1"/>
  <c r="AB16" i="1"/>
  <c r="AB17" i="1"/>
  <c r="AB20" i="1"/>
  <c r="AB21" i="1"/>
  <c r="AB24" i="1"/>
  <c r="AB26" i="1"/>
  <c r="AB27" i="1"/>
  <c r="AB30" i="1"/>
  <c r="AB31" i="1"/>
  <c r="AB32" i="1"/>
  <c r="AB33" i="1"/>
  <c r="AB34" i="1"/>
  <c r="AB35" i="1"/>
  <c r="AB36" i="1"/>
  <c r="AB38" i="1"/>
  <c r="AB39" i="1"/>
  <c r="AB40" i="1"/>
  <c r="AB41" i="1"/>
  <c r="AB42" i="1"/>
  <c r="AB46" i="1"/>
  <c r="AB50" i="1"/>
  <c r="AB52" i="1"/>
  <c r="AB61" i="1"/>
  <c r="AB62" i="1"/>
  <c r="AB63" i="1"/>
  <c r="AB67" i="1"/>
  <c r="AB69" i="1"/>
  <c r="AB70" i="1"/>
  <c r="AB71" i="1"/>
  <c r="AB73" i="1"/>
  <c r="AB76" i="1"/>
  <c r="AB79" i="1"/>
  <c r="AB80" i="1"/>
  <c r="AB81" i="1"/>
  <c r="AB83" i="1"/>
  <c r="AD63" i="1" a="1"/>
  <c r="AD63" i="1" s="1"/>
  <c r="AD62" i="1" a="1"/>
  <c r="AD62" i="1" s="1"/>
  <c r="AD61" i="1" a="1"/>
  <c r="AD61" i="1" s="1"/>
  <c r="AD60" i="1" a="1"/>
  <c r="AD60" i="1" s="1"/>
  <c r="AD59" i="1" a="1"/>
  <c r="AD59" i="1" s="1"/>
  <c r="AD58" i="1" a="1"/>
  <c r="AD58" i="1" s="1"/>
  <c r="AD57" i="1" a="1"/>
  <c r="AD57" i="1" s="1"/>
  <c r="D8" i="7" l="1"/>
  <c r="D7" i="7"/>
  <c r="D6" i="7"/>
  <c r="D5" i="7"/>
  <c r="D4" i="7"/>
  <c r="D3" i="7"/>
  <c r="D2" i="7"/>
  <c r="D8" i="6"/>
  <c r="D5" i="6"/>
  <c r="D4" i="6"/>
  <c r="D3" i="6"/>
  <c r="D7" i="6"/>
  <c r="D6" i="6"/>
  <c r="D2" i="6"/>
  <c r="F8" i="3"/>
  <c r="K11" i="3" l="1"/>
  <c r="O11" i="3"/>
  <c r="F11" i="3"/>
  <c r="J11" i="3"/>
  <c r="O10" i="3"/>
  <c r="K10" i="3"/>
  <c r="F10" i="3"/>
  <c r="J10" i="3"/>
  <c r="K9" i="3"/>
  <c r="O9" i="3"/>
  <c r="F9" i="3"/>
  <c r="J9" i="3"/>
  <c r="K8" i="3"/>
  <c r="O8" i="3"/>
  <c r="J8" i="3"/>
  <c r="K7" i="3"/>
  <c r="O7" i="3"/>
  <c r="F7" i="3"/>
  <c r="J7" i="3"/>
  <c r="F6" i="3"/>
  <c r="K6" i="3"/>
  <c r="J6" i="3"/>
  <c r="O6" i="3"/>
  <c r="O4" i="3"/>
  <c r="K4" i="3"/>
  <c r="J4" i="3"/>
  <c r="F4" i="3"/>
  <c r="O2" i="3"/>
  <c r="K2" i="3"/>
  <c r="J2" i="3"/>
  <c r="F2" i="3"/>
  <c r="R7" i="4"/>
  <c r="S8" i="4"/>
  <c r="R8" i="4"/>
  <c r="Q8" i="4"/>
  <c r="P8" i="4"/>
  <c r="O8" i="4"/>
  <c r="N8" i="4"/>
  <c r="M8" i="4"/>
  <c r="S7" i="4"/>
  <c r="Q7" i="4"/>
  <c r="P7" i="4"/>
  <c r="O7" i="4"/>
  <c r="N7" i="4"/>
  <c r="M7" i="4"/>
  <c r="S6" i="4"/>
  <c r="R6" i="4"/>
  <c r="Q6" i="4"/>
  <c r="P6" i="4"/>
  <c r="O6" i="4"/>
  <c r="N6" i="4"/>
  <c r="M6" i="4"/>
  <c r="S5" i="4"/>
  <c r="R5" i="4"/>
  <c r="Q5" i="4"/>
  <c r="P5" i="4"/>
  <c r="O5" i="4"/>
  <c r="N5" i="4"/>
  <c r="M5" i="4"/>
  <c r="S4" i="4"/>
  <c r="R4" i="4"/>
  <c r="Q4" i="4"/>
  <c r="P4" i="4"/>
  <c r="O4" i="4"/>
  <c r="N4" i="4"/>
  <c r="M4" i="4"/>
  <c r="S3" i="4"/>
  <c r="R3" i="4"/>
  <c r="Q3" i="4"/>
  <c r="P3" i="4"/>
  <c r="O3" i="4"/>
  <c r="N3" i="4"/>
  <c r="M3" i="4"/>
  <c r="S2" i="4"/>
  <c r="R2" i="4"/>
  <c r="Q2" i="4"/>
  <c r="P2" i="4"/>
  <c r="O2" i="4"/>
  <c r="N2" i="4"/>
  <c r="M2" i="4"/>
  <c r="F3" i="3" l="1"/>
  <c r="J3" i="3"/>
  <c r="K3" i="3"/>
  <c r="O3" i="3"/>
  <c r="O83" i="1"/>
  <c r="K83" i="1"/>
  <c r="J83" i="1"/>
  <c r="F83" i="1"/>
  <c r="O81" i="1"/>
  <c r="K81" i="1"/>
  <c r="J81" i="1"/>
  <c r="F81" i="1"/>
  <c r="O80" i="1"/>
  <c r="K80" i="1"/>
  <c r="J80" i="1"/>
  <c r="F80" i="1"/>
  <c r="O79" i="1"/>
  <c r="K79" i="1"/>
  <c r="J79" i="1"/>
  <c r="F79" i="1"/>
  <c r="O76" i="1"/>
  <c r="K76" i="1"/>
  <c r="J76" i="1"/>
  <c r="F76" i="1"/>
  <c r="O73" i="1"/>
  <c r="K73" i="1"/>
  <c r="J73" i="1"/>
  <c r="F73" i="1"/>
  <c r="O71" i="1"/>
  <c r="K71" i="1"/>
  <c r="J71" i="1"/>
  <c r="F71" i="1"/>
  <c r="O70" i="1"/>
  <c r="K70" i="1"/>
  <c r="J70" i="1"/>
  <c r="F70" i="1"/>
  <c r="O69" i="1"/>
  <c r="K69" i="1"/>
  <c r="J69" i="1"/>
  <c r="F69" i="1"/>
  <c r="O67" i="1"/>
  <c r="K67" i="1"/>
  <c r="J67" i="1"/>
  <c r="F67" i="1"/>
  <c r="O63" i="1"/>
  <c r="K63" i="1"/>
  <c r="J63" i="1"/>
  <c r="O62" i="1"/>
  <c r="K62" i="1"/>
  <c r="J62" i="1"/>
  <c r="F62" i="1"/>
  <c r="O61" i="1"/>
  <c r="K61" i="1"/>
  <c r="J61" i="1"/>
  <c r="F52" i="1"/>
  <c r="K52" i="1"/>
  <c r="J52" i="1"/>
  <c r="O52" i="1"/>
  <c r="O50" i="1"/>
  <c r="K50" i="1"/>
  <c r="J50" i="1"/>
  <c r="F50" i="1"/>
  <c r="O46" i="1"/>
  <c r="K46" i="1"/>
  <c r="J46" i="1"/>
  <c r="F46" i="1"/>
  <c r="K42" i="1"/>
  <c r="O42" i="1"/>
  <c r="F42" i="1"/>
  <c r="J42" i="1"/>
  <c r="K41" i="1"/>
  <c r="O41" i="1"/>
  <c r="F41" i="1"/>
  <c r="J41" i="1"/>
  <c r="K40" i="1"/>
  <c r="O40" i="1"/>
  <c r="F40" i="1"/>
  <c r="J40" i="1"/>
  <c r="K39" i="1"/>
  <c r="O39" i="1"/>
  <c r="F39" i="1"/>
  <c r="J39" i="1"/>
  <c r="F38" i="1"/>
  <c r="K38" i="1"/>
  <c r="J38" i="1"/>
  <c r="O38" i="1"/>
  <c r="O36" i="1"/>
  <c r="K36" i="1"/>
  <c r="J36" i="1"/>
  <c r="K35" i="1"/>
  <c r="O35" i="1"/>
  <c r="F35" i="1"/>
  <c r="J35" i="1"/>
  <c r="O34" i="1"/>
  <c r="K34" i="1"/>
  <c r="F34" i="1"/>
  <c r="J34" i="1"/>
  <c r="O33" i="1"/>
  <c r="K33" i="1"/>
  <c r="J33" i="1"/>
  <c r="F33" i="1"/>
  <c r="O32" i="1"/>
  <c r="F32" i="1"/>
  <c r="K32" i="1"/>
  <c r="J32" i="1"/>
  <c r="F31" i="1"/>
  <c r="K31" i="1"/>
  <c r="J31" i="1"/>
  <c r="O31" i="1"/>
  <c r="F30" i="1"/>
  <c r="K30" i="1"/>
  <c r="J30" i="1"/>
  <c r="O30" i="1"/>
  <c r="F27" i="1"/>
  <c r="K27" i="1"/>
  <c r="J27" i="1"/>
  <c r="O27" i="1"/>
  <c r="O26" i="1"/>
  <c r="K26" i="1"/>
  <c r="F26" i="1"/>
  <c r="J26" i="1"/>
  <c r="F24" i="1"/>
  <c r="K24" i="1"/>
  <c r="J24" i="1"/>
  <c r="O24" i="1"/>
  <c r="F21" i="1"/>
  <c r="J21" i="1"/>
  <c r="K21" i="1"/>
  <c r="O21" i="1"/>
  <c r="J20" i="1"/>
  <c r="K20" i="1"/>
  <c r="O20" i="1"/>
  <c r="F17" i="1"/>
  <c r="J17" i="1"/>
  <c r="K17" i="1"/>
  <c r="O17" i="1"/>
  <c r="O16" i="1"/>
  <c r="K16" i="1"/>
  <c r="J16" i="1"/>
  <c r="F16" i="1"/>
  <c r="O15" i="1"/>
  <c r="F4" i="1"/>
  <c r="F15" i="1"/>
  <c r="K15" i="1"/>
  <c r="J15" i="1"/>
  <c r="K14" i="1"/>
  <c r="J14" i="1"/>
  <c r="F14" i="1"/>
  <c r="O14" i="1"/>
  <c r="F10" i="1"/>
  <c r="J10" i="1"/>
  <c r="K10" i="1"/>
  <c r="O10" i="1"/>
  <c r="F8" i="1"/>
  <c r="O8" i="1"/>
  <c r="K8" i="1"/>
  <c r="J8" i="1"/>
  <c r="J7" i="1"/>
  <c r="O7" i="1"/>
  <c r="K7" i="1"/>
  <c r="O4" i="1"/>
  <c r="J4" i="1"/>
  <c r="K4" i="1"/>
  <c r="J3" i="1"/>
  <c r="F3" i="1"/>
  <c r="O3" i="1"/>
  <c r="K3" i="1"/>
  <c r="F20" i="1"/>
  <c r="F9" i="1"/>
  <c r="J9" i="1"/>
  <c r="K9" i="1"/>
  <c r="O9" i="1"/>
  <c r="O6" i="1"/>
  <c r="K6" i="1"/>
  <c r="J6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<sst xmlns="http://schemas.openxmlformats.org/spreadsheetml/2006/main" count="390" uniqueCount="237">
  <si>
    <t>Track Name</t>
  </si>
  <si>
    <t>Seed</t>
  </si>
  <si>
    <t>Self Colliding?</t>
  </si>
  <si>
    <t>Track Length</t>
  </si>
  <si>
    <t>Track Type</t>
  </si>
  <si>
    <t>Race Time</t>
  </si>
  <si>
    <t>Lap 1</t>
  </si>
  <si>
    <t>Lap 2</t>
  </si>
  <si>
    <t>Lap 3</t>
  </si>
  <si>
    <t>Average</t>
  </si>
  <si>
    <t>Top Speed</t>
  </si>
  <si>
    <t>Remaining Energy</t>
  </si>
  <si>
    <t>Notes</t>
  </si>
  <si>
    <t>Generation Data</t>
  </si>
  <si>
    <t>Axiom Iterations</t>
  </si>
  <si>
    <t>Height Variation Min</t>
  </si>
  <si>
    <t>Height Variation Max</t>
  </si>
  <si>
    <t>Max Height Change Per Section</t>
  </si>
  <si>
    <t>Spline Closed</t>
  </si>
  <si>
    <t>Boost Panel Chance</t>
  </si>
  <si>
    <t>Track Layout</t>
  </si>
  <si>
    <t>Track1</t>
  </si>
  <si>
    <t>TRACK</t>
  </si>
  <si>
    <t>Cyl1</t>
  </si>
  <si>
    <t>CYLINDER</t>
  </si>
  <si>
    <t>Cyl2</t>
  </si>
  <si>
    <t>Twirl1</t>
  </si>
  <si>
    <t>Cyl3</t>
  </si>
  <si>
    <t>Cyl4</t>
  </si>
  <si>
    <t>Flippy1</t>
  </si>
  <si>
    <t>Lots of sharp turns and corkscrews</t>
  </si>
  <si>
    <t>ALLLCAAMMAAAMAALAMLLALLRCLARMMALMMMSBCIIA</t>
  </si>
  <si>
    <t>Self colliding but still driveable</t>
  </si>
  <si>
    <t>Loop1</t>
  </si>
  <si>
    <t>ALALLRLAARAAASLLLRBIIIA</t>
  </si>
  <si>
    <t>ALLAALSLLARALLASARRLASSSALIALRAALMLAMMCIMMBCCA</t>
  </si>
  <si>
    <t>ALMMAALALRRALRALARLLARRRALRRLARMLLRAMMMAAICIIACLLBIACA</t>
  </si>
  <si>
    <t>ACCAALMMLRLLLLASALRRALSSARLALLRALRLRMMMCAACABCICACAA</t>
  </si>
  <si>
    <t>Track completely flips over on last section and has an impossible turn</t>
  </si>
  <si>
    <t>Very long, straight sections on the second half of the track</t>
  </si>
  <si>
    <t>AALRALSRRARARRALALSAAMLRARMARLAMRASMRRRRRCCIAACACCCBACACAACAAAIIA</t>
  </si>
  <si>
    <t>AALAARRARRALRLLRALSMARSMALRRRRRLRMRARRBCACAAIA</t>
  </si>
  <si>
    <t>Angle at loop point makes it easy for player to fall through the track on start</t>
  </si>
  <si>
    <t>TwoFloor</t>
  </si>
  <si>
    <t>ALLRCAALMSSAMAARALLAARRLCLARMASMMAMRSSSCCAACAICICCSSBAIIAIIAIAAACIAACA</t>
  </si>
  <si>
    <t>Cyl5</t>
  </si>
  <si>
    <t>ARRACLALMALSMAMMALMAALRRCALRMAMSMMMSBICIA</t>
  </si>
  <si>
    <t>ARRLARLALRAMLRLAASARAIRRALLRLRRLLAASLBCICACA</t>
  </si>
  <si>
    <t>Small self-collision intersections but still can be driven around and avoided</t>
  </si>
  <si>
    <t>Track2</t>
  </si>
  <si>
    <t>Track completely flips over on last section and cannot be driven through (barriers between sections overlap)</t>
  </si>
  <si>
    <t>AAMRARRALARALAALACLRALLRAAMMLRLRLLLLLLLCACAAICABAIACIA</t>
  </si>
  <si>
    <t>Cyl6</t>
  </si>
  <si>
    <t>Multiple points of self collision</t>
  </si>
  <si>
    <t>ARRAARRRLRLRLLLRARRRAMLAALRRLALSLAARRRRRRACAIICCIBCIICCACIA</t>
  </si>
  <si>
    <t>Cyl7</t>
  </si>
  <si>
    <t>ALRRCLLAMSARMSAAAARRALLACLALMALAMSALMMMMACCACIIRRBCAIICICA</t>
  </si>
  <si>
    <t>Loop point connects at strange angle, makes vehicle fall through the track</t>
  </si>
  <si>
    <t>Cyl8</t>
  </si>
  <si>
    <t>ALRRALMMRARARLALALLRARARAARARRLARAARSSSSSACCAIABIIIAA</t>
  </si>
  <si>
    <t>Track3</t>
  </si>
  <si>
    <t>ALLACAALMALLMMMAALRRALMACCCLMSARMASALLBCAIAACAA</t>
  </si>
  <si>
    <t>Cyl9</t>
  </si>
  <si>
    <t>Very sharp corner before the start point that causes issues with the car driving when taken on the inside</t>
  </si>
  <si>
    <t>ALAACAAAMASLMSMAALARAALRCLASMARLMAALLLLLIICAASSBCACA</t>
  </si>
  <si>
    <t>Cyl10</t>
  </si>
  <si>
    <t>ALSAARLARALARRLLARMAAAARACIARRRARRLRLLLACIAAICAAICCIBIIIACICA</t>
  </si>
  <si>
    <t>Spiral1</t>
  </si>
  <si>
    <t>Lots of boost panels allowing for faster speed</t>
  </si>
  <si>
    <t>ALAARLRRALAIALRLRASSCAIIIAACBCAIA</t>
  </si>
  <si>
    <t>Track4</t>
  </si>
  <si>
    <t>AMARLLLAAIACALLLLAMMAAIAISSBCACCA</t>
  </si>
  <si>
    <t>Track5</t>
  </si>
  <si>
    <t>ALAARARRAMAAALRARAMMMMIIIBIA</t>
  </si>
  <si>
    <t>Cyl11</t>
  </si>
  <si>
    <t>Very sharp turns back to start (could clip the vehicle through the track)</t>
  </si>
  <si>
    <t>AAAARARRAAARAARARRSSSSCCSSBCAA</t>
  </si>
  <si>
    <t>Cyl12</t>
  </si>
  <si>
    <t>Cylinders completely intersect</t>
  </si>
  <si>
    <t>ARCCMAMAARARCAMMMSBACIIA</t>
  </si>
  <si>
    <t>Track6</t>
  </si>
  <si>
    <t>AAAARARLALARALRARLLLLCIIACAIBCCAIA</t>
  </si>
  <si>
    <t>Cyl13</t>
  </si>
  <si>
    <t>AMAIRRRAAAAAARRRRALLBACCA</t>
  </si>
  <si>
    <t>Cyl14</t>
  </si>
  <si>
    <t>Max Height Variation Per Section: 400 -&gt; 100</t>
  </si>
  <si>
    <t>Axiom Iterations: 2 -&gt; 1</t>
  </si>
  <si>
    <t>ALCLMLMSALARCAMMMARRRRCAACCAAMMBCAIIACA</t>
  </si>
  <si>
    <t>Cyl15</t>
  </si>
  <si>
    <t>ALARRRRLALARAARRRLBAAA</t>
  </si>
  <si>
    <t>Cyl16</t>
  </si>
  <si>
    <t>AMAMLALAALAAALLALLRRRRRCACBAAAACIA</t>
  </si>
  <si>
    <t>Final segment cuts straight through track</t>
  </si>
  <si>
    <t>Spiral2</t>
  </si>
  <si>
    <t>AACLMAMSASACCAMSMMLLIAIIIASSBIIA</t>
  </si>
  <si>
    <t>Circuit1</t>
  </si>
  <si>
    <t>AMARRLRRALARALRARABAIAA</t>
  </si>
  <si>
    <t>Cyl17</t>
  </si>
  <si>
    <t>ARALLRLAAMARALLLLLSSSSCIIIMMMBCIIA</t>
  </si>
  <si>
    <t>Track7</t>
  </si>
  <si>
    <t>ARAMLALRAMARALLLLLMMBAA</t>
  </si>
  <si>
    <t>Track cuts back onto itself at the very end, making it undrivable (hits barriers)</t>
  </si>
  <si>
    <t>Track8</t>
  </si>
  <si>
    <t>Sharp corner at end with touching barriers</t>
  </si>
  <si>
    <t>ARAMLRLAAMALALLALRRRRRACAAILLLBCAIA</t>
  </si>
  <si>
    <t>Track9</t>
  </si>
  <si>
    <t>ARAALLLLALAMARLALALLLLIAACBAAAA</t>
  </si>
  <si>
    <t>Track10</t>
  </si>
  <si>
    <t>ACARRRRRALARACRARASSIAAAIIIBCCCCACA</t>
  </si>
  <si>
    <t>Cyl19</t>
  </si>
  <si>
    <t>Cyl18</t>
  </si>
  <si>
    <t>AMALRLRAAAALAIRARABCICCA</t>
  </si>
  <si>
    <t>Vertical</t>
  </si>
  <si>
    <t>AMARRARAARARALRCRRSSSACACABAACCCCA</t>
  </si>
  <si>
    <t>ALCAMAMAALAACAMMMASSSSCAAISSBACCA</t>
  </si>
  <si>
    <t>Min Height -&gt; 12, Max Height -&gt; 100, Max Height Variation -&gt; 50</t>
  </si>
  <si>
    <t>Track11</t>
  </si>
  <si>
    <t>Track flips at end, making barriers cross</t>
  </si>
  <si>
    <t>ACCAMSMMAAARCLMMMALLICCIBIAA</t>
  </si>
  <si>
    <t>Circuit2</t>
  </si>
  <si>
    <t>Flat top speeds as only 1 boost panel existed</t>
  </si>
  <si>
    <t>ASALRARRALAAALRARABACCA</t>
  </si>
  <si>
    <t>Circuit3</t>
  </si>
  <si>
    <t>Track is very flat so runs through itself at multiple points</t>
  </si>
  <si>
    <t>ALARLLLAARARARLRLLSSSSCCIACRRBACACIIA</t>
  </si>
  <si>
    <t>Cyl20</t>
  </si>
  <si>
    <t>Track cuts directly through itself</t>
  </si>
  <si>
    <t>AAAALRLAASARAALALARRRRRCIAACAAACBIAACCAAIAACAA</t>
  </si>
  <si>
    <t>Track12</t>
  </si>
  <si>
    <t>Barriers collide with themselves in the final section</t>
  </si>
  <si>
    <t>ARARLALAAMARARLALLLLLLIAIIAIBIAAAIA</t>
  </si>
  <si>
    <t>Track13</t>
  </si>
  <si>
    <t>ARALRARLARALAMRARRBIICAAA</t>
  </si>
  <si>
    <t>Track14</t>
  </si>
  <si>
    <t>ARARLRLAAAAAALLLLABACICCA</t>
  </si>
  <si>
    <t>Cyl21</t>
  </si>
  <si>
    <t>Multiple points of collision</t>
  </si>
  <si>
    <t>ALACLLLAAAAMALLMLARRRRACCAALLBACCACIA</t>
  </si>
  <si>
    <t>Track15</t>
  </si>
  <si>
    <t>Track generates so close together that barriers affect other section of track</t>
  </si>
  <si>
    <t>ALALLALAARARAALRLABAIICA</t>
  </si>
  <si>
    <t>Cyl22</t>
  </si>
  <si>
    <t>ASALLLLRALASARLALALBIIIA</t>
  </si>
  <si>
    <t>Min Height -&gt; 25</t>
  </si>
  <si>
    <t>Tangle1</t>
  </si>
  <si>
    <t>ARALLALAAMARALLLLRRRBI</t>
  </si>
  <si>
    <t>Track16</t>
  </si>
  <si>
    <t>Flips over and collides with itself at the end</t>
  </si>
  <si>
    <t>ALALRARAALARALRARRRRRAAIAAIAAACBAACIACA</t>
  </si>
  <si>
    <t>Tangle2</t>
  </si>
  <si>
    <t>ACARRIRRALALACRIRRSSIIIBAAIIA</t>
  </si>
  <si>
    <t>Track17</t>
  </si>
  <si>
    <t>ARALLLLAALAIARLALALLLLLCACCCILBIIAA</t>
  </si>
  <si>
    <t>Track18</t>
  </si>
  <si>
    <t>The loop point is at an awkward angle, pushing the player under the track as they finish a lap</t>
  </si>
  <si>
    <t>AMCAMSMAARAACAMSMARRACCACICCRBICACCIAAA</t>
  </si>
  <si>
    <t>Cyl23</t>
  </si>
  <si>
    <t>ALARLRLAALARACLLLRRRRCACCIACMMBCACIIICA</t>
  </si>
  <si>
    <t>Cyl24</t>
  </si>
  <si>
    <t>Collisions make it very hard to drive across (can get pulled onto other parts of the track)</t>
  </si>
  <si>
    <t>ARARRRRRARALALRARRBIAA</t>
  </si>
  <si>
    <t>Track19</t>
  </si>
  <si>
    <t>Max Height -&gt; 200</t>
  </si>
  <si>
    <t>Cyl25</t>
  </si>
  <si>
    <t>AMARRLRAALAMAMRRRALLLIAICCBCA</t>
  </si>
  <si>
    <t>Track20</t>
  </si>
  <si>
    <t>AAAARRRAALALALRARIMMMMAIIBICA</t>
  </si>
  <si>
    <t>Track21</t>
  </si>
  <si>
    <t>ARARRMRLASALARRRRLRBIIACA</t>
  </si>
  <si>
    <t>Cyl26</t>
  </si>
  <si>
    <t>AAALRRRAALALAMRSRMLLLCCCLLBCA</t>
  </si>
  <si>
    <t>Track22</t>
  </si>
  <si>
    <t>ARARRLRRAMALAARRRRMBIA</t>
  </si>
  <si>
    <t>Track23</t>
  </si>
  <si>
    <t>ALALLALLARAIALLLLLRRRRRCIAIBACCIA</t>
  </si>
  <si>
    <t>Cyl27</t>
  </si>
  <si>
    <t>ALCAMAMAASARCAMLMMSSSSACICCSSBICAIAAA</t>
  </si>
  <si>
    <t>SideLoop</t>
  </si>
  <si>
    <t>Three-way track intersection</t>
  </si>
  <si>
    <t>ACARLALAARAMARLLLLRRRRRCAIAICCBIICA</t>
  </si>
  <si>
    <t>Track24</t>
  </si>
  <si>
    <t>AMALRARRARAAAARARRBAIA</t>
  </si>
  <si>
    <t>Cyl28</t>
  </si>
  <si>
    <t>ARCAMRMLARALCAMAMSBCIA</t>
  </si>
  <si>
    <t>Axiom Iterations: 1 -&gt; 0</t>
  </si>
  <si>
    <t>Circuit4</t>
  </si>
  <si>
    <t>ACMMAACMMBIA</t>
  </si>
  <si>
    <t>Cyl29</t>
  </si>
  <si>
    <t>ACMMAACMMBCA</t>
  </si>
  <si>
    <t>Cyl30</t>
  </si>
  <si>
    <t>ACMMAACMMBI</t>
  </si>
  <si>
    <t>Track25</t>
  </si>
  <si>
    <t>AALLAAALLBAA</t>
  </si>
  <si>
    <t>Cyl31</t>
  </si>
  <si>
    <t>AARRAAARRBI</t>
  </si>
  <si>
    <t>Straight</t>
  </si>
  <si>
    <t>Left Turn</t>
  </si>
  <si>
    <t>Sharp Left Turn</t>
  </si>
  <si>
    <t>Right Turn</t>
  </si>
  <si>
    <t>Sharp Right Turn</t>
  </si>
  <si>
    <t>Loop</t>
  </si>
  <si>
    <t>Corkscrew</t>
  </si>
  <si>
    <t>NewTrack1</t>
  </si>
  <si>
    <t>NewCyl1</t>
  </si>
  <si>
    <t>ARCAMAMSALAMCAMAMMMMMMMAIBACA</t>
  </si>
  <si>
    <t>ARCAMAMAAAARCAMLMSSSAAAAIMBIAAAAA</t>
  </si>
  <si>
    <t>NewCyl2</t>
  </si>
  <si>
    <t>Small intersection but still completeable</t>
  </si>
  <si>
    <t>ALAARARAALALAARRRRSSSSAACCISSBCACA</t>
  </si>
  <si>
    <t>NewTrack2</t>
  </si>
  <si>
    <t>ARAMRRRLARALALRARLMMBIIIA</t>
  </si>
  <si>
    <t>NewCyl3</t>
  </si>
  <si>
    <t>AACAMAMMACALCAMSMALLLLAIIACSBAAAICA</t>
  </si>
  <si>
    <t>NewCyl4</t>
  </si>
  <si>
    <t>ARAARARMAAALAARRRABACIA</t>
  </si>
  <si>
    <t>NewTrack3</t>
  </si>
  <si>
    <t>ARAARARAAMAAARRARRSBAAACA</t>
  </si>
  <si>
    <t>Track passes very close over another section</t>
  </si>
  <si>
    <t>Sharp corners at end of track</t>
  </si>
  <si>
    <t>NewCyl5</t>
  </si>
  <si>
    <t>ALARLALLACAMARLALAMMMMMIAAAIBAAA</t>
  </si>
  <si>
    <t>NewCyl6</t>
  </si>
  <si>
    <t>ALACLALRALACAALALAMMMMMAAAAIAALLBAIA</t>
  </si>
  <si>
    <t>NewTrack4</t>
  </si>
  <si>
    <t>AAAALALAARARASLALLRRRRAAAAACAIRRRBAAIAAICA</t>
  </si>
  <si>
    <t>A</t>
  </si>
  <si>
    <t>L</t>
  </si>
  <si>
    <t>M</t>
  </si>
  <si>
    <t>R</t>
  </si>
  <si>
    <t>S</t>
  </si>
  <si>
    <t>I</t>
  </si>
  <si>
    <t>C</t>
  </si>
  <si>
    <t>Average Time to 1km</t>
  </si>
  <si>
    <t>Track Section</t>
  </si>
  <si>
    <t>Section Count</t>
  </si>
  <si>
    <t>Generation Odds</t>
  </si>
  <si>
    <t>Generation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</si>
</sst>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.###&quot;Km&quot;"/>
    <numFmt numFmtId="165" formatCode="###.###&quot;s&quot;"/>
    <numFmt numFmtId="166" formatCode="###&quot;km/h&quot;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1" fillId="2" borderId="0" xfId="1"/>
    <xf numFmtId="164" fontId="0" fillId="0" borderId="0" xfId="0" applyNumberFormat="1"/>
    <xf numFmtId="165" fontId="1" fillId="2" borderId="0" xfId="1" applyNumberFormat="1"/>
    <xf numFmtId="165" fontId="0" fillId="0" borderId="0" xfId="0" applyNumberFormat="1"/>
    <xf numFmtId="166" fontId="1" fillId="2" borderId="0" xfId="1" applyNumberFormat="1"/>
    <xf numFmtId="166" fontId="0" fillId="0" borderId="0" xfId="0" applyNumberFormat="1"/>
    <xf numFmtId="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9" fontId="1" fillId="2" borderId="0" xfId="1" applyNumberFormat="1"/>
    <xf numFmtId="10" fontId="0" fillId="0" borderId="0" xfId="0" applyNumberFormat="1"/>
  </cellXfs>
  <cellStyles count="2">
    <cellStyle name="Bad" xfId="1" builtinId="27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"/>
  <sheetViews>
    <sheetView topLeftCell="R1" workbookViewId="0">
      <pane ySplit="1" topLeftCell="A51" activePane="bottomLeft" state="frozen"/>
      <selection pane="bottomLeft" activeCell="AC57" sqref="AC57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3.85546875" bestFit="1" customWidth="1"/>
    <col min="4" max="4" width="12" style="5" bestFit="1" customWidth="1"/>
    <col min="5" max="5" width="10.28515625" bestFit="1" customWidth="1"/>
    <col min="6" max="6" width="10" bestFit="1" customWidth="1"/>
    <col min="7" max="9" width="8.42578125" style="7" bestFit="1" customWidth="1"/>
    <col min="10" max="10" width="8.28515625" bestFit="1" customWidth="1"/>
    <col min="11" max="11" width="10.42578125" style="9" bestFit="1" customWidth="1"/>
    <col min="12" max="12" width="9.7109375" style="9" bestFit="1" customWidth="1"/>
    <col min="13" max="13" width="10.7109375" style="9" bestFit="1" customWidth="1"/>
    <col min="14" max="14" width="10.28515625" style="9" bestFit="1" customWidth="1"/>
    <col min="15" max="15" width="9.7109375" style="9" bestFit="1" customWidth="1"/>
    <col min="16" max="16" width="17" style="10" bestFit="1" customWidth="1"/>
    <col min="17" max="17" width="37.28515625" style="12" bestFit="1" customWidth="1"/>
    <col min="18" max="18" width="15.7109375" style="2" bestFit="1" customWidth="1"/>
    <col min="19" max="19" width="15.85546875" bestFit="1" customWidth="1"/>
    <col min="20" max="20" width="19.5703125" bestFit="1" customWidth="1"/>
    <col min="21" max="21" width="19.85546875" bestFit="1" customWidth="1"/>
    <col min="22" max="22" width="29" bestFit="1" customWidth="1"/>
    <col min="23" max="23" width="13.140625" bestFit="1" customWidth="1"/>
    <col min="24" max="24" width="18.5703125" bestFit="1" customWidth="1"/>
    <col min="25" max="25" width="47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</v>
      </c>
      <c r="Q1" s="11" t="s">
        <v>12</v>
      </c>
      <c r="R1" s="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AB1" s="1" t="s">
        <v>232</v>
      </c>
    </row>
    <row r="2" spans="1:28" x14ac:dyDescent="0.25">
      <c r="A2" t="s">
        <v>21</v>
      </c>
      <c r="B2">
        <v>1794363401</v>
      </c>
      <c r="C2" t="b">
        <v>1</v>
      </c>
      <c r="D2" s="5">
        <v>19.225999999999999</v>
      </c>
      <c r="E2" t="s">
        <v>22</v>
      </c>
      <c r="F2" s="4"/>
      <c r="G2" s="6"/>
      <c r="H2" s="6"/>
      <c r="I2" s="6"/>
      <c r="J2" s="4"/>
      <c r="K2" s="8"/>
      <c r="L2" s="8"/>
      <c r="M2" s="8"/>
      <c r="N2" s="8"/>
      <c r="O2" s="8"/>
      <c r="P2" s="13"/>
      <c r="S2">
        <v>2</v>
      </c>
      <c r="T2">
        <v>25</v>
      </c>
      <c r="U2">
        <v>400</v>
      </c>
      <c r="V2">
        <v>400</v>
      </c>
      <c r="W2" t="b">
        <v>1</v>
      </c>
      <c r="X2">
        <v>2</v>
      </c>
      <c r="Y2" t="s">
        <v>31</v>
      </c>
    </row>
    <row r="3" spans="1:28" x14ac:dyDescent="0.25">
      <c r="A3" t="s">
        <v>23</v>
      </c>
      <c r="B3">
        <v>874065028</v>
      </c>
      <c r="C3" t="b">
        <v>0</v>
      </c>
      <c r="D3" s="5">
        <v>22.507999999999999</v>
      </c>
      <c r="E3" t="s">
        <v>24</v>
      </c>
      <c r="F3" s="7">
        <f>SUM(G3:I3)</f>
        <v>324.48500000000001</v>
      </c>
      <c r="G3" s="7">
        <v>121.626</v>
      </c>
      <c r="H3" s="7">
        <v>98.86</v>
      </c>
      <c r="I3" s="7">
        <v>103.999</v>
      </c>
      <c r="J3" s="7">
        <f>AVERAGE(G3:I3)</f>
        <v>108.16166666666668</v>
      </c>
      <c r="K3" s="9">
        <f>LARGE(L3:N3, 1)</f>
        <v>1100</v>
      </c>
      <c r="L3" s="9">
        <v>1000</v>
      </c>
      <c r="M3" s="9">
        <v>1100</v>
      </c>
      <c r="N3" s="9">
        <v>1000</v>
      </c>
      <c r="O3" s="9">
        <f>AVERAGE(L3:N3)</f>
        <v>1033.3333333333333</v>
      </c>
      <c r="P3" s="10">
        <v>0.23</v>
      </c>
      <c r="S3">
        <v>2</v>
      </c>
      <c r="T3">
        <v>25</v>
      </c>
      <c r="U3">
        <v>400</v>
      </c>
      <c r="V3">
        <v>400</v>
      </c>
      <c r="W3" t="b">
        <v>1</v>
      </c>
      <c r="X3">
        <v>2</v>
      </c>
      <c r="Y3" t="s">
        <v>35</v>
      </c>
      <c r="AB3">
        <f t="shared" ref="AB3:AB63" si="0">J3/D3</f>
        <v>4.8054765712931706</v>
      </c>
    </row>
    <row r="4" spans="1:28" x14ac:dyDescent="0.25">
      <c r="A4" t="s">
        <v>25</v>
      </c>
      <c r="B4">
        <v>1956592683</v>
      </c>
      <c r="C4" t="b">
        <v>1</v>
      </c>
      <c r="D4" s="5">
        <v>27.28</v>
      </c>
      <c r="E4" t="s">
        <v>24</v>
      </c>
      <c r="F4" s="7">
        <f>SUM(G4:I4)</f>
        <v>347.59299999999996</v>
      </c>
      <c r="G4" s="7">
        <v>122.081</v>
      </c>
      <c r="H4" s="7">
        <v>121.631</v>
      </c>
      <c r="I4" s="7">
        <v>103.881</v>
      </c>
      <c r="J4" s="7">
        <f>AVERAGE(G4:I4)</f>
        <v>115.86433333333332</v>
      </c>
      <c r="K4" s="9">
        <f>LARGE(M4:N4, 1)</f>
        <v>1417</v>
      </c>
      <c r="L4" s="9">
        <v>1059</v>
      </c>
      <c r="M4" s="9">
        <v>1066</v>
      </c>
      <c r="N4" s="9">
        <v>1417</v>
      </c>
      <c r="O4" s="9">
        <f>AVERAGE(L4:N4)</f>
        <v>1180.6666666666667</v>
      </c>
      <c r="P4" s="10">
        <v>1</v>
      </c>
      <c r="Q4" s="12" t="s">
        <v>32</v>
      </c>
      <c r="S4">
        <v>2</v>
      </c>
      <c r="T4">
        <v>25</v>
      </c>
      <c r="U4">
        <v>400</v>
      </c>
      <c r="V4">
        <v>400</v>
      </c>
      <c r="W4" t="b">
        <v>1</v>
      </c>
      <c r="X4">
        <v>2</v>
      </c>
      <c r="Y4" t="s">
        <v>36</v>
      </c>
      <c r="AB4">
        <f t="shared" si="0"/>
        <v>4.2472262952101651</v>
      </c>
    </row>
    <row r="5" spans="1:28" ht="30" x14ac:dyDescent="0.25">
      <c r="A5" t="s">
        <v>26</v>
      </c>
      <c r="B5">
        <v>1558202487</v>
      </c>
      <c r="C5" t="b">
        <v>1</v>
      </c>
      <c r="D5" s="5">
        <v>27.172999999999998</v>
      </c>
      <c r="E5" t="s">
        <v>22</v>
      </c>
      <c r="F5" s="4"/>
      <c r="G5" s="6"/>
      <c r="H5" s="6"/>
      <c r="I5" s="6"/>
      <c r="J5" s="4"/>
      <c r="K5" s="8"/>
      <c r="L5" s="8"/>
      <c r="M5" s="8"/>
      <c r="N5" s="8"/>
      <c r="O5" s="8"/>
      <c r="P5" s="13">
        <v>0</v>
      </c>
      <c r="Q5" s="12" t="s">
        <v>38</v>
      </c>
      <c r="S5">
        <v>2</v>
      </c>
      <c r="T5">
        <v>25</v>
      </c>
      <c r="U5">
        <v>400</v>
      </c>
      <c r="V5">
        <v>400</v>
      </c>
      <c r="W5" t="b">
        <v>1</v>
      </c>
      <c r="X5">
        <v>2</v>
      </c>
      <c r="Y5" t="s">
        <v>37</v>
      </c>
    </row>
    <row r="6" spans="1:28" ht="30" x14ac:dyDescent="0.25">
      <c r="A6" t="s">
        <v>27</v>
      </c>
      <c r="B6">
        <v>884374879</v>
      </c>
      <c r="C6" t="b">
        <v>0</v>
      </c>
      <c r="D6" s="5">
        <v>37.002000000000002</v>
      </c>
      <c r="E6" t="s">
        <v>24</v>
      </c>
      <c r="F6" s="7">
        <f>SUM(G6:I6)</f>
        <v>497.14000000000004</v>
      </c>
      <c r="G6" s="7">
        <v>169.44200000000001</v>
      </c>
      <c r="H6" s="7">
        <v>163.1</v>
      </c>
      <c r="I6" s="7">
        <v>164.59800000000001</v>
      </c>
      <c r="J6" s="7">
        <f>AVERAGE(G6:I6)</f>
        <v>165.71333333333334</v>
      </c>
      <c r="K6" s="9">
        <f>LARGE(L6:N6, 1)</f>
        <v>1417</v>
      </c>
      <c r="L6" s="9">
        <v>1417</v>
      </c>
      <c r="M6" s="9">
        <v>1000</v>
      </c>
      <c r="N6" s="9">
        <v>900</v>
      </c>
      <c r="O6" s="9">
        <f>AVERAGE(L6:N6)</f>
        <v>1105.6666666666667</v>
      </c>
      <c r="P6" s="10">
        <v>0.59</v>
      </c>
      <c r="Q6" s="12" t="s">
        <v>39</v>
      </c>
      <c r="S6">
        <v>2</v>
      </c>
      <c r="T6">
        <v>25</v>
      </c>
      <c r="U6">
        <v>400</v>
      </c>
      <c r="V6">
        <v>400</v>
      </c>
      <c r="W6" t="b">
        <v>1</v>
      </c>
      <c r="X6">
        <v>2</v>
      </c>
      <c r="Y6" t="s">
        <v>40</v>
      </c>
      <c r="AB6">
        <f t="shared" si="0"/>
        <v>4.4784966578383152</v>
      </c>
    </row>
    <row r="7" spans="1:28" ht="30" x14ac:dyDescent="0.25">
      <c r="A7" t="s">
        <v>28</v>
      </c>
      <c r="B7">
        <v>894679958</v>
      </c>
      <c r="C7" t="b">
        <v>1</v>
      </c>
      <c r="D7" s="5">
        <v>21.170999999999999</v>
      </c>
      <c r="E7" t="s">
        <v>24</v>
      </c>
      <c r="F7" s="4"/>
      <c r="G7" s="7">
        <v>107.548</v>
      </c>
      <c r="H7" s="4"/>
      <c r="I7" s="4"/>
      <c r="J7" s="7">
        <f>AVERAGE(G7:I7)</f>
        <v>107.548</v>
      </c>
      <c r="K7" s="9">
        <f>LARGE(L7:N7, 1)</f>
        <v>1152</v>
      </c>
      <c r="L7" s="9">
        <v>1152</v>
      </c>
      <c r="M7" s="4"/>
      <c r="N7" s="4"/>
      <c r="O7" s="9">
        <f>AVERAGE(L7:N7)</f>
        <v>1152</v>
      </c>
      <c r="P7" s="13">
        <v>0</v>
      </c>
      <c r="Q7" s="12" t="s">
        <v>42</v>
      </c>
      <c r="S7">
        <v>2</v>
      </c>
      <c r="T7">
        <v>25</v>
      </c>
      <c r="U7">
        <v>400</v>
      </c>
      <c r="V7">
        <v>400</v>
      </c>
      <c r="W7" t="b">
        <v>1</v>
      </c>
      <c r="X7">
        <v>2</v>
      </c>
      <c r="Y7" t="s">
        <v>41</v>
      </c>
      <c r="AB7">
        <f t="shared" si="0"/>
        <v>5.0799678805913748</v>
      </c>
    </row>
    <row r="8" spans="1:28" x14ac:dyDescent="0.25">
      <c r="A8" t="s">
        <v>43</v>
      </c>
      <c r="B8">
        <v>1896745784</v>
      </c>
      <c r="C8" t="b">
        <v>0</v>
      </c>
      <c r="D8" s="5">
        <v>42.942999999999998</v>
      </c>
      <c r="E8" t="s">
        <v>24</v>
      </c>
      <c r="F8" s="7">
        <f>SUM(G8:I8)</f>
        <v>436.10400000000004</v>
      </c>
      <c r="G8" s="7">
        <v>154.68700000000001</v>
      </c>
      <c r="H8" s="7">
        <v>131.78100000000001</v>
      </c>
      <c r="I8" s="7">
        <v>149.636</v>
      </c>
      <c r="J8" s="7">
        <f>AVERAGE(G8:I8)</f>
        <v>145.36800000000002</v>
      </c>
      <c r="K8" s="9">
        <f>LARGE(L8:N8, 1)</f>
        <v>2346</v>
      </c>
      <c r="L8" s="9">
        <v>1800</v>
      </c>
      <c r="M8" s="9">
        <v>2346</v>
      </c>
      <c r="N8" s="9">
        <v>2191</v>
      </c>
      <c r="O8" s="9">
        <f>AVERAGE(L8:N8)</f>
        <v>2112.3333333333335</v>
      </c>
      <c r="P8" s="10">
        <v>0.11</v>
      </c>
      <c r="S8">
        <v>2</v>
      </c>
      <c r="T8">
        <v>25</v>
      </c>
      <c r="U8">
        <v>400</v>
      </c>
      <c r="V8">
        <v>400</v>
      </c>
      <c r="W8" t="b">
        <v>1</v>
      </c>
      <c r="X8">
        <v>2</v>
      </c>
      <c r="Y8" t="s">
        <v>44</v>
      </c>
      <c r="AB8">
        <f t="shared" si="0"/>
        <v>3.3851384393265498</v>
      </c>
    </row>
    <row r="9" spans="1:28" x14ac:dyDescent="0.25">
      <c r="A9" t="s">
        <v>29</v>
      </c>
      <c r="B9">
        <v>93265527</v>
      </c>
      <c r="C9" t="b">
        <v>0</v>
      </c>
      <c r="D9" s="5">
        <v>18.59</v>
      </c>
      <c r="E9" t="s">
        <v>22</v>
      </c>
      <c r="F9" s="7">
        <f>SUM(G9:I9)</f>
        <v>271.17399999999998</v>
      </c>
      <c r="G9" s="7">
        <v>94.352000000000004</v>
      </c>
      <c r="H9" s="7">
        <v>94.899000000000001</v>
      </c>
      <c r="I9" s="7">
        <v>81.923000000000002</v>
      </c>
      <c r="J9" s="7">
        <f>AVERAGE(G9:I9)</f>
        <v>90.391333333333321</v>
      </c>
      <c r="K9" s="9">
        <f>LARGE(L9:N9, 1)</f>
        <v>1097</v>
      </c>
      <c r="L9" s="9">
        <v>952</v>
      </c>
      <c r="M9" s="9">
        <v>1025</v>
      </c>
      <c r="N9" s="9">
        <v>1097</v>
      </c>
      <c r="O9" s="9">
        <f>AVERAGE(L9:N9)</f>
        <v>1024.6666666666667</v>
      </c>
      <c r="P9" s="10">
        <v>0.02</v>
      </c>
      <c r="Q9" s="12" t="s">
        <v>30</v>
      </c>
      <c r="S9">
        <v>2</v>
      </c>
      <c r="T9">
        <v>25</v>
      </c>
      <c r="U9">
        <v>400</v>
      </c>
      <c r="V9">
        <v>400</v>
      </c>
      <c r="W9" t="b">
        <v>1</v>
      </c>
      <c r="X9">
        <v>2</v>
      </c>
      <c r="Y9" t="s">
        <v>46</v>
      </c>
      <c r="AB9">
        <f t="shared" si="0"/>
        <v>4.8623632777478925</v>
      </c>
    </row>
    <row r="10" spans="1:28" ht="30" x14ac:dyDescent="0.25">
      <c r="A10" t="s">
        <v>45</v>
      </c>
      <c r="B10">
        <v>1600663189</v>
      </c>
      <c r="C10" t="b">
        <v>1</v>
      </c>
      <c r="D10" s="5">
        <v>22.07</v>
      </c>
      <c r="E10" t="s">
        <v>24</v>
      </c>
      <c r="F10" s="7">
        <f>SUM(G10:I10)</f>
        <v>279.04000000000002</v>
      </c>
      <c r="G10" s="7">
        <v>95.491</v>
      </c>
      <c r="H10" s="7">
        <v>93.147999999999996</v>
      </c>
      <c r="I10" s="7">
        <v>90.400999999999996</v>
      </c>
      <c r="J10" s="7">
        <f>AVERAGE(G10:I10)</f>
        <v>93.013333333333335</v>
      </c>
      <c r="K10" s="9">
        <f>LARGE(L10:N10, 1)</f>
        <v>1100</v>
      </c>
      <c r="L10" s="9">
        <v>1100</v>
      </c>
      <c r="M10" s="9">
        <v>1100</v>
      </c>
      <c r="N10" s="9">
        <v>1100</v>
      </c>
      <c r="O10" s="9">
        <f>AVERAGE(L10:N10)</f>
        <v>1100</v>
      </c>
      <c r="P10" s="10">
        <v>1</v>
      </c>
      <c r="Q10" s="12" t="s">
        <v>48</v>
      </c>
      <c r="S10">
        <v>2</v>
      </c>
      <c r="T10">
        <v>25</v>
      </c>
      <c r="U10">
        <v>400</v>
      </c>
      <c r="V10">
        <v>400</v>
      </c>
      <c r="W10" t="b">
        <v>1</v>
      </c>
      <c r="X10">
        <v>2</v>
      </c>
      <c r="Y10" t="s">
        <v>47</v>
      </c>
      <c r="AB10">
        <f t="shared" si="0"/>
        <v>4.2144691134269747</v>
      </c>
    </row>
    <row r="11" spans="1:28" ht="45" x14ac:dyDescent="0.25">
      <c r="A11" t="s">
        <v>49</v>
      </c>
      <c r="B11">
        <v>7983422</v>
      </c>
      <c r="C11" t="b">
        <v>0</v>
      </c>
      <c r="D11" s="5">
        <v>28.192</v>
      </c>
      <c r="E11" t="s">
        <v>22</v>
      </c>
      <c r="F11" s="4"/>
      <c r="G11" s="6"/>
      <c r="H11" s="6"/>
      <c r="I11" s="6"/>
      <c r="J11" s="4"/>
      <c r="K11" s="8"/>
      <c r="L11" s="8"/>
      <c r="M11" s="8"/>
      <c r="N11" s="8"/>
      <c r="O11" s="8"/>
      <c r="P11" s="13">
        <v>0</v>
      </c>
      <c r="Q11" s="12" t="s">
        <v>50</v>
      </c>
      <c r="S11">
        <v>2</v>
      </c>
      <c r="T11">
        <v>25</v>
      </c>
      <c r="U11">
        <v>400</v>
      </c>
      <c r="V11">
        <v>400</v>
      </c>
      <c r="W11" t="b">
        <v>1</v>
      </c>
      <c r="X11">
        <v>2</v>
      </c>
      <c r="Y11" t="s">
        <v>51</v>
      </c>
    </row>
    <row r="12" spans="1:28" x14ac:dyDescent="0.25">
      <c r="A12" t="s">
        <v>52</v>
      </c>
      <c r="B12">
        <v>441208118</v>
      </c>
      <c r="C12" t="b">
        <v>1</v>
      </c>
      <c r="D12" s="5">
        <v>41.374000000000002</v>
      </c>
      <c r="E12" t="s">
        <v>24</v>
      </c>
      <c r="F12" s="4"/>
      <c r="G12" s="6"/>
      <c r="H12" s="6"/>
      <c r="I12" s="6"/>
      <c r="J12" s="4"/>
      <c r="K12" s="8"/>
      <c r="L12" s="8"/>
      <c r="M12" s="8"/>
      <c r="N12" s="8"/>
      <c r="O12" s="8"/>
      <c r="P12" s="13">
        <v>0</v>
      </c>
      <c r="Q12" s="12" t="s">
        <v>53</v>
      </c>
      <c r="S12">
        <v>2</v>
      </c>
      <c r="T12">
        <v>25</v>
      </c>
      <c r="U12">
        <v>400</v>
      </c>
      <c r="V12">
        <v>400</v>
      </c>
      <c r="W12" t="b">
        <v>1</v>
      </c>
      <c r="X12">
        <v>2</v>
      </c>
      <c r="Y12" t="s">
        <v>54</v>
      </c>
    </row>
    <row r="13" spans="1:28" ht="30" x14ac:dyDescent="0.25">
      <c r="A13" t="s">
        <v>55</v>
      </c>
      <c r="B13">
        <v>857626529</v>
      </c>
      <c r="C13" t="b">
        <v>1</v>
      </c>
      <c r="D13" s="5">
        <v>32.667000000000002</v>
      </c>
      <c r="E13" t="s">
        <v>24</v>
      </c>
      <c r="F13" s="4"/>
      <c r="G13" s="6"/>
      <c r="H13" s="6"/>
      <c r="I13" s="6"/>
      <c r="J13" s="4"/>
      <c r="K13" s="8"/>
      <c r="L13" s="8"/>
      <c r="M13" s="8"/>
      <c r="N13" s="8"/>
      <c r="O13" s="8"/>
      <c r="P13" s="13">
        <v>0</v>
      </c>
      <c r="Q13" s="12" t="s">
        <v>57</v>
      </c>
      <c r="S13">
        <v>2</v>
      </c>
      <c r="T13">
        <v>25</v>
      </c>
      <c r="U13">
        <v>400</v>
      </c>
      <c r="V13">
        <v>400</v>
      </c>
      <c r="W13" t="b">
        <v>1</v>
      </c>
      <c r="X13">
        <v>2</v>
      </c>
      <c r="Y13" t="s">
        <v>56</v>
      </c>
    </row>
    <row r="14" spans="1:28" x14ac:dyDescent="0.25">
      <c r="A14" t="s">
        <v>58</v>
      </c>
      <c r="B14">
        <v>1803488554</v>
      </c>
      <c r="C14" t="b">
        <v>1</v>
      </c>
      <c r="D14" s="5">
        <v>28.172999999999998</v>
      </c>
      <c r="E14" t="s">
        <v>24</v>
      </c>
      <c r="F14" s="7">
        <f>SUM(G14:I14)</f>
        <v>376.33</v>
      </c>
      <c r="G14" s="7">
        <v>129.85</v>
      </c>
      <c r="H14" s="7">
        <v>128.839</v>
      </c>
      <c r="I14" s="7">
        <v>117.64100000000001</v>
      </c>
      <c r="J14" s="7">
        <f>AVERAGE(G14:I14)</f>
        <v>125.44333333333333</v>
      </c>
      <c r="K14" s="9">
        <f>LARGE(L14:N14, 1)</f>
        <v>1200</v>
      </c>
      <c r="L14" s="9">
        <v>1100</v>
      </c>
      <c r="M14" s="9">
        <v>1100</v>
      </c>
      <c r="N14" s="9">
        <v>1200</v>
      </c>
      <c r="O14" s="9">
        <f>AVERAGE(L14:N14)</f>
        <v>1133.3333333333333</v>
      </c>
      <c r="P14" s="10">
        <v>0.2</v>
      </c>
      <c r="S14">
        <v>2</v>
      </c>
      <c r="T14">
        <v>25</v>
      </c>
      <c r="U14">
        <v>400</v>
      </c>
      <c r="V14">
        <v>400</v>
      </c>
      <c r="W14" t="b">
        <v>1</v>
      </c>
      <c r="X14">
        <v>2</v>
      </c>
      <c r="Y14" t="s">
        <v>59</v>
      </c>
      <c r="AB14">
        <f t="shared" si="0"/>
        <v>4.4526082892604029</v>
      </c>
    </row>
    <row r="15" spans="1:28" x14ac:dyDescent="0.25">
      <c r="A15" t="s">
        <v>60</v>
      </c>
      <c r="B15">
        <v>1748975541</v>
      </c>
      <c r="C15" t="b">
        <v>0</v>
      </c>
      <c r="D15" s="5">
        <v>22.055</v>
      </c>
      <c r="E15" t="s">
        <v>22</v>
      </c>
      <c r="F15" s="7">
        <f>SUM(G15:I15)</f>
        <v>308.94800000000004</v>
      </c>
      <c r="G15" s="7">
        <v>104.129</v>
      </c>
      <c r="H15" s="7">
        <v>100.44</v>
      </c>
      <c r="I15" s="7">
        <v>104.379</v>
      </c>
      <c r="J15" s="7">
        <f>AVERAGE(G15:I15)</f>
        <v>102.98266666666667</v>
      </c>
      <c r="K15" s="9">
        <f>LARGE(L15:N15, 1)</f>
        <v>1066</v>
      </c>
      <c r="L15" s="9">
        <v>1060</v>
      </c>
      <c r="M15" s="9">
        <v>1066</v>
      </c>
      <c r="N15" s="9">
        <v>1006</v>
      </c>
      <c r="O15" s="9">
        <f>AVERAGE(L15:N15)</f>
        <v>1044</v>
      </c>
      <c r="P15" s="10">
        <v>0.32</v>
      </c>
      <c r="S15">
        <v>2</v>
      </c>
      <c r="T15">
        <v>25</v>
      </c>
      <c r="U15">
        <v>400</v>
      </c>
      <c r="V15">
        <v>400</v>
      </c>
      <c r="W15" t="b">
        <v>1</v>
      </c>
      <c r="X15">
        <v>2</v>
      </c>
      <c r="Y15" t="s">
        <v>61</v>
      </c>
      <c r="AB15">
        <f t="shared" si="0"/>
        <v>4.6693569107534199</v>
      </c>
    </row>
    <row r="16" spans="1:28" ht="45" x14ac:dyDescent="0.25">
      <c r="A16" t="s">
        <v>62</v>
      </c>
      <c r="B16">
        <v>1839130023</v>
      </c>
      <c r="C16" t="b">
        <v>0</v>
      </c>
      <c r="D16" s="5">
        <v>22.838000000000001</v>
      </c>
      <c r="E16" t="s">
        <v>24</v>
      </c>
      <c r="F16" s="7">
        <f>SUM(G16:I16)</f>
        <v>323.565</v>
      </c>
      <c r="G16" s="7">
        <v>107.77</v>
      </c>
      <c r="H16" s="7">
        <v>108.521</v>
      </c>
      <c r="I16" s="7">
        <v>107.274</v>
      </c>
      <c r="J16" s="7">
        <f>AVERAGE(G16:I16)</f>
        <v>107.855</v>
      </c>
      <c r="K16" s="9">
        <f>LARGE(L16:N16, 1)</f>
        <v>1100</v>
      </c>
      <c r="L16" s="9">
        <v>976</v>
      </c>
      <c r="M16" s="9">
        <v>1000</v>
      </c>
      <c r="N16" s="9">
        <v>1100</v>
      </c>
      <c r="O16" s="9">
        <f>AVERAGE(L16:N16)</f>
        <v>1025.3333333333333</v>
      </c>
      <c r="P16" s="10">
        <v>0.6</v>
      </c>
      <c r="Q16" s="12" t="s">
        <v>63</v>
      </c>
      <c r="S16">
        <v>2</v>
      </c>
      <c r="T16">
        <v>25</v>
      </c>
      <c r="U16">
        <v>400</v>
      </c>
      <c r="V16">
        <v>400</v>
      </c>
      <c r="W16" t="b">
        <v>1</v>
      </c>
      <c r="X16">
        <v>2</v>
      </c>
      <c r="Y16" t="s">
        <v>64</v>
      </c>
      <c r="AB16">
        <f t="shared" si="0"/>
        <v>4.7226114370785535</v>
      </c>
    </row>
    <row r="17" spans="1:28" x14ac:dyDescent="0.25">
      <c r="A17" t="s">
        <v>65</v>
      </c>
      <c r="B17">
        <v>1756108207</v>
      </c>
      <c r="C17" t="b">
        <v>0</v>
      </c>
      <c r="D17" s="5">
        <v>44.566000000000003</v>
      </c>
      <c r="E17" t="s">
        <v>24</v>
      </c>
      <c r="F17" s="7">
        <f>SUM(G17:I17)</f>
        <v>575.41899999999998</v>
      </c>
      <c r="G17" s="7">
        <v>189.161</v>
      </c>
      <c r="H17" s="7">
        <v>190.33</v>
      </c>
      <c r="I17" s="7">
        <v>195.928</v>
      </c>
      <c r="J17" s="7">
        <f>AVERAGE(G17:I17)</f>
        <v>191.80633333333333</v>
      </c>
      <c r="K17" s="9">
        <f>LARGE(L17:N17, 1)</f>
        <v>1100</v>
      </c>
      <c r="L17" s="9">
        <v>1094</v>
      </c>
      <c r="M17" s="9">
        <v>998</v>
      </c>
      <c r="N17" s="9">
        <v>1100</v>
      </c>
      <c r="O17" s="9">
        <f>AVERAGE(L17:N17)</f>
        <v>1064</v>
      </c>
      <c r="P17" s="10">
        <v>0.24</v>
      </c>
      <c r="S17">
        <v>2</v>
      </c>
      <c r="T17">
        <v>25</v>
      </c>
      <c r="U17">
        <v>400</v>
      </c>
      <c r="V17">
        <v>400</v>
      </c>
      <c r="W17" t="b">
        <v>1</v>
      </c>
      <c r="X17">
        <v>2</v>
      </c>
      <c r="Y17" t="s">
        <v>66</v>
      </c>
      <c r="AB17">
        <f t="shared" si="0"/>
        <v>4.3038714116890304</v>
      </c>
    </row>
    <row r="19" spans="1:28" x14ac:dyDescent="0.25">
      <c r="A19" s="1" t="s">
        <v>86</v>
      </c>
    </row>
    <row r="20" spans="1:28" x14ac:dyDescent="0.25">
      <c r="A20" t="s">
        <v>33</v>
      </c>
      <c r="B20">
        <v>1624099613</v>
      </c>
      <c r="C20" t="b">
        <v>0</v>
      </c>
      <c r="D20" s="5">
        <v>14.055</v>
      </c>
      <c r="E20" t="s">
        <v>24</v>
      </c>
      <c r="F20" s="7">
        <f>SUM(G20:I20)</f>
        <v>159.37299999999999</v>
      </c>
      <c r="G20" s="7">
        <v>62.912999999999997</v>
      </c>
      <c r="H20" s="7">
        <v>53.22</v>
      </c>
      <c r="I20" s="7">
        <v>43.24</v>
      </c>
      <c r="J20" s="7">
        <f>AVERAGE(G20:I20)</f>
        <v>53.124333333333333</v>
      </c>
      <c r="K20" s="9">
        <f>LARGE(L20:N20, 1)</f>
        <v>1430</v>
      </c>
      <c r="L20" s="9">
        <v>1000</v>
      </c>
      <c r="M20" s="9">
        <v>1200</v>
      </c>
      <c r="N20" s="9">
        <v>1430</v>
      </c>
      <c r="O20" s="9">
        <f>AVERAGE(L20:N20)</f>
        <v>1210</v>
      </c>
      <c r="P20" s="10">
        <v>0.48</v>
      </c>
      <c r="S20">
        <v>1</v>
      </c>
      <c r="T20">
        <v>25</v>
      </c>
      <c r="U20">
        <v>400</v>
      </c>
      <c r="V20">
        <v>400</v>
      </c>
      <c r="W20" t="b">
        <v>1</v>
      </c>
      <c r="X20">
        <v>2</v>
      </c>
      <c r="Y20" t="s">
        <v>34</v>
      </c>
      <c r="AB20">
        <f t="shared" si="0"/>
        <v>3.7797462350290525</v>
      </c>
    </row>
    <row r="21" spans="1:28" ht="30" x14ac:dyDescent="0.25">
      <c r="A21" t="s">
        <v>67</v>
      </c>
      <c r="B21">
        <v>1799545639</v>
      </c>
      <c r="C21" t="b">
        <v>0</v>
      </c>
      <c r="D21" s="5">
        <v>22.346</v>
      </c>
      <c r="E21" t="s">
        <v>24</v>
      </c>
      <c r="F21" s="7">
        <f>SUM(G21:I21)</f>
        <v>214.93299999999999</v>
      </c>
      <c r="G21" s="7">
        <v>86.138999999999996</v>
      </c>
      <c r="H21" s="7">
        <v>74.241</v>
      </c>
      <c r="I21" s="7">
        <v>54.552999999999997</v>
      </c>
      <c r="J21" s="7">
        <f>AVERAGE(G21:I21)</f>
        <v>71.644333333333336</v>
      </c>
      <c r="K21" s="9">
        <f>LARGE(L21:N21, 1)</f>
        <v>2102</v>
      </c>
      <c r="L21" s="9">
        <v>1412</v>
      </c>
      <c r="M21" s="9">
        <v>1642</v>
      </c>
      <c r="N21" s="9">
        <v>2102</v>
      </c>
      <c r="O21" s="9">
        <f>AVERAGE(L21:N21)</f>
        <v>1718.6666666666667</v>
      </c>
      <c r="P21" s="10">
        <v>1</v>
      </c>
      <c r="Q21" s="12" t="s">
        <v>68</v>
      </c>
      <c r="S21">
        <v>1</v>
      </c>
      <c r="T21">
        <v>25</v>
      </c>
      <c r="U21">
        <v>400</v>
      </c>
      <c r="V21">
        <v>400</v>
      </c>
      <c r="W21" t="b">
        <v>1</v>
      </c>
      <c r="X21">
        <v>2</v>
      </c>
      <c r="Y21" t="s">
        <v>69</v>
      </c>
      <c r="AB21">
        <f t="shared" si="0"/>
        <v>3.2061368179241625</v>
      </c>
    </row>
    <row r="22" spans="1:28" x14ac:dyDescent="0.25">
      <c r="A22" t="s">
        <v>70</v>
      </c>
      <c r="B22">
        <v>1722012037</v>
      </c>
      <c r="C22" t="b">
        <v>1</v>
      </c>
      <c r="D22" s="5">
        <v>21.501999999999999</v>
      </c>
      <c r="E22" t="s">
        <v>22</v>
      </c>
      <c r="F22" s="4"/>
      <c r="G22" s="6"/>
      <c r="H22" s="6"/>
      <c r="I22" s="6"/>
      <c r="J22" s="4"/>
      <c r="K22" s="8"/>
      <c r="L22" s="8"/>
      <c r="M22" s="8"/>
      <c r="N22" s="8"/>
      <c r="O22" s="8"/>
      <c r="P22" s="13">
        <v>0</v>
      </c>
      <c r="S22">
        <v>1</v>
      </c>
      <c r="T22">
        <v>25</v>
      </c>
      <c r="U22">
        <v>400</v>
      </c>
      <c r="V22">
        <v>400</v>
      </c>
      <c r="W22" t="b">
        <v>1</v>
      </c>
      <c r="X22">
        <v>2</v>
      </c>
      <c r="Y22" t="s">
        <v>71</v>
      </c>
    </row>
    <row r="23" spans="1:28" ht="45" x14ac:dyDescent="0.25">
      <c r="A23" t="s">
        <v>72</v>
      </c>
      <c r="B23">
        <v>1163416032</v>
      </c>
      <c r="C23" t="b">
        <v>0</v>
      </c>
      <c r="D23" s="5">
        <v>14.897</v>
      </c>
      <c r="E23" t="s">
        <v>22</v>
      </c>
      <c r="F23" s="4"/>
      <c r="G23" s="6"/>
      <c r="H23" s="6"/>
      <c r="I23" s="6"/>
      <c r="J23" s="4"/>
      <c r="K23" s="8"/>
      <c r="L23" s="8"/>
      <c r="M23" s="8"/>
      <c r="N23" s="8"/>
      <c r="O23" s="8"/>
      <c r="P23" s="13">
        <v>0</v>
      </c>
      <c r="Q23" s="12" t="s">
        <v>50</v>
      </c>
      <c r="S23">
        <v>1</v>
      </c>
      <c r="T23">
        <v>25</v>
      </c>
      <c r="U23">
        <v>400</v>
      </c>
      <c r="V23">
        <v>400</v>
      </c>
      <c r="W23" t="b">
        <v>1</v>
      </c>
      <c r="X23">
        <v>2</v>
      </c>
      <c r="Y23" t="s">
        <v>73</v>
      </c>
    </row>
    <row r="24" spans="1:28" ht="30" x14ac:dyDescent="0.25">
      <c r="A24" t="s">
        <v>74</v>
      </c>
      <c r="B24">
        <v>546373476</v>
      </c>
      <c r="C24" t="b">
        <v>0</v>
      </c>
      <c r="D24" s="5">
        <v>12.819000000000001</v>
      </c>
      <c r="E24" t="s">
        <v>24</v>
      </c>
      <c r="F24" s="7">
        <f>SUM(G24:I24)</f>
        <v>173.643</v>
      </c>
      <c r="G24" s="7">
        <v>59.442</v>
      </c>
      <c r="H24" s="7">
        <v>58.959000000000003</v>
      </c>
      <c r="I24" s="7">
        <v>55.241999999999997</v>
      </c>
      <c r="J24" s="7">
        <f>AVERAGE(G24:I24)</f>
        <v>57.881</v>
      </c>
      <c r="K24" s="9">
        <f>LARGE(L24:N24, 1)</f>
        <v>1024</v>
      </c>
      <c r="L24" s="9">
        <v>800</v>
      </c>
      <c r="M24" s="9">
        <v>1024</v>
      </c>
      <c r="N24" s="9">
        <v>945</v>
      </c>
      <c r="O24" s="9">
        <f>AVERAGE(L24:N24)</f>
        <v>923</v>
      </c>
      <c r="P24" s="10">
        <v>0.8</v>
      </c>
      <c r="Q24" s="12" t="s">
        <v>75</v>
      </c>
      <c r="S24">
        <v>1</v>
      </c>
      <c r="T24">
        <v>25</v>
      </c>
      <c r="U24">
        <v>400</v>
      </c>
      <c r="V24">
        <v>400</v>
      </c>
      <c r="W24" t="b">
        <v>1</v>
      </c>
      <c r="X24">
        <v>2</v>
      </c>
      <c r="Y24" t="s">
        <v>76</v>
      </c>
      <c r="AB24">
        <f t="shared" si="0"/>
        <v>4.5152507995943516</v>
      </c>
    </row>
    <row r="25" spans="1:28" x14ac:dyDescent="0.25">
      <c r="A25" t="s">
        <v>77</v>
      </c>
      <c r="B25">
        <v>1310450076</v>
      </c>
      <c r="C25" t="b">
        <v>1</v>
      </c>
      <c r="D25" s="5">
        <v>14.097</v>
      </c>
      <c r="E25" t="s">
        <v>24</v>
      </c>
      <c r="F25" s="4"/>
      <c r="G25" s="6"/>
      <c r="H25" s="6"/>
      <c r="I25" s="6"/>
      <c r="J25" s="4"/>
      <c r="K25" s="8"/>
      <c r="L25" s="8"/>
      <c r="M25" s="8"/>
      <c r="N25" s="8"/>
      <c r="O25" s="8"/>
      <c r="P25" s="13">
        <v>0</v>
      </c>
      <c r="Q25" s="12" t="s">
        <v>78</v>
      </c>
      <c r="S25">
        <v>1</v>
      </c>
      <c r="T25">
        <v>25</v>
      </c>
      <c r="U25">
        <v>400</v>
      </c>
      <c r="V25">
        <v>400</v>
      </c>
      <c r="W25" t="b">
        <v>1</v>
      </c>
      <c r="X25">
        <v>2</v>
      </c>
      <c r="Y25" t="s">
        <v>79</v>
      </c>
    </row>
    <row r="26" spans="1:28" x14ac:dyDescent="0.25">
      <c r="A26" t="s">
        <v>80</v>
      </c>
      <c r="B26">
        <v>1684127289</v>
      </c>
      <c r="C26" t="b">
        <v>0</v>
      </c>
      <c r="D26" s="5">
        <v>20.393000000000001</v>
      </c>
      <c r="E26" t="s">
        <v>22</v>
      </c>
      <c r="F26" s="7">
        <f>SUM(G26:I26)</f>
        <v>255.91200000000001</v>
      </c>
      <c r="G26" s="7">
        <v>86.311000000000007</v>
      </c>
      <c r="H26" s="7">
        <v>84.739000000000004</v>
      </c>
      <c r="I26" s="7">
        <v>84.861999999999995</v>
      </c>
      <c r="J26" s="7">
        <f>AVERAGE(G26:I26)</f>
        <v>85.304000000000002</v>
      </c>
      <c r="K26" s="9">
        <f>LARGE(L26:N26, 1)</f>
        <v>1365</v>
      </c>
      <c r="L26" s="9">
        <v>1365</v>
      </c>
      <c r="M26" s="9">
        <v>1100</v>
      </c>
      <c r="N26" s="9">
        <v>1200</v>
      </c>
      <c r="O26" s="9">
        <f>AVERAGE(L26:N26)</f>
        <v>1221.6666666666667</v>
      </c>
      <c r="P26" s="10">
        <v>1</v>
      </c>
      <c r="S26">
        <v>1</v>
      </c>
      <c r="T26">
        <v>25</v>
      </c>
      <c r="U26">
        <v>400</v>
      </c>
      <c r="V26">
        <v>400</v>
      </c>
      <c r="W26" t="b">
        <v>1</v>
      </c>
      <c r="X26">
        <v>2</v>
      </c>
      <c r="Y26" t="s">
        <v>81</v>
      </c>
      <c r="AB26">
        <f t="shared" si="0"/>
        <v>4.1830039719511598</v>
      </c>
    </row>
    <row r="27" spans="1:28" ht="30" x14ac:dyDescent="0.25">
      <c r="A27" t="s">
        <v>82</v>
      </c>
      <c r="B27">
        <v>1353174558</v>
      </c>
      <c r="C27" t="b">
        <v>0</v>
      </c>
      <c r="D27" s="5">
        <v>14.727</v>
      </c>
      <c r="E27" t="s">
        <v>24</v>
      </c>
      <c r="F27" s="7">
        <f>SUM(G27:I27)</f>
        <v>193.19300000000001</v>
      </c>
      <c r="G27" s="7">
        <v>67.572999999999993</v>
      </c>
      <c r="H27" s="7">
        <v>64.28</v>
      </c>
      <c r="I27" s="7">
        <v>61.34</v>
      </c>
      <c r="J27" s="7">
        <f>AVERAGE(G27:I27)</f>
        <v>64.397666666666666</v>
      </c>
      <c r="K27" s="9">
        <f>LARGE(L27:N27, 1)</f>
        <v>1040</v>
      </c>
      <c r="L27" s="9">
        <v>900</v>
      </c>
      <c r="M27" s="9">
        <v>900</v>
      </c>
      <c r="N27" s="9">
        <v>1040</v>
      </c>
      <c r="O27" s="9">
        <f>AVERAGE(L27:N27)</f>
        <v>946.66666666666663</v>
      </c>
      <c r="P27" s="10">
        <v>0.62</v>
      </c>
      <c r="Q27" s="12" t="s">
        <v>75</v>
      </c>
      <c r="S27">
        <v>1</v>
      </c>
      <c r="T27">
        <v>25</v>
      </c>
      <c r="U27">
        <v>400</v>
      </c>
      <c r="V27">
        <v>100</v>
      </c>
      <c r="W27" t="b">
        <v>1</v>
      </c>
      <c r="X27">
        <v>2</v>
      </c>
      <c r="Y27" t="s">
        <v>83</v>
      </c>
      <c r="AB27">
        <f t="shared" si="0"/>
        <v>4.3727620470337927</v>
      </c>
    </row>
    <row r="29" spans="1:28" x14ac:dyDescent="0.25">
      <c r="A29" s="1" t="s">
        <v>85</v>
      </c>
    </row>
    <row r="30" spans="1:28" x14ac:dyDescent="0.25">
      <c r="A30" t="s">
        <v>84</v>
      </c>
      <c r="B30">
        <v>767983075</v>
      </c>
      <c r="C30" t="b">
        <v>1</v>
      </c>
      <c r="D30" s="5">
        <v>22.995000000000001</v>
      </c>
      <c r="E30" t="s">
        <v>24</v>
      </c>
      <c r="F30" s="7">
        <f t="shared" ref="F30:F35" si="1">SUM(G30:I30)</f>
        <v>263.459</v>
      </c>
      <c r="G30" s="7">
        <v>103.24</v>
      </c>
      <c r="H30" s="7">
        <v>88.9</v>
      </c>
      <c r="I30" s="7">
        <v>71.319000000000003</v>
      </c>
      <c r="J30" s="7">
        <f t="shared" ref="J30:J36" si="2">AVERAGE(G30:I30)</f>
        <v>87.819666666666663</v>
      </c>
      <c r="K30" s="9">
        <f t="shared" ref="K30:K36" si="3">LARGE(L30:N30, 1)</f>
        <v>1574</v>
      </c>
      <c r="L30" s="9">
        <v>1089</v>
      </c>
      <c r="M30" s="9">
        <v>1304</v>
      </c>
      <c r="N30" s="9">
        <v>1574</v>
      </c>
      <c r="O30" s="9">
        <f t="shared" ref="O30:O36" si="4">AVERAGE(L30:N30)</f>
        <v>1322.3333333333333</v>
      </c>
      <c r="P30" s="10">
        <v>0.75934999999999997</v>
      </c>
      <c r="S30">
        <v>1</v>
      </c>
      <c r="T30">
        <v>25</v>
      </c>
      <c r="U30">
        <v>400</v>
      </c>
      <c r="V30">
        <v>100</v>
      </c>
      <c r="W30" t="b">
        <v>1</v>
      </c>
      <c r="X30">
        <v>2</v>
      </c>
      <c r="Y30" t="s">
        <v>87</v>
      </c>
      <c r="AB30">
        <f t="shared" si="0"/>
        <v>3.8190766108574326</v>
      </c>
    </row>
    <row r="31" spans="1:28" ht="30" x14ac:dyDescent="0.25">
      <c r="A31" t="s">
        <v>88</v>
      </c>
      <c r="B31">
        <v>1742330842</v>
      </c>
      <c r="C31" t="b">
        <v>0</v>
      </c>
      <c r="D31" s="5">
        <v>8.0879999999999992</v>
      </c>
      <c r="E31" t="s">
        <v>24</v>
      </c>
      <c r="F31" s="7">
        <f t="shared" si="1"/>
        <v>108.01400000000001</v>
      </c>
      <c r="G31" s="7">
        <v>38.774000000000001</v>
      </c>
      <c r="H31" s="7">
        <v>35.64</v>
      </c>
      <c r="I31" s="7">
        <v>33.6</v>
      </c>
      <c r="J31" s="7">
        <f t="shared" si="2"/>
        <v>36.004666666666672</v>
      </c>
      <c r="K31" s="9">
        <f t="shared" si="3"/>
        <v>972</v>
      </c>
      <c r="L31" s="9">
        <v>800</v>
      </c>
      <c r="M31" s="9">
        <v>900</v>
      </c>
      <c r="N31" s="9">
        <v>972</v>
      </c>
      <c r="O31" s="9">
        <f t="shared" si="4"/>
        <v>890.66666666666663</v>
      </c>
      <c r="P31" s="10">
        <v>0.94</v>
      </c>
      <c r="Q31" s="12" t="s">
        <v>75</v>
      </c>
      <c r="S31">
        <v>1</v>
      </c>
      <c r="T31">
        <v>25</v>
      </c>
      <c r="U31">
        <v>400</v>
      </c>
      <c r="V31">
        <v>100</v>
      </c>
      <c r="W31" t="b">
        <v>1</v>
      </c>
      <c r="X31">
        <v>2</v>
      </c>
      <c r="Y31" t="s">
        <v>89</v>
      </c>
      <c r="AB31">
        <f t="shared" si="0"/>
        <v>4.451615562149688</v>
      </c>
    </row>
    <row r="32" spans="1:28" ht="30" x14ac:dyDescent="0.25">
      <c r="A32" t="s">
        <v>90</v>
      </c>
      <c r="B32">
        <v>29377444</v>
      </c>
      <c r="C32" t="b">
        <v>1</v>
      </c>
      <c r="D32" s="5">
        <v>14.427</v>
      </c>
      <c r="E32" t="s">
        <v>24</v>
      </c>
      <c r="F32" s="7">
        <f t="shared" si="1"/>
        <v>185.32500000000002</v>
      </c>
      <c r="G32" s="7">
        <v>65.965000000000003</v>
      </c>
      <c r="H32" s="7">
        <v>60.581000000000003</v>
      </c>
      <c r="I32" s="7">
        <v>58.779000000000003</v>
      </c>
      <c r="J32" s="7">
        <f t="shared" si="2"/>
        <v>61.775000000000006</v>
      </c>
      <c r="K32" s="9">
        <f t="shared" si="3"/>
        <v>1211</v>
      </c>
      <c r="L32" s="9">
        <v>900</v>
      </c>
      <c r="M32" s="9">
        <v>1000</v>
      </c>
      <c r="N32" s="9">
        <v>1211</v>
      </c>
      <c r="O32" s="9">
        <f t="shared" si="4"/>
        <v>1037</v>
      </c>
      <c r="P32" s="10">
        <v>0.6</v>
      </c>
      <c r="Q32" s="12" t="s">
        <v>92</v>
      </c>
      <c r="S32">
        <v>1</v>
      </c>
      <c r="T32">
        <v>25</v>
      </c>
      <c r="U32">
        <v>400</v>
      </c>
      <c r="V32">
        <v>100</v>
      </c>
      <c r="W32" t="b">
        <v>1</v>
      </c>
      <c r="X32">
        <v>2</v>
      </c>
      <c r="Y32" t="s">
        <v>91</v>
      </c>
      <c r="AB32">
        <f t="shared" si="0"/>
        <v>4.2819019893255703</v>
      </c>
    </row>
    <row r="33" spans="1:28" x14ac:dyDescent="0.25">
      <c r="A33" t="s">
        <v>93</v>
      </c>
      <c r="B33">
        <v>458274024</v>
      </c>
      <c r="C33" t="b">
        <v>0</v>
      </c>
      <c r="D33" s="5">
        <v>21.021999999999998</v>
      </c>
      <c r="E33" t="s">
        <v>24</v>
      </c>
      <c r="F33" s="7">
        <f t="shared" si="1"/>
        <v>197.25799999999998</v>
      </c>
      <c r="G33" s="7">
        <v>70.817999999999998</v>
      </c>
      <c r="H33" s="7">
        <v>53.9</v>
      </c>
      <c r="I33" s="7">
        <v>72.540000000000006</v>
      </c>
      <c r="J33" s="7">
        <f t="shared" si="2"/>
        <v>65.752666666666656</v>
      </c>
      <c r="K33" s="9">
        <f t="shared" si="3"/>
        <v>1947</v>
      </c>
      <c r="L33" s="9">
        <v>1823</v>
      </c>
      <c r="M33" s="9">
        <v>1947</v>
      </c>
      <c r="N33" s="9">
        <v>1914</v>
      </c>
      <c r="O33" s="9">
        <f t="shared" si="4"/>
        <v>1894.6666666666667</v>
      </c>
      <c r="P33" s="10">
        <v>0.86</v>
      </c>
      <c r="S33">
        <v>1</v>
      </c>
      <c r="T33">
        <v>25</v>
      </c>
      <c r="U33">
        <v>400</v>
      </c>
      <c r="V33">
        <v>100</v>
      </c>
      <c r="W33" t="b">
        <v>1</v>
      </c>
      <c r="X33">
        <v>2</v>
      </c>
      <c r="Y33" t="s">
        <v>94</v>
      </c>
      <c r="AB33">
        <f t="shared" si="0"/>
        <v>3.1278026194780071</v>
      </c>
    </row>
    <row r="34" spans="1:28" x14ac:dyDescent="0.25">
      <c r="A34" t="s">
        <v>95</v>
      </c>
      <c r="B34">
        <v>38796563</v>
      </c>
      <c r="C34" t="b">
        <v>0</v>
      </c>
      <c r="D34" s="5">
        <v>8.952</v>
      </c>
      <c r="E34" t="s">
        <v>24</v>
      </c>
      <c r="F34" s="7">
        <f t="shared" si="1"/>
        <v>116.25900000000001</v>
      </c>
      <c r="G34" s="7">
        <v>41.34</v>
      </c>
      <c r="H34" s="7">
        <v>37.899000000000001</v>
      </c>
      <c r="I34" s="7">
        <v>37.020000000000003</v>
      </c>
      <c r="J34" s="7">
        <f t="shared" si="2"/>
        <v>38.753000000000007</v>
      </c>
      <c r="K34" s="9">
        <f t="shared" si="3"/>
        <v>1013</v>
      </c>
      <c r="L34" s="9">
        <v>900</v>
      </c>
      <c r="M34" s="9">
        <v>951</v>
      </c>
      <c r="N34" s="9">
        <v>1013</v>
      </c>
      <c r="O34" s="9">
        <f t="shared" si="4"/>
        <v>954.66666666666663</v>
      </c>
      <c r="P34" s="10">
        <v>0.8</v>
      </c>
      <c r="S34">
        <v>1</v>
      </c>
      <c r="T34">
        <v>25</v>
      </c>
      <c r="U34">
        <v>400</v>
      </c>
      <c r="V34">
        <v>100</v>
      </c>
      <c r="W34" t="b">
        <v>1</v>
      </c>
      <c r="X34">
        <v>2</v>
      </c>
      <c r="Y34" t="s">
        <v>96</v>
      </c>
      <c r="AB34">
        <f t="shared" si="0"/>
        <v>4.328976764968723</v>
      </c>
    </row>
    <row r="35" spans="1:28" x14ac:dyDescent="0.25">
      <c r="A35" t="s">
        <v>97</v>
      </c>
      <c r="B35">
        <v>1803172075</v>
      </c>
      <c r="C35" t="b">
        <v>1</v>
      </c>
      <c r="D35" s="5">
        <v>19.841000000000001</v>
      </c>
      <c r="E35" t="s">
        <v>24</v>
      </c>
      <c r="F35" s="7">
        <f t="shared" si="1"/>
        <v>201.92099999999999</v>
      </c>
      <c r="G35" s="7">
        <v>93.320999999999998</v>
      </c>
      <c r="H35" s="7">
        <v>64.799000000000007</v>
      </c>
      <c r="I35" s="7">
        <v>43.801000000000002</v>
      </c>
      <c r="J35" s="7">
        <f t="shared" si="2"/>
        <v>67.307000000000002</v>
      </c>
      <c r="K35" s="9">
        <f t="shared" si="3"/>
        <v>2264</v>
      </c>
      <c r="L35" s="9">
        <v>1116</v>
      </c>
      <c r="M35" s="9">
        <v>1882</v>
      </c>
      <c r="N35" s="9">
        <v>2264</v>
      </c>
      <c r="O35" s="9">
        <f t="shared" si="4"/>
        <v>1754</v>
      </c>
      <c r="P35" s="10">
        <v>0.86</v>
      </c>
      <c r="S35">
        <v>1</v>
      </c>
      <c r="T35">
        <v>25</v>
      </c>
      <c r="U35">
        <v>400</v>
      </c>
      <c r="V35">
        <v>100</v>
      </c>
      <c r="W35" t="b">
        <v>1</v>
      </c>
      <c r="X35">
        <v>2</v>
      </c>
      <c r="Y35" t="s">
        <v>98</v>
      </c>
      <c r="AB35">
        <f t="shared" si="0"/>
        <v>3.3923189355375234</v>
      </c>
    </row>
    <row r="36" spans="1:28" ht="30" x14ac:dyDescent="0.25">
      <c r="A36" t="s">
        <v>99</v>
      </c>
      <c r="B36">
        <v>1743623458</v>
      </c>
      <c r="C36" t="b">
        <v>1</v>
      </c>
      <c r="D36" s="5">
        <v>7.8289999999999997</v>
      </c>
      <c r="E36" t="s">
        <v>22</v>
      </c>
      <c r="F36" s="4"/>
      <c r="G36" s="7">
        <v>36.747</v>
      </c>
      <c r="H36" s="6"/>
      <c r="I36" s="6"/>
      <c r="J36" s="7">
        <f t="shared" si="2"/>
        <v>36.747</v>
      </c>
      <c r="K36" s="9">
        <f t="shared" si="3"/>
        <v>800</v>
      </c>
      <c r="L36" s="9">
        <v>800</v>
      </c>
      <c r="M36" s="8"/>
      <c r="N36" s="8"/>
      <c r="O36" s="9">
        <f t="shared" si="4"/>
        <v>800</v>
      </c>
      <c r="P36" s="13">
        <v>0</v>
      </c>
      <c r="Q36" s="12" t="s">
        <v>101</v>
      </c>
      <c r="S36">
        <v>1</v>
      </c>
      <c r="T36">
        <v>25</v>
      </c>
      <c r="U36">
        <v>400</v>
      </c>
      <c r="V36">
        <v>100</v>
      </c>
      <c r="W36" t="b">
        <v>1</v>
      </c>
      <c r="X36">
        <v>2</v>
      </c>
      <c r="Y36" t="s">
        <v>100</v>
      </c>
      <c r="AB36">
        <f t="shared" si="0"/>
        <v>4.6937028994763059</v>
      </c>
    </row>
    <row r="37" spans="1:28" ht="30" x14ac:dyDescent="0.25">
      <c r="A37" t="s">
        <v>102</v>
      </c>
      <c r="B37">
        <v>1547016909</v>
      </c>
      <c r="C37" t="b">
        <v>1</v>
      </c>
      <c r="D37" s="5">
        <v>16.372</v>
      </c>
      <c r="E37" t="s">
        <v>22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13">
        <v>0</v>
      </c>
      <c r="Q37" s="12" t="s">
        <v>103</v>
      </c>
      <c r="S37">
        <v>1</v>
      </c>
      <c r="T37">
        <v>25</v>
      </c>
      <c r="U37">
        <v>400</v>
      </c>
      <c r="V37">
        <v>100</v>
      </c>
      <c r="W37" t="b">
        <v>1</v>
      </c>
      <c r="X37">
        <v>2</v>
      </c>
      <c r="Y37" t="s">
        <v>104</v>
      </c>
    </row>
    <row r="38" spans="1:28" x14ac:dyDescent="0.25">
      <c r="A38" t="s">
        <v>105</v>
      </c>
      <c r="B38">
        <v>1418312159</v>
      </c>
      <c r="C38" t="b">
        <v>0</v>
      </c>
      <c r="D38" s="5">
        <v>12.785</v>
      </c>
      <c r="E38" t="s">
        <v>22</v>
      </c>
      <c r="F38" s="7">
        <f>SUM(G38:I38)</f>
        <v>164.179</v>
      </c>
      <c r="G38" s="7">
        <v>57.238999999999997</v>
      </c>
      <c r="H38" s="7">
        <v>53.561</v>
      </c>
      <c r="I38" s="7">
        <v>53.378999999999998</v>
      </c>
      <c r="J38" s="7">
        <f>AVERAGE(G38:I38)</f>
        <v>54.726333333333336</v>
      </c>
      <c r="K38" s="9">
        <f>LARGE(L38:N38, 1)</f>
        <v>1052</v>
      </c>
      <c r="L38" s="9">
        <v>1000</v>
      </c>
      <c r="M38" s="9">
        <v>1052</v>
      </c>
      <c r="N38" s="9">
        <v>1000</v>
      </c>
      <c r="O38" s="9">
        <f>AVERAGE(L38:N38)</f>
        <v>1017.3333333333334</v>
      </c>
      <c r="P38" s="10">
        <v>0.61</v>
      </c>
      <c r="S38">
        <v>1</v>
      </c>
      <c r="T38">
        <v>25</v>
      </c>
      <c r="U38">
        <v>400</v>
      </c>
      <c r="V38">
        <v>100</v>
      </c>
      <c r="W38" t="b">
        <v>1</v>
      </c>
      <c r="X38">
        <v>2</v>
      </c>
      <c r="Y38" t="s">
        <v>106</v>
      </c>
      <c r="AB38">
        <f t="shared" si="0"/>
        <v>4.2805110155129711</v>
      </c>
    </row>
    <row r="39" spans="1:28" x14ac:dyDescent="0.25">
      <c r="A39" t="s">
        <v>107</v>
      </c>
      <c r="B39">
        <v>863829954</v>
      </c>
      <c r="C39" t="b">
        <v>0</v>
      </c>
      <c r="D39" s="5">
        <v>23.31</v>
      </c>
      <c r="E39" t="s">
        <v>22</v>
      </c>
      <c r="F39" s="7">
        <f>SUM(G39:I39)</f>
        <v>312.17199999999997</v>
      </c>
      <c r="G39" s="7">
        <v>104.932</v>
      </c>
      <c r="H39" s="7">
        <v>102.881</v>
      </c>
      <c r="I39" s="7">
        <v>104.35899999999999</v>
      </c>
      <c r="J39" s="7">
        <f>AVERAGE(G39:I39)</f>
        <v>104.05733333333332</v>
      </c>
      <c r="K39" s="9">
        <f>LARGE(L39:N39, 1)</f>
        <v>1174</v>
      </c>
      <c r="L39" s="9">
        <v>1174</v>
      </c>
      <c r="M39" s="9">
        <v>1035</v>
      </c>
      <c r="N39" s="9">
        <v>1044</v>
      </c>
      <c r="O39" s="9">
        <f>AVERAGE(L39:N39)</f>
        <v>1084.3333333333333</v>
      </c>
      <c r="P39" s="10">
        <v>0.8</v>
      </c>
      <c r="S39">
        <v>1</v>
      </c>
      <c r="T39">
        <v>25</v>
      </c>
      <c r="U39">
        <v>400</v>
      </c>
      <c r="V39">
        <v>100</v>
      </c>
      <c r="W39" t="b">
        <v>1</v>
      </c>
      <c r="X39">
        <v>2</v>
      </c>
      <c r="Y39" t="s">
        <v>108</v>
      </c>
      <c r="AB39">
        <f t="shared" si="0"/>
        <v>4.4640640640640639</v>
      </c>
    </row>
    <row r="40" spans="1:28" x14ac:dyDescent="0.25">
      <c r="A40" t="s">
        <v>110</v>
      </c>
      <c r="B40">
        <v>576558860</v>
      </c>
      <c r="C40" t="b">
        <v>0</v>
      </c>
      <c r="D40" s="5">
        <v>14.175000000000001</v>
      </c>
      <c r="E40" t="s">
        <v>24</v>
      </c>
      <c r="F40" s="7">
        <f>SUM(G40:I40)</f>
        <v>173.31100000000001</v>
      </c>
      <c r="G40" s="7">
        <v>61.314</v>
      </c>
      <c r="H40" s="7">
        <v>52.779000000000003</v>
      </c>
      <c r="I40" s="7">
        <v>59.218000000000004</v>
      </c>
      <c r="J40" s="7">
        <f>AVERAGE(G40:I40)</f>
        <v>57.770333333333333</v>
      </c>
      <c r="K40" s="9">
        <f>LARGE(L40:N40, 1)</f>
        <v>1112</v>
      </c>
      <c r="L40" s="9">
        <v>927</v>
      </c>
      <c r="M40" s="9">
        <v>1112</v>
      </c>
      <c r="N40" s="9">
        <v>1100</v>
      </c>
      <c r="O40" s="9">
        <f>AVERAGE(L40:N40)</f>
        <v>1046.3333333333333</v>
      </c>
      <c r="P40" s="10">
        <v>0.4</v>
      </c>
      <c r="S40">
        <v>1</v>
      </c>
      <c r="T40">
        <v>25</v>
      </c>
      <c r="U40">
        <v>400</v>
      </c>
      <c r="V40">
        <v>100</v>
      </c>
      <c r="W40" t="b">
        <v>1</v>
      </c>
      <c r="X40">
        <v>2</v>
      </c>
      <c r="Y40" t="s">
        <v>111</v>
      </c>
      <c r="AB40">
        <f t="shared" si="0"/>
        <v>4.0755085243974127</v>
      </c>
    </row>
    <row r="41" spans="1:28" x14ac:dyDescent="0.25">
      <c r="A41" t="s">
        <v>112</v>
      </c>
      <c r="B41">
        <v>8057904</v>
      </c>
      <c r="C41" t="b">
        <v>0</v>
      </c>
      <c r="D41" s="5">
        <v>19.202000000000002</v>
      </c>
      <c r="E41" t="s">
        <v>24</v>
      </c>
      <c r="F41" s="7">
        <f>SUM(G41:I41)</f>
        <v>220.78499999999997</v>
      </c>
      <c r="G41" s="7">
        <v>84.94</v>
      </c>
      <c r="H41" s="7">
        <v>73.942999999999998</v>
      </c>
      <c r="I41" s="7">
        <v>61.902000000000001</v>
      </c>
      <c r="J41" s="7">
        <f>AVERAGE(G41:I41)</f>
        <v>73.594999999999985</v>
      </c>
      <c r="K41" s="9">
        <f>LARGE(L41:N41, 1)</f>
        <v>1509</v>
      </c>
      <c r="L41" s="9">
        <v>1048</v>
      </c>
      <c r="M41" s="9">
        <v>1336</v>
      </c>
      <c r="N41" s="9">
        <v>1509</v>
      </c>
      <c r="O41" s="9">
        <f>AVERAGE(L41:N41)</f>
        <v>1297.6666666666667</v>
      </c>
      <c r="P41" s="10">
        <v>0.01</v>
      </c>
      <c r="S41">
        <v>1</v>
      </c>
      <c r="T41">
        <v>25</v>
      </c>
      <c r="U41">
        <v>400</v>
      </c>
      <c r="V41">
        <v>100</v>
      </c>
      <c r="W41" t="b">
        <v>1</v>
      </c>
      <c r="X41">
        <v>2</v>
      </c>
      <c r="Y41" t="s">
        <v>113</v>
      </c>
      <c r="AB41">
        <f t="shared" si="0"/>
        <v>3.8326736798250169</v>
      </c>
    </row>
    <row r="42" spans="1:28" x14ac:dyDescent="0.25">
      <c r="A42" t="s">
        <v>109</v>
      </c>
      <c r="B42">
        <v>1639000739</v>
      </c>
      <c r="C42" t="b">
        <v>1</v>
      </c>
      <c r="D42" s="5">
        <v>14.525</v>
      </c>
      <c r="E42" t="s">
        <v>24</v>
      </c>
      <c r="F42" s="7">
        <f>SUM(G42:I42)</f>
        <v>191.15700000000001</v>
      </c>
      <c r="G42" s="7">
        <v>64.481999999999999</v>
      </c>
      <c r="H42" s="7">
        <v>65.438000000000002</v>
      </c>
      <c r="I42" s="7">
        <v>61.237000000000002</v>
      </c>
      <c r="J42" s="7">
        <f>AVERAGE(G42:I42)</f>
        <v>63.719000000000001</v>
      </c>
      <c r="K42" s="9">
        <f>LARGE(L42:N42, 1)</f>
        <v>1154</v>
      </c>
      <c r="L42" s="9">
        <v>936</v>
      </c>
      <c r="M42" s="9">
        <v>1154</v>
      </c>
      <c r="N42" s="9">
        <v>1051</v>
      </c>
      <c r="O42" s="9">
        <f>AVERAGE(L42:N42)</f>
        <v>1047</v>
      </c>
      <c r="P42" s="10">
        <v>0.95</v>
      </c>
      <c r="S42">
        <v>1</v>
      </c>
      <c r="T42">
        <v>25</v>
      </c>
      <c r="U42">
        <v>400</v>
      </c>
      <c r="V42">
        <v>100</v>
      </c>
      <c r="W42" t="b">
        <v>1</v>
      </c>
      <c r="X42">
        <v>2</v>
      </c>
      <c r="Y42" t="s">
        <v>114</v>
      </c>
      <c r="AB42">
        <f t="shared" si="0"/>
        <v>4.3868502581755591</v>
      </c>
    </row>
    <row r="44" spans="1:28" x14ac:dyDescent="0.25">
      <c r="A44" s="1" t="s">
        <v>115</v>
      </c>
    </row>
    <row r="45" spans="1:28" x14ac:dyDescent="0.25">
      <c r="A45" t="s">
        <v>116</v>
      </c>
      <c r="B45">
        <v>1201765446</v>
      </c>
      <c r="C45" t="b">
        <v>1</v>
      </c>
      <c r="D45" s="5">
        <v>15.856</v>
      </c>
      <c r="E45" t="s">
        <v>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13">
        <v>0</v>
      </c>
      <c r="Q45" s="12" t="s">
        <v>117</v>
      </c>
      <c r="S45">
        <v>1</v>
      </c>
      <c r="T45">
        <v>12</v>
      </c>
      <c r="U45">
        <v>100</v>
      </c>
      <c r="V45">
        <v>50</v>
      </c>
      <c r="W45" t="b">
        <v>1</v>
      </c>
      <c r="X45">
        <v>2</v>
      </c>
      <c r="Y45" t="s">
        <v>118</v>
      </c>
    </row>
    <row r="46" spans="1:28" ht="30" x14ac:dyDescent="0.25">
      <c r="A46" t="s">
        <v>119</v>
      </c>
      <c r="B46">
        <v>1899767519</v>
      </c>
      <c r="C46" t="b">
        <v>0</v>
      </c>
      <c r="D46" s="5">
        <v>8.6039999999999992</v>
      </c>
      <c r="E46" t="s">
        <v>24</v>
      </c>
      <c r="F46" s="7">
        <f>SUM(G46:I46)</f>
        <v>114.908</v>
      </c>
      <c r="G46" s="7">
        <v>39.950000000000003</v>
      </c>
      <c r="H46" s="7">
        <v>37.296999999999997</v>
      </c>
      <c r="I46" s="7">
        <v>37.661000000000001</v>
      </c>
      <c r="J46" s="7">
        <f>AVERAGE(G46:I46)</f>
        <v>38.302666666666667</v>
      </c>
      <c r="K46" s="9">
        <f>LARGE(L46:N46, 1)</f>
        <v>900</v>
      </c>
      <c r="L46" s="9">
        <v>900</v>
      </c>
      <c r="M46" s="9">
        <v>900</v>
      </c>
      <c r="N46" s="9">
        <v>900</v>
      </c>
      <c r="O46" s="9">
        <f>AVERAGE(L46:N46)</f>
        <v>900</v>
      </c>
      <c r="P46" s="10">
        <v>0.95</v>
      </c>
      <c r="Q46" s="12" t="s">
        <v>120</v>
      </c>
      <c r="S46">
        <v>1</v>
      </c>
      <c r="T46">
        <v>12</v>
      </c>
      <c r="U46">
        <v>100</v>
      </c>
      <c r="V46">
        <v>50</v>
      </c>
      <c r="W46" t="b">
        <v>1</v>
      </c>
      <c r="X46">
        <v>2</v>
      </c>
      <c r="Y46" t="s">
        <v>121</v>
      </c>
      <c r="AB46">
        <f t="shared" si="0"/>
        <v>4.4517278785061221</v>
      </c>
    </row>
    <row r="47" spans="1:28" ht="30" x14ac:dyDescent="0.25">
      <c r="A47" t="s">
        <v>122</v>
      </c>
      <c r="B47">
        <v>456214370</v>
      </c>
      <c r="C47" t="b">
        <v>1</v>
      </c>
      <c r="D47" s="5">
        <v>19.504999999999999</v>
      </c>
      <c r="E47" t="s">
        <v>22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13">
        <v>0</v>
      </c>
      <c r="Q47" s="12" t="s">
        <v>123</v>
      </c>
      <c r="S47">
        <v>1</v>
      </c>
      <c r="T47">
        <v>12</v>
      </c>
      <c r="U47">
        <v>100</v>
      </c>
      <c r="V47">
        <v>50</v>
      </c>
      <c r="W47" t="b">
        <v>1</v>
      </c>
      <c r="X47">
        <v>2</v>
      </c>
      <c r="Y47" t="s">
        <v>124</v>
      </c>
    </row>
    <row r="48" spans="1:28" x14ac:dyDescent="0.25">
      <c r="A48" t="s">
        <v>125</v>
      </c>
      <c r="B48">
        <v>985252737</v>
      </c>
      <c r="C48" t="b">
        <v>1</v>
      </c>
      <c r="D48" s="5">
        <v>28.558</v>
      </c>
      <c r="E48" t="s">
        <v>24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13">
        <v>0</v>
      </c>
      <c r="Q48" s="12" t="s">
        <v>126</v>
      </c>
      <c r="S48">
        <v>1</v>
      </c>
      <c r="T48">
        <v>12</v>
      </c>
      <c r="U48">
        <v>100</v>
      </c>
      <c r="V48">
        <v>50</v>
      </c>
      <c r="W48" t="b">
        <v>1</v>
      </c>
      <c r="X48">
        <v>2</v>
      </c>
      <c r="Y48" t="s">
        <v>127</v>
      </c>
    </row>
    <row r="49" spans="1:32" ht="30" x14ac:dyDescent="0.25">
      <c r="A49" t="s">
        <v>128</v>
      </c>
      <c r="B49">
        <v>2034844187</v>
      </c>
      <c r="C49" t="b">
        <v>1</v>
      </c>
      <c r="D49" s="5">
        <v>23.608000000000001</v>
      </c>
      <c r="E49" t="s">
        <v>22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13">
        <v>0</v>
      </c>
      <c r="Q49" s="12" t="s">
        <v>129</v>
      </c>
      <c r="S49">
        <v>1</v>
      </c>
      <c r="T49">
        <v>12</v>
      </c>
      <c r="U49">
        <v>100</v>
      </c>
      <c r="V49">
        <v>50</v>
      </c>
      <c r="W49" t="b">
        <v>1</v>
      </c>
      <c r="X49">
        <v>2</v>
      </c>
      <c r="Y49" t="s">
        <v>130</v>
      </c>
    </row>
    <row r="50" spans="1:32" x14ac:dyDescent="0.25">
      <c r="A50" t="s">
        <v>131</v>
      </c>
      <c r="B50">
        <v>305974258</v>
      </c>
      <c r="C50" t="b">
        <v>0</v>
      </c>
      <c r="D50" s="5">
        <v>12.989000000000001</v>
      </c>
      <c r="E50" t="s">
        <v>22</v>
      </c>
      <c r="F50" s="7">
        <f>SUM(G50:I50)</f>
        <v>164.48700000000002</v>
      </c>
      <c r="G50" s="7">
        <v>57.527000000000001</v>
      </c>
      <c r="H50" s="7">
        <v>53.279000000000003</v>
      </c>
      <c r="I50" s="7">
        <v>53.680999999999997</v>
      </c>
      <c r="J50" s="7">
        <f>AVERAGE(G50:I50)</f>
        <v>54.829000000000008</v>
      </c>
      <c r="K50" s="9">
        <f>LARGE(L50:N50, 1)</f>
        <v>1109</v>
      </c>
      <c r="L50" s="9">
        <v>1064</v>
      </c>
      <c r="M50" s="9">
        <v>1109</v>
      </c>
      <c r="N50" s="9">
        <v>1031</v>
      </c>
      <c r="O50" s="9">
        <f>AVERAGE(L50:N50)</f>
        <v>1068</v>
      </c>
      <c r="P50" s="10">
        <v>0.57999999999999996</v>
      </c>
      <c r="S50">
        <v>1</v>
      </c>
      <c r="T50">
        <v>12</v>
      </c>
      <c r="U50">
        <v>100</v>
      </c>
      <c r="V50">
        <v>50</v>
      </c>
      <c r="W50" t="b">
        <v>1</v>
      </c>
      <c r="X50">
        <v>2</v>
      </c>
      <c r="Y50" t="s">
        <v>132</v>
      </c>
      <c r="AB50">
        <f t="shared" si="0"/>
        <v>4.2211871583647707</v>
      </c>
    </row>
    <row r="51" spans="1:32" ht="30" x14ac:dyDescent="0.25">
      <c r="A51" t="s">
        <v>133</v>
      </c>
      <c r="B51">
        <v>1112017733</v>
      </c>
      <c r="C51" t="b">
        <v>1</v>
      </c>
      <c r="D51" s="5">
        <v>14.286</v>
      </c>
      <c r="E51" t="s">
        <v>22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13">
        <v>0</v>
      </c>
      <c r="Q51" s="12" t="s">
        <v>129</v>
      </c>
      <c r="S51">
        <v>1</v>
      </c>
      <c r="T51">
        <v>12</v>
      </c>
      <c r="U51">
        <v>100</v>
      </c>
      <c r="V51">
        <v>50</v>
      </c>
      <c r="W51" t="b">
        <v>1</v>
      </c>
      <c r="X51">
        <v>2</v>
      </c>
      <c r="Y51" t="s">
        <v>134</v>
      </c>
    </row>
    <row r="52" spans="1:32" x14ac:dyDescent="0.25">
      <c r="A52" t="s">
        <v>135</v>
      </c>
      <c r="B52">
        <v>1943785846</v>
      </c>
      <c r="C52" t="b">
        <v>1</v>
      </c>
      <c r="D52" s="5">
        <v>17.581</v>
      </c>
      <c r="E52" t="s">
        <v>24</v>
      </c>
      <c r="F52" s="7">
        <f>SUM(G52:I52)</f>
        <v>231.19200000000001</v>
      </c>
      <c r="G52" s="7">
        <v>82.072999999999993</v>
      </c>
      <c r="H52" s="7">
        <v>76.22</v>
      </c>
      <c r="I52" s="7">
        <v>72.899000000000001</v>
      </c>
      <c r="J52" s="7">
        <f>AVERAGE(G52:I52)</f>
        <v>77.064000000000007</v>
      </c>
      <c r="K52" s="9">
        <f>LARGE(L52:N52, 1)</f>
        <v>1059</v>
      </c>
      <c r="L52" s="9">
        <v>901</v>
      </c>
      <c r="M52" s="9">
        <v>979</v>
      </c>
      <c r="N52" s="9">
        <v>1059</v>
      </c>
      <c r="O52" s="9">
        <f>AVERAGE(L52:N52)</f>
        <v>979.66666666666663</v>
      </c>
      <c r="P52" s="10">
        <v>0.82</v>
      </c>
      <c r="Q52" s="12" t="s">
        <v>136</v>
      </c>
      <c r="S52">
        <v>1</v>
      </c>
      <c r="T52">
        <v>12</v>
      </c>
      <c r="U52">
        <v>100</v>
      </c>
      <c r="V52">
        <v>50</v>
      </c>
      <c r="W52" t="b">
        <v>1</v>
      </c>
      <c r="X52">
        <v>2</v>
      </c>
      <c r="Y52" t="s">
        <v>137</v>
      </c>
      <c r="AB52">
        <f t="shared" si="0"/>
        <v>4.3833684090779821</v>
      </c>
    </row>
    <row r="53" spans="1:32" ht="30" x14ac:dyDescent="0.25">
      <c r="A53" t="s">
        <v>138</v>
      </c>
      <c r="B53">
        <v>70951921</v>
      </c>
      <c r="C53" t="b">
        <v>0</v>
      </c>
      <c r="D53" s="5">
        <v>13.439</v>
      </c>
      <c r="E53" t="s">
        <v>22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13">
        <v>0</v>
      </c>
      <c r="Q53" s="12" t="s">
        <v>139</v>
      </c>
      <c r="S53">
        <v>1</v>
      </c>
      <c r="T53">
        <v>12</v>
      </c>
      <c r="U53">
        <v>100</v>
      </c>
      <c r="V53">
        <v>50</v>
      </c>
      <c r="W53" t="b">
        <v>1</v>
      </c>
      <c r="X53">
        <v>2</v>
      </c>
      <c r="Y53" t="s">
        <v>140</v>
      </c>
    </row>
    <row r="54" spans="1:32" x14ac:dyDescent="0.25">
      <c r="A54" t="s">
        <v>141</v>
      </c>
      <c r="B54">
        <v>1206766922</v>
      </c>
      <c r="C54" t="b">
        <v>1</v>
      </c>
      <c r="D54" s="5">
        <v>13.587999999999999</v>
      </c>
      <c r="E54" t="s">
        <v>24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13">
        <v>0</v>
      </c>
      <c r="S54">
        <v>1</v>
      </c>
      <c r="T54">
        <v>12</v>
      </c>
      <c r="U54">
        <v>100</v>
      </c>
      <c r="V54">
        <v>50</v>
      </c>
      <c r="W54" t="b">
        <v>1</v>
      </c>
      <c r="X54">
        <v>2</v>
      </c>
      <c r="Y54" t="s">
        <v>142</v>
      </c>
    </row>
    <row r="56" spans="1:32" x14ac:dyDescent="0.25">
      <c r="A56" s="1" t="s">
        <v>143</v>
      </c>
    </row>
    <row r="57" spans="1:32" x14ac:dyDescent="0.25">
      <c r="A57" t="s">
        <v>144</v>
      </c>
      <c r="B57">
        <v>41816484</v>
      </c>
      <c r="C57" t="b">
        <v>1</v>
      </c>
      <c r="D57" s="5">
        <v>8.6850000000000005</v>
      </c>
      <c r="E57" t="s">
        <v>24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13">
        <v>0</v>
      </c>
      <c r="S57">
        <v>1</v>
      </c>
      <c r="T57">
        <v>25</v>
      </c>
      <c r="U57">
        <v>100</v>
      </c>
      <c r="V57">
        <v>50</v>
      </c>
      <c r="W57" t="b">
        <v>1</v>
      </c>
      <c r="X57">
        <v>2</v>
      </c>
      <c r="Y57" t="s">
        <v>145</v>
      </c>
      <c r="AC57" t="s">
        <v>225</v>
      </c>
      <c r="AD57" cm="1">
        <f t="array" ref="AD57">SUM(LEN($Y$2:$Y$83) - LEN(SUBSTITUTE($Y$2:$Y$83,AC57,"")))</f>
        <v>815</v>
      </c>
      <c r="AE57" cm="1">
        <f t="array" ref="AE57">AD57/SUM(LEN($Y$2:$Y$1000))</f>
        <v>0.3479931682322801</v>
      </c>
      <c r="AF57">
        <f>AE57*100</f>
        <v>34.799316823228011</v>
      </c>
    </row>
    <row r="58" spans="1:32" ht="30" x14ac:dyDescent="0.25">
      <c r="A58" t="s">
        <v>146</v>
      </c>
      <c r="B58">
        <v>1913779275</v>
      </c>
      <c r="C58" t="b">
        <v>1</v>
      </c>
      <c r="D58" s="5">
        <v>21.271999999999998</v>
      </c>
      <c r="E58" t="s">
        <v>22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13">
        <v>0</v>
      </c>
      <c r="Q58" s="12" t="s">
        <v>147</v>
      </c>
      <c r="S58">
        <v>1</v>
      </c>
      <c r="T58">
        <v>25</v>
      </c>
      <c r="U58">
        <v>100</v>
      </c>
      <c r="V58">
        <v>50</v>
      </c>
      <c r="W58" t="b">
        <v>1</v>
      </c>
      <c r="X58">
        <v>2</v>
      </c>
      <c r="Y58" t="s">
        <v>148</v>
      </c>
      <c r="AC58" t="s">
        <v>226</v>
      </c>
      <c r="AD58" cm="1">
        <f t="array" ref="AD58">SUM(LEN($Y$2:$Y$83) - LEN(SUBSTITUTE($Y$2:$Y$83,AC58,"")))</f>
        <v>388</v>
      </c>
      <c r="AE58" cm="1">
        <f t="array" ref="AE58">AD58/SUM(LEN($Y$3:$Y$1001))</f>
        <v>0.16862233811386354</v>
      </c>
      <c r="AF58">
        <f t="shared" ref="AF58:AF63" si="5">AE58*100</f>
        <v>16.862233811386353</v>
      </c>
    </row>
    <row r="59" spans="1:32" x14ac:dyDescent="0.25">
      <c r="A59" t="s">
        <v>149</v>
      </c>
      <c r="B59">
        <v>1867694052</v>
      </c>
      <c r="C59" t="b">
        <v>1</v>
      </c>
      <c r="D59" s="5">
        <v>23.420999999999999</v>
      </c>
      <c r="E59" t="s">
        <v>24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13">
        <v>0</v>
      </c>
      <c r="S59">
        <v>1</v>
      </c>
      <c r="T59">
        <v>25</v>
      </c>
      <c r="U59">
        <v>100</v>
      </c>
      <c r="V59">
        <v>50</v>
      </c>
      <c r="W59" t="b">
        <v>1</v>
      </c>
      <c r="X59">
        <v>2</v>
      </c>
      <c r="Y59" t="s">
        <v>150</v>
      </c>
      <c r="AC59" t="s">
        <v>227</v>
      </c>
      <c r="AD59" cm="1">
        <f t="array" ref="AD59">SUM(LEN($Y$2:$Y$83) - LEN(SUBSTITUTE($Y$2:$Y$83,AC59,"")))</f>
        <v>176</v>
      </c>
      <c r="AE59" cm="1">
        <f t="array" ref="AE59">AD59/SUM(LEN($Y$4:$Y$1002))</f>
        <v>7.8048780487804878E-2</v>
      </c>
      <c r="AF59">
        <f t="shared" si="5"/>
        <v>7.8048780487804876</v>
      </c>
    </row>
    <row r="60" spans="1:32" x14ac:dyDescent="0.25">
      <c r="A60" t="s">
        <v>151</v>
      </c>
      <c r="B60">
        <v>1744381439</v>
      </c>
      <c r="C60" t="b">
        <v>1</v>
      </c>
      <c r="D60" s="5">
        <v>20.302</v>
      </c>
      <c r="E60" t="s">
        <v>22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13">
        <v>0</v>
      </c>
      <c r="S60">
        <v>1</v>
      </c>
      <c r="T60">
        <v>25</v>
      </c>
      <c r="U60">
        <v>100</v>
      </c>
      <c r="V60">
        <v>50</v>
      </c>
      <c r="W60" t="b">
        <v>1</v>
      </c>
      <c r="X60">
        <v>2</v>
      </c>
      <c r="Y60" t="s">
        <v>152</v>
      </c>
      <c r="AC60" t="s">
        <v>228</v>
      </c>
      <c r="AD60" cm="1">
        <f t="array" ref="AD60">SUM(LEN($Y$2:$Y$83) - LEN(SUBSTITUTE($Y$2:$Y$83,AC60,"")))</f>
        <v>388</v>
      </c>
      <c r="AE60" cm="1">
        <f t="array" ref="AE60">AD60/SUM(LEN(Y5:Y1003))</f>
        <v>0.17628350749659247</v>
      </c>
      <c r="AF60">
        <f t="shared" si="5"/>
        <v>17.628350749659248</v>
      </c>
    </row>
    <row r="61" spans="1:32" ht="45" x14ac:dyDescent="0.25">
      <c r="A61" t="s">
        <v>153</v>
      </c>
      <c r="B61">
        <v>2030898282</v>
      </c>
      <c r="C61" t="b">
        <v>0</v>
      </c>
      <c r="D61" s="5">
        <v>23.335999999999999</v>
      </c>
      <c r="E61" t="s">
        <v>22</v>
      </c>
      <c r="F61" s="4"/>
      <c r="G61" s="7">
        <v>104.935</v>
      </c>
      <c r="H61" s="4"/>
      <c r="I61" s="4"/>
      <c r="J61" s="7">
        <f>AVERAGE(G61:I61)</f>
        <v>104.935</v>
      </c>
      <c r="K61" s="9">
        <f t="shared" ref="K61" si="6">LARGE(L61:N61, 1)</f>
        <v>1000</v>
      </c>
      <c r="L61" s="9">
        <v>1000</v>
      </c>
      <c r="M61" s="4"/>
      <c r="N61" s="4"/>
      <c r="O61" s="9">
        <f>AVERAGE(L61:N61)</f>
        <v>1000</v>
      </c>
      <c r="P61" s="13">
        <v>0.3</v>
      </c>
      <c r="Q61" s="12" t="s">
        <v>154</v>
      </c>
      <c r="S61">
        <v>1</v>
      </c>
      <c r="T61">
        <v>25</v>
      </c>
      <c r="U61">
        <v>100</v>
      </c>
      <c r="V61">
        <v>50</v>
      </c>
      <c r="W61" t="b">
        <v>1</v>
      </c>
      <c r="X61">
        <v>2</v>
      </c>
      <c r="Y61" t="s">
        <v>155</v>
      </c>
      <c r="AB61">
        <f t="shared" si="0"/>
        <v>4.49670037709976</v>
      </c>
      <c r="AC61" t="s">
        <v>229</v>
      </c>
      <c r="AD61" cm="1">
        <f t="array" ref="AD61">SUM(LEN($Y$2:$Y$83) - LEN(SUBSTITUTE($Y$2:$Y$83,AC61,"")))</f>
        <v>100</v>
      </c>
      <c r="AE61" cm="1">
        <f t="array" ref="AE61">AD61/SUM(LEN($Y$6:$Y$1004))</f>
        <v>4.6533271288971612E-2</v>
      </c>
      <c r="AF61">
        <f t="shared" si="5"/>
        <v>4.6533271288971614</v>
      </c>
    </row>
    <row r="62" spans="1:32" x14ac:dyDescent="0.25">
      <c r="A62" t="s">
        <v>156</v>
      </c>
      <c r="B62">
        <v>1983781858</v>
      </c>
      <c r="C62" t="b">
        <v>0</v>
      </c>
      <c r="D62" s="5">
        <v>25.972000000000001</v>
      </c>
      <c r="E62" t="s">
        <v>24</v>
      </c>
      <c r="F62" s="7">
        <f>SUM(G62:I62)</f>
        <v>252.179</v>
      </c>
      <c r="G62" s="7">
        <v>105.119</v>
      </c>
      <c r="H62" s="7">
        <v>82.78</v>
      </c>
      <c r="I62" s="7">
        <v>64.28</v>
      </c>
      <c r="J62" s="7">
        <f>AVERAGE(G62:I62)</f>
        <v>84.059666666666672</v>
      </c>
      <c r="K62" s="9">
        <f t="shared" ref="K62:K63" si="7">LARGE(L62:N62, 1)</f>
        <v>1978</v>
      </c>
      <c r="L62" s="9">
        <v>1300</v>
      </c>
      <c r="M62" s="9">
        <v>1622</v>
      </c>
      <c r="N62" s="9">
        <v>1978</v>
      </c>
      <c r="O62" s="9">
        <f>AVERAGE(L62:N62)</f>
        <v>1633.3333333333333</v>
      </c>
      <c r="P62" s="10">
        <v>0.8</v>
      </c>
      <c r="S62">
        <v>1</v>
      </c>
      <c r="T62">
        <v>25</v>
      </c>
      <c r="U62">
        <v>100</v>
      </c>
      <c r="V62">
        <v>50</v>
      </c>
      <c r="W62" t="b">
        <v>1</v>
      </c>
      <c r="X62">
        <v>2</v>
      </c>
      <c r="Y62" t="s">
        <v>157</v>
      </c>
      <c r="AB62">
        <f t="shared" si="0"/>
        <v>3.2365496175368347</v>
      </c>
      <c r="AC62" t="s">
        <v>230</v>
      </c>
      <c r="AD62" cm="1">
        <f t="array" ref="AD62">SUM(LEN($Y$2:$Y$83) - LEN(SUBSTITUTE($Y$2:$Y$83,AC62,"")))</f>
        <v>174</v>
      </c>
      <c r="AE62" cm="1">
        <f t="array" ref="AE62">AD62/SUM(LEN($Y$7:$Y$1005))</f>
        <v>8.3493282149712092E-2</v>
      </c>
      <c r="AF62">
        <f t="shared" si="5"/>
        <v>8.3493282149712087</v>
      </c>
    </row>
    <row r="63" spans="1:32" ht="45" x14ac:dyDescent="0.25">
      <c r="A63" t="s">
        <v>158</v>
      </c>
      <c r="B63">
        <v>1432072631</v>
      </c>
      <c r="C63" t="b">
        <v>1</v>
      </c>
      <c r="D63" s="5">
        <v>8.9</v>
      </c>
      <c r="E63" t="s">
        <v>24</v>
      </c>
      <c r="F63" s="4"/>
      <c r="G63" s="7">
        <v>40.615000000000002</v>
      </c>
      <c r="H63" s="4"/>
      <c r="I63" s="4"/>
      <c r="J63" s="7">
        <f>AVERAGE(G63:I63)</f>
        <v>40.615000000000002</v>
      </c>
      <c r="K63" s="9">
        <f t="shared" si="7"/>
        <v>1977</v>
      </c>
      <c r="L63" s="9">
        <v>1977</v>
      </c>
      <c r="M63" s="4"/>
      <c r="N63" s="4"/>
      <c r="O63" s="9">
        <f>AVERAGE(L63:N63)</f>
        <v>1977</v>
      </c>
      <c r="P63" s="13">
        <v>0.2</v>
      </c>
      <c r="Q63" s="12" t="s">
        <v>159</v>
      </c>
      <c r="S63">
        <v>1</v>
      </c>
      <c r="T63">
        <v>25</v>
      </c>
      <c r="U63">
        <v>100</v>
      </c>
      <c r="V63">
        <v>50</v>
      </c>
      <c r="W63" t="b">
        <v>1</v>
      </c>
      <c r="X63">
        <v>2</v>
      </c>
      <c r="Y63" t="s">
        <v>160</v>
      </c>
      <c r="AB63">
        <f t="shared" si="0"/>
        <v>4.5634831460674157</v>
      </c>
      <c r="AC63" t="s">
        <v>231</v>
      </c>
      <c r="AD63" cm="1">
        <f t="array" ref="AD63">SUM(LEN($Y$2:$Y$83) - LEN(SUBSTITUTE($Y$2:$Y$83,AC63,"")))</f>
        <v>232</v>
      </c>
      <c r="AE63" cm="1">
        <f t="array" ref="AE63">AD63/SUM(LEN($Y$8:$Y$1006))</f>
        <v>0.11383709519136408</v>
      </c>
      <c r="AF63">
        <f t="shared" si="5"/>
        <v>11.383709519136408</v>
      </c>
    </row>
    <row r="64" spans="1:32" ht="30" x14ac:dyDescent="0.25">
      <c r="A64" t="s">
        <v>161</v>
      </c>
      <c r="B64">
        <v>583325768</v>
      </c>
      <c r="C64" t="b">
        <v>1</v>
      </c>
      <c r="D64" s="5">
        <v>17.689</v>
      </c>
      <c r="E64" t="s">
        <v>22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13">
        <v>0</v>
      </c>
      <c r="Q64" s="12" t="s">
        <v>147</v>
      </c>
    </row>
    <row r="66" spans="1:28" x14ac:dyDescent="0.25">
      <c r="A66" s="1" t="s">
        <v>162</v>
      </c>
    </row>
    <row r="67" spans="1:28" x14ac:dyDescent="0.25">
      <c r="A67" t="s">
        <v>163</v>
      </c>
      <c r="B67">
        <v>1413939435</v>
      </c>
      <c r="C67" t="b">
        <v>0</v>
      </c>
      <c r="D67" s="5">
        <v>13.105</v>
      </c>
      <c r="E67" t="s">
        <v>24</v>
      </c>
      <c r="F67" s="7">
        <f>SUM(G67:I67)</f>
        <v>157.512</v>
      </c>
      <c r="G67" s="7">
        <v>59.753</v>
      </c>
      <c r="H67" s="7">
        <v>52.859000000000002</v>
      </c>
      <c r="I67" s="7">
        <v>44.9</v>
      </c>
      <c r="J67" s="7">
        <f>AVERAGE(G67:I67)</f>
        <v>52.503999999999998</v>
      </c>
      <c r="K67" s="9">
        <f t="shared" ref="K67" si="8">LARGE(L67:N67, 1)</f>
        <v>1298</v>
      </c>
      <c r="L67" s="9">
        <v>900</v>
      </c>
      <c r="M67" s="9">
        <v>1100</v>
      </c>
      <c r="N67" s="9">
        <v>1298</v>
      </c>
      <c r="O67" s="9">
        <f>AVERAGE(L67:N67)</f>
        <v>1099.3333333333333</v>
      </c>
      <c r="P67" s="10">
        <v>0.8</v>
      </c>
      <c r="S67">
        <v>1</v>
      </c>
      <c r="T67">
        <v>25</v>
      </c>
      <c r="U67">
        <v>200</v>
      </c>
      <c r="V67">
        <v>50</v>
      </c>
      <c r="W67" t="b">
        <v>1</v>
      </c>
      <c r="X67">
        <v>2</v>
      </c>
      <c r="Y67" t="s">
        <v>164</v>
      </c>
      <c r="AB67">
        <f t="shared" ref="AB67:AB83" si="9">J67/D67</f>
        <v>4.0064097672644028</v>
      </c>
    </row>
    <row r="68" spans="1:28" ht="30" x14ac:dyDescent="0.25">
      <c r="A68" t="s">
        <v>165</v>
      </c>
      <c r="B68">
        <v>1806046469</v>
      </c>
      <c r="C68" t="b">
        <v>1</v>
      </c>
      <c r="D68" s="5">
        <v>17.681999999999999</v>
      </c>
      <c r="E68" t="s">
        <v>22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13">
        <v>0</v>
      </c>
      <c r="Q68" s="12" t="s">
        <v>147</v>
      </c>
      <c r="S68">
        <v>1</v>
      </c>
      <c r="T68">
        <v>25</v>
      </c>
      <c r="U68">
        <v>200</v>
      </c>
      <c r="V68">
        <v>50</v>
      </c>
      <c r="W68" t="b">
        <v>1</v>
      </c>
      <c r="X68">
        <v>2</v>
      </c>
      <c r="Y68" t="s">
        <v>166</v>
      </c>
    </row>
    <row r="69" spans="1:28" x14ac:dyDescent="0.25">
      <c r="A69" t="s">
        <v>167</v>
      </c>
      <c r="B69">
        <v>634775137</v>
      </c>
      <c r="C69" t="b">
        <v>0</v>
      </c>
      <c r="D69" s="5">
        <v>13.423999999999999</v>
      </c>
      <c r="E69" t="s">
        <v>22</v>
      </c>
      <c r="F69" s="7">
        <f>SUM(G69:I69)</f>
        <v>176.45</v>
      </c>
      <c r="G69" s="7">
        <v>60.69</v>
      </c>
      <c r="H69" s="7">
        <v>58.26</v>
      </c>
      <c r="I69" s="7">
        <v>57.5</v>
      </c>
      <c r="J69" s="7">
        <f>AVERAGE(G69:I69)</f>
        <v>58.816666666666663</v>
      </c>
      <c r="K69" s="9">
        <f t="shared" ref="K69" si="10">LARGE(L69:N69, 1)</f>
        <v>1091</v>
      </c>
      <c r="L69" s="9">
        <v>1000</v>
      </c>
      <c r="M69" s="9">
        <v>1091</v>
      </c>
      <c r="N69" s="9">
        <v>1078</v>
      </c>
      <c r="O69" s="9">
        <f>AVERAGE(L69:N69)</f>
        <v>1056.3333333333333</v>
      </c>
      <c r="P69" s="10">
        <v>0.21</v>
      </c>
      <c r="S69">
        <v>1</v>
      </c>
      <c r="T69">
        <v>25</v>
      </c>
      <c r="U69">
        <v>200</v>
      </c>
      <c r="V69">
        <v>50</v>
      </c>
      <c r="W69" t="b">
        <v>1</v>
      </c>
      <c r="X69">
        <v>2</v>
      </c>
      <c r="Y69" t="s">
        <v>168</v>
      </c>
      <c r="AB69">
        <f t="shared" si="9"/>
        <v>4.3814560985299957</v>
      </c>
    </row>
    <row r="70" spans="1:28" x14ac:dyDescent="0.25">
      <c r="A70" t="s">
        <v>169</v>
      </c>
      <c r="B70">
        <v>1841306435</v>
      </c>
      <c r="C70" t="b">
        <v>0</v>
      </c>
      <c r="D70" s="5">
        <v>11.911</v>
      </c>
      <c r="E70" t="s">
        <v>24</v>
      </c>
      <c r="F70" s="7">
        <f>SUM(G70:I70)</f>
        <v>147.34799999999998</v>
      </c>
      <c r="G70" s="7">
        <v>56.406999999999996</v>
      </c>
      <c r="H70" s="7">
        <v>46.180999999999997</v>
      </c>
      <c r="I70" s="7">
        <v>44.76</v>
      </c>
      <c r="J70" s="7">
        <f>AVERAGE(G70:I70)</f>
        <v>49.115999999999993</v>
      </c>
      <c r="K70" s="9">
        <f t="shared" ref="K70" si="11">LARGE(L70:N70, 1)</f>
        <v>1138</v>
      </c>
      <c r="L70" s="9">
        <v>960</v>
      </c>
      <c r="M70" s="9">
        <v>1100</v>
      </c>
      <c r="N70" s="9">
        <v>1138</v>
      </c>
      <c r="O70" s="9">
        <f>AVERAGE(L70:N70)</f>
        <v>1066</v>
      </c>
      <c r="P70" s="10">
        <v>0.72</v>
      </c>
      <c r="S70">
        <v>1</v>
      </c>
      <c r="T70">
        <v>25</v>
      </c>
      <c r="U70">
        <v>200</v>
      </c>
      <c r="V70">
        <v>50</v>
      </c>
      <c r="W70" t="b">
        <v>1</v>
      </c>
      <c r="X70">
        <v>2</v>
      </c>
      <c r="Y70" t="s">
        <v>170</v>
      </c>
      <c r="AB70">
        <f t="shared" si="9"/>
        <v>4.1235832423809917</v>
      </c>
    </row>
    <row r="71" spans="1:28" x14ac:dyDescent="0.25">
      <c r="A71" t="s">
        <v>171</v>
      </c>
      <c r="B71">
        <v>1107131335</v>
      </c>
      <c r="C71" t="b">
        <v>0</v>
      </c>
      <c r="D71" s="5">
        <v>8.6240000000000006</v>
      </c>
      <c r="E71" t="s">
        <v>22</v>
      </c>
      <c r="F71" s="7">
        <f>SUM(G71:I71)</f>
        <v>112.682</v>
      </c>
      <c r="G71" s="7">
        <v>38.421999999999997</v>
      </c>
      <c r="H71" s="7">
        <v>37.4</v>
      </c>
      <c r="I71" s="7">
        <v>36.86</v>
      </c>
      <c r="J71" s="7">
        <f>AVERAGE(G71:I71)</f>
        <v>37.56066666666667</v>
      </c>
      <c r="K71" s="9">
        <f t="shared" ref="K71:K73" si="12">LARGE(L71:N71, 1)</f>
        <v>1138</v>
      </c>
      <c r="L71" s="9">
        <v>1138</v>
      </c>
      <c r="M71" s="9">
        <v>900</v>
      </c>
      <c r="N71" s="9">
        <v>1088</v>
      </c>
      <c r="O71" s="9">
        <f>AVERAGE(L71:N71)</f>
        <v>1042</v>
      </c>
      <c r="P71" s="10">
        <v>0.89</v>
      </c>
      <c r="S71">
        <v>1</v>
      </c>
      <c r="T71">
        <v>25</v>
      </c>
      <c r="U71">
        <v>200</v>
      </c>
      <c r="V71">
        <v>50</v>
      </c>
      <c r="W71" t="b">
        <v>1</v>
      </c>
      <c r="X71">
        <v>2</v>
      </c>
      <c r="Y71" t="s">
        <v>172</v>
      </c>
      <c r="AB71">
        <f t="shared" si="9"/>
        <v>4.3553648732220163</v>
      </c>
    </row>
    <row r="72" spans="1:28" x14ac:dyDescent="0.25">
      <c r="A72" t="s">
        <v>173</v>
      </c>
      <c r="B72">
        <v>1572400351</v>
      </c>
      <c r="C72" t="b">
        <v>1</v>
      </c>
      <c r="D72" s="5">
        <v>19.739999999999998</v>
      </c>
      <c r="E72" t="s">
        <v>22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13">
        <v>0</v>
      </c>
      <c r="S72">
        <v>1</v>
      </c>
      <c r="T72">
        <v>25</v>
      </c>
      <c r="U72">
        <v>200</v>
      </c>
      <c r="V72">
        <v>50</v>
      </c>
      <c r="W72" t="b">
        <v>1</v>
      </c>
      <c r="X72">
        <v>2</v>
      </c>
      <c r="Y72" t="s">
        <v>174</v>
      </c>
    </row>
    <row r="73" spans="1:28" x14ac:dyDescent="0.25">
      <c r="A73" t="s">
        <v>175</v>
      </c>
      <c r="B73">
        <v>1665278098</v>
      </c>
      <c r="C73" t="b">
        <v>0</v>
      </c>
      <c r="D73" s="5">
        <v>19.515000000000001</v>
      </c>
      <c r="E73" t="s">
        <v>24</v>
      </c>
      <c r="F73" s="7">
        <f>SUM(G73:I73)</f>
        <v>202.55499999999998</v>
      </c>
      <c r="G73" s="7">
        <v>86.155000000000001</v>
      </c>
      <c r="H73" s="7">
        <v>64.239999999999995</v>
      </c>
      <c r="I73" s="7">
        <v>52.16</v>
      </c>
      <c r="J73" s="7">
        <f>AVERAGE(G73:I73)</f>
        <v>67.518333333333331</v>
      </c>
      <c r="K73" s="9">
        <f t="shared" si="12"/>
        <v>1495</v>
      </c>
      <c r="L73" s="9">
        <v>945</v>
      </c>
      <c r="M73" s="9">
        <v>1370</v>
      </c>
      <c r="N73" s="9">
        <v>1495</v>
      </c>
      <c r="O73" s="9">
        <f>AVERAGE(L73:N73)</f>
        <v>1270</v>
      </c>
      <c r="P73" s="10">
        <v>0.79</v>
      </c>
      <c r="S73">
        <v>1</v>
      </c>
      <c r="T73">
        <v>25</v>
      </c>
      <c r="U73">
        <v>200</v>
      </c>
      <c r="V73">
        <v>50</v>
      </c>
      <c r="W73" t="b">
        <v>1</v>
      </c>
      <c r="X73">
        <v>2</v>
      </c>
      <c r="Y73" t="s">
        <v>176</v>
      </c>
      <c r="AB73">
        <f t="shared" si="9"/>
        <v>3.4598172346058584</v>
      </c>
    </row>
    <row r="74" spans="1:28" x14ac:dyDescent="0.25">
      <c r="A74" t="s">
        <v>177</v>
      </c>
      <c r="B74">
        <v>1957574613</v>
      </c>
      <c r="C74" t="b">
        <v>1</v>
      </c>
      <c r="D74" s="5">
        <v>22.382000000000001</v>
      </c>
      <c r="E74" t="s">
        <v>24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13">
        <v>0</v>
      </c>
      <c r="Q74" s="12" t="s">
        <v>178</v>
      </c>
      <c r="S74">
        <v>1</v>
      </c>
      <c r="T74">
        <v>25</v>
      </c>
      <c r="U74">
        <v>200</v>
      </c>
      <c r="V74">
        <v>50</v>
      </c>
      <c r="W74" t="b">
        <v>1</v>
      </c>
      <c r="X74">
        <v>2</v>
      </c>
      <c r="Y74" t="s">
        <v>179</v>
      </c>
    </row>
    <row r="75" spans="1:28" ht="30" x14ac:dyDescent="0.25">
      <c r="A75" t="s">
        <v>180</v>
      </c>
      <c r="B75">
        <v>2115804304</v>
      </c>
      <c r="C75" t="b">
        <v>1</v>
      </c>
      <c r="D75" s="5">
        <v>8.875</v>
      </c>
      <c r="E75" t="s">
        <v>22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13">
        <v>0</v>
      </c>
      <c r="Q75" s="12" t="s">
        <v>147</v>
      </c>
      <c r="S75">
        <v>1</v>
      </c>
      <c r="T75">
        <v>25</v>
      </c>
      <c r="U75">
        <v>200</v>
      </c>
      <c r="V75">
        <v>50</v>
      </c>
      <c r="W75" t="b">
        <v>1</v>
      </c>
      <c r="X75">
        <v>2</v>
      </c>
      <c r="Y75" t="s">
        <v>181</v>
      </c>
    </row>
    <row r="76" spans="1:28" x14ac:dyDescent="0.25">
      <c r="A76" t="s">
        <v>182</v>
      </c>
      <c r="B76">
        <v>1122096509</v>
      </c>
      <c r="C76" t="b">
        <v>0</v>
      </c>
      <c r="D76" s="5">
        <v>9.6140000000000008</v>
      </c>
      <c r="E76" t="s">
        <v>24</v>
      </c>
      <c r="F76" s="7">
        <f>SUM(G76:I76)</f>
        <v>119.541</v>
      </c>
      <c r="G76" s="7">
        <v>45.802</v>
      </c>
      <c r="H76" s="7">
        <v>38.979999999999997</v>
      </c>
      <c r="I76" s="7">
        <v>34.759</v>
      </c>
      <c r="J76" s="7">
        <f>AVERAGE(G76:I76)</f>
        <v>39.847000000000001</v>
      </c>
      <c r="K76" s="9">
        <f t="shared" ref="K76" si="13">LARGE(L76:N76, 1)</f>
        <v>1595</v>
      </c>
      <c r="L76" s="9">
        <v>1595</v>
      </c>
      <c r="M76" s="9">
        <v>969</v>
      </c>
      <c r="N76" s="9">
        <v>1116</v>
      </c>
      <c r="O76" s="9">
        <f>AVERAGE(L76:N76)</f>
        <v>1226.6666666666667</v>
      </c>
      <c r="P76" s="10">
        <v>0.85</v>
      </c>
      <c r="S76">
        <v>1</v>
      </c>
      <c r="T76">
        <v>25</v>
      </c>
      <c r="U76">
        <v>200</v>
      </c>
      <c r="V76">
        <v>50</v>
      </c>
      <c r="W76" t="b">
        <v>1</v>
      </c>
      <c r="X76">
        <v>2</v>
      </c>
      <c r="Y76" t="s">
        <v>183</v>
      </c>
      <c r="AB76">
        <f t="shared" si="9"/>
        <v>4.1446848346161849</v>
      </c>
    </row>
    <row r="78" spans="1:28" x14ac:dyDescent="0.25">
      <c r="A78" s="1" t="s">
        <v>184</v>
      </c>
    </row>
    <row r="79" spans="1:28" x14ac:dyDescent="0.25">
      <c r="A79" t="s">
        <v>185</v>
      </c>
      <c r="B79">
        <v>572968164</v>
      </c>
      <c r="C79" t="b">
        <v>1</v>
      </c>
      <c r="D79" s="5">
        <v>6.1520000000000001</v>
      </c>
      <c r="E79" t="s">
        <v>24</v>
      </c>
      <c r="F79" s="7">
        <f>SUM(G79:I79)</f>
        <v>68.608999999999995</v>
      </c>
      <c r="G79" s="7">
        <v>28.01</v>
      </c>
      <c r="H79" s="7">
        <v>21.359000000000002</v>
      </c>
      <c r="I79" s="7">
        <v>19.239999999999998</v>
      </c>
      <c r="J79" s="7">
        <f>AVERAGE(G79:I79)</f>
        <v>22.869666666666664</v>
      </c>
      <c r="K79" s="9">
        <f t="shared" ref="K79" si="14">LARGE(L79:N79, 1)</f>
        <v>1293</v>
      </c>
      <c r="L79" s="9">
        <v>1116</v>
      </c>
      <c r="M79" s="9">
        <v>1203</v>
      </c>
      <c r="N79" s="9">
        <v>1293</v>
      </c>
      <c r="O79" s="9">
        <f>AVERAGE(L79:N79)</f>
        <v>1204</v>
      </c>
      <c r="P79" s="10">
        <v>1</v>
      </c>
      <c r="S79">
        <v>0</v>
      </c>
      <c r="T79">
        <v>50</v>
      </c>
      <c r="U79">
        <v>200</v>
      </c>
      <c r="V79">
        <v>50</v>
      </c>
      <c r="W79" t="b">
        <v>1</v>
      </c>
      <c r="X79">
        <v>2</v>
      </c>
      <c r="Y79" t="s">
        <v>186</v>
      </c>
      <c r="AB79">
        <f t="shared" si="9"/>
        <v>3.7174360641525785</v>
      </c>
    </row>
    <row r="80" spans="1:28" x14ac:dyDescent="0.25">
      <c r="A80" t="s">
        <v>187</v>
      </c>
      <c r="B80">
        <v>2104874336</v>
      </c>
      <c r="C80" t="b">
        <v>0</v>
      </c>
      <c r="D80" s="5">
        <v>5.4249999999999998</v>
      </c>
      <c r="E80" t="s">
        <v>24</v>
      </c>
      <c r="F80" s="7">
        <f>SUM(G80:I80)</f>
        <v>64.674000000000007</v>
      </c>
      <c r="G80" s="7">
        <v>25.454999999999998</v>
      </c>
      <c r="H80" s="7">
        <v>20.92</v>
      </c>
      <c r="I80" s="7">
        <v>18.298999999999999</v>
      </c>
      <c r="J80" s="7">
        <f>AVERAGE(G80:I80)</f>
        <v>21.558000000000003</v>
      </c>
      <c r="K80" s="9">
        <f t="shared" ref="K80" si="15">LARGE(L80:N80, 1)</f>
        <v>1279</v>
      </c>
      <c r="L80" s="9">
        <v>1279</v>
      </c>
      <c r="M80" s="9">
        <v>1029</v>
      </c>
      <c r="N80" s="9">
        <v>1156</v>
      </c>
      <c r="O80" s="9">
        <f>AVERAGE(L80:N80)</f>
        <v>1154.6666666666667</v>
      </c>
      <c r="P80" s="10">
        <v>0.51</v>
      </c>
      <c r="S80">
        <v>0</v>
      </c>
      <c r="T80">
        <v>50</v>
      </c>
      <c r="U80">
        <v>200</v>
      </c>
      <c r="V80">
        <v>50</v>
      </c>
      <c r="W80" t="b">
        <v>1</v>
      </c>
      <c r="X80">
        <v>2</v>
      </c>
      <c r="Y80" t="s">
        <v>188</v>
      </c>
      <c r="AB80">
        <f t="shared" si="9"/>
        <v>3.9738248847926276</v>
      </c>
    </row>
    <row r="81" spans="1:28" x14ac:dyDescent="0.25">
      <c r="A81" t="s">
        <v>189</v>
      </c>
      <c r="B81">
        <v>516715786</v>
      </c>
      <c r="C81" t="b">
        <v>1</v>
      </c>
      <c r="D81" s="5">
        <v>4.8949999999999996</v>
      </c>
      <c r="E81" t="s">
        <v>24</v>
      </c>
      <c r="F81" s="7">
        <f>SUM(G81:I81)</f>
        <v>73.600999999999999</v>
      </c>
      <c r="G81" s="7">
        <v>23.241</v>
      </c>
      <c r="H81" s="7">
        <v>21.24</v>
      </c>
      <c r="I81" s="7">
        <v>29.12</v>
      </c>
      <c r="J81" s="7">
        <f>AVERAGE(G81:I81)</f>
        <v>24.533666666666665</v>
      </c>
      <c r="K81" s="9">
        <f t="shared" ref="K81" si="16">LARGE(L81:N81, 1)</f>
        <v>1256</v>
      </c>
      <c r="L81" s="9">
        <v>1256</v>
      </c>
      <c r="M81" s="9">
        <v>1091</v>
      </c>
      <c r="N81" s="9">
        <v>1175</v>
      </c>
      <c r="O81" s="9">
        <f>AVERAGE(L81:N81)</f>
        <v>1174</v>
      </c>
      <c r="P81" s="10">
        <v>1</v>
      </c>
      <c r="S81">
        <v>0</v>
      </c>
      <c r="T81">
        <v>50</v>
      </c>
      <c r="U81">
        <v>200</v>
      </c>
      <c r="V81">
        <v>50</v>
      </c>
      <c r="W81" t="b">
        <v>1</v>
      </c>
      <c r="X81">
        <v>2</v>
      </c>
      <c r="Y81" t="s">
        <v>190</v>
      </c>
      <c r="AB81">
        <f t="shared" si="9"/>
        <v>5.011985018726592</v>
      </c>
    </row>
    <row r="82" spans="1:28" x14ac:dyDescent="0.25">
      <c r="A82" t="s">
        <v>191</v>
      </c>
      <c r="B82">
        <v>1628708073</v>
      </c>
      <c r="C82" t="b">
        <v>1</v>
      </c>
      <c r="D82" s="5">
        <v>4.5720000000000001</v>
      </c>
      <c r="E82" t="s">
        <v>22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13">
        <v>0</v>
      </c>
      <c r="S82">
        <v>0</v>
      </c>
      <c r="T82">
        <v>50</v>
      </c>
      <c r="U82">
        <v>200</v>
      </c>
      <c r="V82">
        <v>50</v>
      </c>
      <c r="W82" t="b">
        <v>1</v>
      </c>
      <c r="X82">
        <v>2</v>
      </c>
      <c r="Y82" t="s">
        <v>192</v>
      </c>
    </row>
    <row r="83" spans="1:28" x14ac:dyDescent="0.25">
      <c r="A83" t="s">
        <v>193</v>
      </c>
      <c r="B83">
        <v>1165876133</v>
      </c>
      <c r="C83" t="b">
        <v>1</v>
      </c>
      <c r="D83" s="5">
        <v>5.4249999999999998</v>
      </c>
      <c r="E83" t="s">
        <v>24</v>
      </c>
      <c r="F83" s="7">
        <f>SUM(G83:I83)</f>
        <v>62.532999999999994</v>
      </c>
      <c r="G83" s="7">
        <v>24.334</v>
      </c>
      <c r="H83" s="7">
        <v>19.658999999999999</v>
      </c>
      <c r="I83" s="7">
        <v>18.54</v>
      </c>
      <c r="J83" s="7">
        <f>AVERAGE(G83:I83)</f>
        <v>20.844333333333331</v>
      </c>
      <c r="K83" s="9">
        <f t="shared" ref="K83" si="17">LARGE(L83:N83, 1)</f>
        <v>1208</v>
      </c>
      <c r="L83" s="9">
        <v>1000</v>
      </c>
      <c r="M83" s="9">
        <v>159</v>
      </c>
      <c r="N83" s="9">
        <v>1208</v>
      </c>
      <c r="O83" s="9">
        <f>AVERAGE(L83:N83)</f>
        <v>789</v>
      </c>
      <c r="P83" s="10">
        <v>1</v>
      </c>
      <c r="S83">
        <v>0</v>
      </c>
      <c r="T83">
        <v>50</v>
      </c>
      <c r="U83">
        <v>200</v>
      </c>
      <c r="V83">
        <v>50</v>
      </c>
      <c r="W83" t="b">
        <v>1</v>
      </c>
      <c r="X83">
        <v>2</v>
      </c>
      <c r="Y83" t="s">
        <v>194</v>
      </c>
      <c r="AB83">
        <f t="shared" si="9"/>
        <v>3.8422734254992319</v>
      </c>
    </row>
    <row r="85" spans="1:28" x14ac:dyDescent="0.25">
      <c r="D85">
        <f>PEARSON(D2:D83, I2:I83)</f>
        <v>0.93345351774539209</v>
      </c>
      <c r="AB85">
        <f>AVERAGE(AB2:AB83)</f>
        <v>4.1996213888627274</v>
      </c>
    </row>
    <row r="87" spans="1:28" x14ac:dyDescent="0.25">
      <c r="O87" s="9">
        <f>AVERAGE(O2:O83,'Rules 2'!O2:O11)</f>
        <v>1166.2138364779876</v>
      </c>
    </row>
  </sheetData>
  <conditionalFormatting sqref="C1:C17 C20:C1048576">
    <cfRule type="cellIs" dxfId="2" priority="2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2C566B8-3D53-452A-BD07-F26B88FEEE9A}">
            <xm:f>NOT(ISERROR(SEARCH(FALSE,C1)))</xm:f>
            <xm:f>FALSE</xm:f>
            <x14:dxf>
              <fill>
                <patternFill>
                  <bgColor rgb="FF00B050"/>
                </patternFill>
              </fill>
            </x14:dxf>
          </x14:cfRule>
          <xm:sqref>C1:C17 C20:C1048576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95AC-3624-49EB-A63C-6F20A1779DBE}">
  <dimension ref="A1:D8"/>
  <sheetViews>
    <sheetView workbookViewId="0">
      <selection sqref="A1:D1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6.28515625" bestFit="1" customWidth="1"/>
    <col min="4" max="4" width="22" bestFit="1" customWidth="1"/>
  </cols>
  <sheetData>
    <row r="1" spans="1:4" x14ac:dyDescent="0.25">
      <c r="A1" s="1" t="s">
        <v>233</v>
      </c>
      <c r="B1" s="1" t="s">
        <v>234</v>
      </c>
      <c r="C1" s="1" t="s">
        <v>235</v>
      </c>
      <c r="D1" s="1" t="s">
        <v>236</v>
      </c>
    </row>
    <row r="2" spans="1:4" x14ac:dyDescent="0.25">
      <c r="A2" t="s">
        <v>225</v>
      </c>
      <c r="B2" cm="1">
        <f t="array" ref="B2">SUM(LEN('Rules 1'!$Y$2:$Y$83) - LEN(SUBSTITUTE('Rules 1'!$Y$2:$Y$83,A2,"")))</f>
        <v>815</v>
      </c>
      <c r="C2" cm="1">
        <f t="array" ref="C2">B2/SUM(LEN('Rules 1'!$Y$2:$Y$1000))</f>
        <v>0.3479931682322801</v>
      </c>
      <c r="D2">
        <f>C2*100</f>
        <v>34.799316823228011</v>
      </c>
    </row>
    <row r="3" spans="1:4" x14ac:dyDescent="0.25">
      <c r="A3" t="s">
        <v>226</v>
      </c>
      <c r="B3" cm="1">
        <f t="array" ref="B3">SUM(LEN('Rules 1'!$Y$2:$Y$83) - LEN(SUBSTITUTE('Rules 1'!$Y$2:$Y$83,A3,"")))</f>
        <v>388</v>
      </c>
      <c r="C3" cm="1">
        <f t="array" ref="C3">B3/SUM(LEN('Rules 1'!$Y$3:$Y$1001))</f>
        <v>0.16862233811386354</v>
      </c>
      <c r="D3">
        <f t="shared" ref="D3:D8" si="0">C3*100</f>
        <v>16.862233811386353</v>
      </c>
    </row>
    <row r="4" spans="1:4" x14ac:dyDescent="0.25">
      <c r="A4" t="s">
        <v>227</v>
      </c>
      <c r="B4" cm="1">
        <f t="array" ref="B4">SUM(LEN('Rules 1'!$Y$2:$Y$83) - LEN(SUBSTITUTE('Rules 1'!$Y$2:$Y$83,A4,"")))</f>
        <v>176</v>
      </c>
      <c r="C4" cm="1">
        <f t="array" ref="C4">B4/SUM(LEN('Rules 1'!$Y$4:$Y$1002))</f>
        <v>7.8048780487804878E-2</v>
      </c>
      <c r="D4">
        <f t="shared" si="0"/>
        <v>7.8048780487804876</v>
      </c>
    </row>
    <row r="5" spans="1:4" x14ac:dyDescent="0.25">
      <c r="A5" t="s">
        <v>228</v>
      </c>
      <c r="B5" cm="1">
        <f t="array" ref="B5">SUM(LEN('Rules 1'!$Y$2:$Y$83) - LEN(SUBSTITUTE('Rules 1'!$Y$2:$Y$83,A5,"")))</f>
        <v>388</v>
      </c>
      <c r="C5" cm="1">
        <f t="array" ref="C5">B5/SUM(LEN('Rules 1'!$Y$5:$Y$1003))</f>
        <v>0.17628350749659247</v>
      </c>
      <c r="D5">
        <f t="shared" si="0"/>
        <v>17.628350749659248</v>
      </c>
    </row>
    <row r="6" spans="1:4" x14ac:dyDescent="0.25">
      <c r="A6" t="s">
        <v>229</v>
      </c>
      <c r="B6" cm="1">
        <f t="array" ref="B6">SUM(LEN('Rules 1'!$Y$2:$Y$83) - LEN(SUBSTITUTE('Rules 1'!$Y$2:$Y$83,A6,"")))</f>
        <v>100</v>
      </c>
      <c r="C6" cm="1">
        <f t="array" ref="C6">B6/SUM(LEN('Rules 1'!$Y$6:$Y$1004))</f>
        <v>4.6533271288971612E-2</v>
      </c>
      <c r="D6">
        <f t="shared" si="0"/>
        <v>4.6533271288971614</v>
      </c>
    </row>
    <row r="7" spans="1:4" x14ac:dyDescent="0.25">
      <c r="A7" t="s">
        <v>230</v>
      </c>
      <c r="B7" cm="1">
        <f t="array" ref="B7">SUM(LEN('Rules 1'!$Y$2:$Y$83) - LEN(SUBSTITUTE('Rules 1'!$Y$2:$Y$83,A7,"")))</f>
        <v>174</v>
      </c>
      <c r="C7" cm="1">
        <f t="array" ref="C7">B7/SUM(LEN('Rules 1'!$Y$7:$Y$1005))</f>
        <v>8.3493282149712092E-2</v>
      </c>
      <c r="D7">
        <f t="shared" si="0"/>
        <v>8.3493282149712087</v>
      </c>
    </row>
    <row r="8" spans="1:4" x14ac:dyDescent="0.25">
      <c r="A8" t="s">
        <v>231</v>
      </c>
      <c r="B8" cm="1">
        <f t="array" ref="B8">SUM(LEN('Rules 1'!$Y$2:$Y$83) - LEN(SUBSTITUTE('Rules 1'!$Y$2:$Y$83,A8,"")))</f>
        <v>232</v>
      </c>
      <c r="C8" cm="1">
        <f t="array" ref="C8">B8/SUM(LEN('Rules 1'!$Y$8:$Y$1006))</f>
        <v>0.11383709519136408</v>
      </c>
      <c r="D8">
        <f t="shared" si="0"/>
        <v>11.383709519136408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FD45-48E6-44A9-8FF3-F5DE35CFC07D}">
  <dimension ref="A1:S8"/>
  <sheetViews>
    <sheetView workbookViewId="0">
      <selection activeCell="H31" sqref="H31"/>
    </sheetView>
  </sheetViews>
  <sheetFormatPr defaultRowHeight="15" x14ac:dyDescent="0.25"/>
  <cols>
    <col min="1" max="1" width="15.5703125" bestFit="1" customWidth="1"/>
    <col min="2" max="2" width="7.85546875" bestFit="1" customWidth="1"/>
    <col min="3" max="3" width="15.5703125" bestFit="1" customWidth="1"/>
    <col min="4" max="4" width="7.85546875" bestFit="1" customWidth="1"/>
    <col min="5" max="5" width="8.85546875" bestFit="1" customWidth="1"/>
    <col min="6" max="6" width="14.42578125" bestFit="1" customWidth="1"/>
    <col min="7" max="7" width="10" bestFit="1" customWidth="1"/>
    <col min="8" max="8" width="15.5703125" bestFit="1" customWidth="1"/>
    <col min="9" max="9" width="5.28515625" bestFit="1" customWidth="1"/>
    <col min="10" max="10" width="10.140625" bestFit="1" customWidth="1"/>
    <col min="12" max="12" width="15.5703125" bestFit="1" customWidth="1"/>
    <col min="13" max="13" width="7.85546875" bestFit="1" customWidth="1"/>
    <col min="14" max="14" width="15.5703125" bestFit="1" customWidth="1"/>
    <col min="15" max="15" width="7.85546875" bestFit="1" customWidth="1"/>
    <col min="16" max="16" width="10" bestFit="1" customWidth="1"/>
    <col min="17" max="17" width="14.42578125" bestFit="1" customWidth="1"/>
    <col min="18" max="18" width="10" bestFit="1" customWidth="1"/>
    <col min="19" max="19" width="15.5703125" bestFit="1" customWidth="1"/>
    <col min="20" max="20" width="7.140625" bestFit="1" customWidth="1"/>
    <col min="21" max="21" width="10.140625" bestFit="1" customWidth="1"/>
  </cols>
  <sheetData>
    <row r="1" spans="1:19" x14ac:dyDescent="0.25">
      <c r="A1" s="1"/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/>
      <c r="J1" s="1"/>
      <c r="K1" s="1"/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 x14ac:dyDescent="0.25">
      <c r="A2" s="1" t="s">
        <v>195</v>
      </c>
      <c r="B2">
        <v>25</v>
      </c>
      <c r="C2">
        <v>40</v>
      </c>
      <c r="D2">
        <v>15</v>
      </c>
      <c r="E2">
        <v>40</v>
      </c>
      <c r="F2">
        <v>15</v>
      </c>
      <c r="G2">
        <v>3</v>
      </c>
      <c r="H2">
        <v>8</v>
      </c>
      <c r="I2" s="1">
        <v>144</v>
      </c>
      <c r="L2" s="1" t="s">
        <v>195</v>
      </c>
      <c r="M2" s="14">
        <f>B2/$I2</f>
        <v>0.1736111111111111</v>
      </c>
      <c r="N2" s="14">
        <f>C2/$I2</f>
        <v>0.27777777777777779</v>
      </c>
      <c r="O2" s="14">
        <f>D2/$I2</f>
        <v>0.10416666666666667</v>
      </c>
      <c r="P2" s="14">
        <f>E2/$I2</f>
        <v>0.27777777777777779</v>
      </c>
      <c r="Q2" s="14">
        <f>F2/$I2</f>
        <v>0.10416666666666667</v>
      </c>
      <c r="R2" s="14">
        <f>G2/$I2</f>
        <v>2.0833333333333332E-2</v>
      </c>
      <c r="S2" s="14">
        <f>H2/$I2</f>
        <v>5.5555555555555552E-2</v>
      </c>
    </row>
    <row r="3" spans="1:19" x14ac:dyDescent="0.25">
      <c r="A3" s="1" t="s">
        <v>196</v>
      </c>
      <c r="B3">
        <v>45</v>
      </c>
      <c r="C3">
        <v>40</v>
      </c>
      <c r="D3">
        <v>5</v>
      </c>
      <c r="E3">
        <v>30</v>
      </c>
      <c r="F3">
        <v>3</v>
      </c>
      <c r="G3">
        <v>2</v>
      </c>
      <c r="H3">
        <v>2</v>
      </c>
      <c r="I3" s="1">
        <v>123</v>
      </c>
      <c r="L3" s="1" t="s">
        <v>196</v>
      </c>
      <c r="M3" s="14">
        <f>B3/$I3</f>
        <v>0.36585365853658536</v>
      </c>
      <c r="N3" s="14">
        <f>C3/$I3</f>
        <v>0.32520325203252032</v>
      </c>
      <c r="O3" s="14">
        <f>D3/$I3</f>
        <v>4.065040650406504E-2</v>
      </c>
      <c r="P3" s="14">
        <f>E3/$I3</f>
        <v>0.24390243902439024</v>
      </c>
      <c r="Q3" s="14">
        <f>F3/$I3</f>
        <v>2.4390243902439025E-2</v>
      </c>
      <c r="R3" s="14">
        <f>G3/$I3</f>
        <v>1.6260162601626018E-2</v>
      </c>
      <c r="S3" s="14">
        <f>H3/$I3</f>
        <v>1.6260162601626018E-2</v>
      </c>
    </row>
    <row r="4" spans="1:19" x14ac:dyDescent="0.25">
      <c r="A4" s="1" t="s">
        <v>197</v>
      </c>
      <c r="B4">
        <v>15</v>
      </c>
      <c r="C4">
        <v>5</v>
      </c>
      <c r="D4">
        <v>10</v>
      </c>
      <c r="E4">
        <v>2</v>
      </c>
      <c r="F4">
        <v>6</v>
      </c>
      <c r="G4">
        <v>1</v>
      </c>
      <c r="H4">
        <v>1</v>
      </c>
      <c r="I4" s="1">
        <v>33</v>
      </c>
      <c r="L4" s="1" t="s">
        <v>197</v>
      </c>
      <c r="M4" s="14">
        <f>B4/$I4</f>
        <v>0.45454545454545453</v>
      </c>
      <c r="N4" s="14">
        <f>C4/$I4</f>
        <v>0.15151515151515152</v>
      </c>
      <c r="O4" s="14">
        <f>D4/$I4</f>
        <v>0.30303030303030304</v>
      </c>
      <c r="P4" s="14">
        <f>E4/$I4</f>
        <v>6.0606060606060608E-2</v>
      </c>
      <c r="Q4" s="14">
        <f>F4/$I4</f>
        <v>0.18181818181818182</v>
      </c>
      <c r="R4" s="14">
        <f>G4/$I4</f>
        <v>3.0303030303030304E-2</v>
      </c>
      <c r="S4" s="14">
        <f>H4/$I4</f>
        <v>3.0303030303030304E-2</v>
      </c>
    </row>
    <row r="5" spans="1:19" x14ac:dyDescent="0.25">
      <c r="A5" s="1" t="s">
        <v>198</v>
      </c>
      <c r="B5">
        <v>45</v>
      </c>
      <c r="C5">
        <v>25</v>
      </c>
      <c r="D5">
        <v>3</v>
      </c>
      <c r="E5">
        <v>35</v>
      </c>
      <c r="F5">
        <v>5</v>
      </c>
      <c r="G5">
        <v>1</v>
      </c>
      <c r="H5">
        <v>1</v>
      </c>
      <c r="I5" s="1">
        <v>97</v>
      </c>
      <c r="L5" s="1" t="s">
        <v>198</v>
      </c>
      <c r="M5" s="14">
        <f>B5/$I5</f>
        <v>0.46391752577319589</v>
      </c>
      <c r="N5" s="14">
        <f>C5/$I5</f>
        <v>0.25773195876288657</v>
      </c>
      <c r="O5" s="14">
        <f>D5/$I5</f>
        <v>3.0927835051546393E-2</v>
      </c>
      <c r="P5" s="14">
        <f>E5/$I5</f>
        <v>0.36082474226804123</v>
      </c>
      <c r="Q5" s="14">
        <f>F5/$I5</f>
        <v>5.1546391752577317E-2</v>
      </c>
      <c r="R5" s="14">
        <f>G5/$I5</f>
        <v>1.0309278350515464E-2</v>
      </c>
      <c r="S5" s="14">
        <f>H5/$I5</f>
        <v>1.0309278350515464E-2</v>
      </c>
    </row>
    <row r="6" spans="1:19" x14ac:dyDescent="0.25">
      <c r="A6" s="1" t="s">
        <v>199</v>
      </c>
      <c r="B6">
        <v>5</v>
      </c>
      <c r="C6">
        <v>4</v>
      </c>
      <c r="D6">
        <v>6</v>
      </c>
      <c r="E6">
        <v>1</v>
      </c>
      <c r="F6">
        <v>6</v>
      </c>
      <c r="G6">
        <v>1</v>
      </c>
      <c r="H6">
        <v>1</v>
      </c>
      <c r="I6" s="1">
        <v>22</v>
      </c>
      <c r="L6" s="1" t="s">
        <v>199</v>
      </c>
      <c r="M6" s="14">
        <f>B6/$I6</f>
        <v>0.22727272727272727</v>
      </c>
      <c r="N6" s="14">
        <f>C6/$I6</f>
        <v>0.18181818181818182</v>
      </c>
      <c r="O6" s="14">
        <f>D6/$I6</f>
        <v>0.27272727272727271</v>
      </c>
      <c r="P6" s="14">
        <f>E6/$I6</f>
        <v>4.5454545454545456E-2</v>
      </c>
      <c r="Q6" s="14">
        <f>F6/$I6</f>
        <v>0.27272727272727271</v>
      </c>
      <c r="R6" s="14">
        <f>G6/$I6</f>
        <v>4.5454545454545456E-2</v>
      </c>
      <c r="S6" s="14">
        <f>H6/$I6</f>
        <v>4.5454545454545456E-2</v>
      </c>
    </row>
    <row r="7" spans="1:19" x14ac:dyDescent="0.25">
      <c r="A7" s="1" t="s">
        <v>200</v>
      </c>
      <c r="B7">
        <v>4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 s="1">
        <v>7</v>
      </c>
      <c r="L7" s="1" t="s">
        <v>200</v>
      </c>
      <c r="M7" s="14">
        <f>B7/$I7</f>
        <v>0.5714285714285714</v>
      </c>
      <c r="N7" s="14">
        <f>C7/$I7</f>
        <v>0.2857142857142857</v>
      </c>
      <c r="O7" s="14">
        <f>D7/$I7</f>
        <v>0.2857142857142857</v>
      </c>
      <c r="P7" s="14">
        <f>E7/$I7</f>
        <v>0.2857142857142857</v>
      </c>
      <c r="Q7" s="14">
        <f>F7/$I7</f>
        <v>0.2857142857142857</v>
      </c>
      <c r="R7" s="14">
        <f>G7/$I7</f>
        <v>0.14285714285714285</v>
      </c>
      <c r="S7" s="14">
        <f>H7/$I7</f>
        <v>0.14285714285714285</v>
      </c>
    </row>
    <row r="8" spans="1:19" x14ac:dyDescent="0.25">
      <c r="A8" s="1" t="s">
        <v>201</v>
      </c>
      <c r="B8">
        <v>5</v>
      </c>
      <c r="C8">
        <v>3</v>
      </c>
      <c r="D8">
        <v>0</v>
      </c>
      <c r="E8">
        <v>2</v>
      </c>
      <c r="F8">
        <v>0</v>
      </c>
      <c r="G8">
        <v>0</v>
      </c>
      <c r="H8">
        <v>5</v>
      </c>
      <c r="I8" s="1">
        <v>12</v>
      </c>
      <c r="L8" s="1" t="s">
        <v>201</v>
      </c>
      <c r="M8" s="14">
        <f>B8/$I8</f>
        <v>0.41666666666666669</v>
      </c>
      <c r="N8" s="14">
        <f>C8/$I8</f>
        <v>0.25</v>
      </c>
      <c r="O8" s="14">
        <f>D8/$I8</f>
        <v>0</v>
      </c>
      <c r="P8" s="14">
        <f>E8/$I8</f>
        <v>0.16666666666666666</v>
      </c>
      <c r="Q8" s="14">
        <f>F8/$I8</f>
        <v>0</v>
      </c>
      <c r="R8" s="14">
        <f>G8/$I8</f>
        <v>0</v>
      </c>
      <c r="S8" s="14">
        <f>H8/$I8</f>
        <v>0.41666666666666669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3BC3-0E55-4707-8A33-8D76B8D2F300}">
  <dimension ref="A1:AA8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3.85546875" bestFit="1" customWidth="1"/>
    <col min="4" max="4" width="12" style="5" bestFit="1" customWidth="1"/>
    <col min="5" max="5" width="10.28515625" bestFit="1" customWidth="1"/>
    <col min="6" max="6" width="10" style="7" bestFit="1" customWidth="1"/>
    <col min="7" max="9" width="8.42578125" style="7" bestFit="1" customWidth="1"/>
    <col min="10" max="10" width="8.28515625" style="7" bestFit="1" customWidth="1"/>
    <col min="11" max="11" width="10.42578125" style="9" bestFit="1" customWidth="1"/>
    <col min="12" max="12" width="9.7109375" style="9" bestFit="1" customWidth="1"/>
    <col min="13" max="13" width="10.7109375" style="9" bestFit="1" customWidth="1"/>
    <col min="14" max="14" width="10.28515625" style="9" bestFit="1" customWidth="1"/>
    <col min="15" max="15" width="9.7109375" style="9" bestFit="1" customWidth="1"/>
    <col min="16" max="16" width="17" style="10" bestFit="1" customWidth="1"/>
    <col min="17" max="17" width="37.28515625" style="12" bestFit="1" customWidth="1"/>
    <col min="18" max="18" width="15.7109375" style="2" bestFit="1" customWidth="1"/>
    <col min="19" max="19" width="15.85546875" bestFit="1" customWidth="1"/>
    <col min="20" max="20" width="19.5703125" bestFit="1" customWidth="1"/>
    <col min="21" max="21" width="19.85546875" bestFit="1" customWidth="1"/>
    <col min="22" max="22" width="29" bestFit="1" customWidth="1"/>
    <col min="23" max="23" width="13.140625" bestFit="1" customWidth="1"/>
    <col min="24" max="24" width="18.5703125" bestFit="1" customWidth="1"/>
    <col min="25" max="25" width="47.28515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</v>
      </c>
      <c r="Q1" s="11" t="s">
        <v>12</v>
      </c>
      <c r="R1" s="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7" x14ac:dyDescent="0.25">
      <c r="A2" t="s">
        <v>202</v>
      </c>
      <c r="B2">
        <v>330617738</v>
      </c>
      <c r="C2" t="b">
        <v>0</v>
      </c>
      <c r="D2" s="5">
        <v>14.834</v>
      </c>
      <c r="E2" t="s">
        <v>22</v>
      </c>
      <c r="F2" s="7">
        <f>SUM(G2:I2)</f>
        <v>194.238</v>
      </c>
      <c r="G2" s="7">
        <v>65.180999999999997</v>
      </c>
      <c r="H2" s="7">
        <v>64.275999999999996</v>
      </c>
      <c r="I2" s="7">
        <v>64.781000000000006</v>
      </c>
      <c r="J2" s="7">
        <f>AVERAGE(G2:I2)</f>
        <v>64.745999999999995</v>
      </c>
      <c r="K2" s="9">
        <f>LARGE(L2:N2, 1)</f>
        <v>1096</v>
      </c>
      <c r="L2" s="9">
        <v>1096</v>
      </c>
      <c r="M2" s="9">
        <v>1089</v>
      </c>
      <c r="N2" s="9">
        <v>1000</v>
      </c>
      <c r="O2" s="9">
        <f>AVERAGE(L2:N2)</f>
        <v>1061.6666666666667</v>
      </c>
      <c r="P2" s="10">
        <v>0.8</v>
      </c>
      <c r="S2">
        <v>1</v>
      </c>
      <c r="T2">
        <v>50</v>
      </c>
      <c r="U2">
        <v>200</v>
      </c>
      <c r="V2">
        <v>50</v>
      </c>
      <c r="W2" t="b">
        <v>1</v>
      </c>
      <c r="X2">
        <v>2</v>
      </c>
      <c r="Y2" t="s">
        <v>205</v>
      </c>
      <c r="AA2">
        <f>J2/D2</f>
        <v>4.3647027099905618</v>
      </c>
    </row>
    <row r="3" spans="1:27" ht="30" x14ac:dyDescent="0.25">
      <c r="A3" t="s">
        <v>203</v>
      </c>
      <c r="B3">
        <v>111378293</v>
      </c>
      <c r="C3" t="b">
        <v>1</v>
      </c>
      <c r="D3" s="5">
        <v>11.444000000000001</v>
      </c>
      <c r="E3" t="s">
        <v>24</v>
      </c>
      <c r="F3" s="7">
        <f>SUM(G3:I3)</f>
        <v>150.73399999999998</v>
      </c>
      <c r="G3" s="7">
        <v>54.036999999999999</v>
      </c>
      <c r="H3" s="7">
        <v>49.86</v>
      </c>
      <c r="I3" s="7">
        <v>46.837000000000003</v>
      </c>
      <c r="J3" s="7">
        <f>AVERAGE(G3:I3)</f>
        <v>50.24466666666666</v>
      </c>
      <c r="K3" s="9">
        <f>LARGE(L3:N3, 1)</f>
        <v>1187</v>
      </c>
      <c r="L3" s="9">
        <v>1187</v>
      </c>
      <c r="M3" s="9">
        <v>1100</v>
      </c>
      <c r="N3" s="9">
        <v>1004</v>
      </c>
      <c r="O3" s="9">
        <f>AVERAGE(L3:N3)</f>
        <v>1097</v>
      </c>
      <c r="P3" s="10">
        <v>0.93</v>
      </c>
      <c r="Q3" s="12" t="s">
        <v>207</v>
      </c>
      <c r="S3">
        <v>1</v>
      </c>
      <c r="T3">
        <v>50</v>
      </c>
      <c r="U3">
        <v>200</v>
      </c>
      <c r="V3">
        <v>50</v>
      </c>
      <c r="W3" t="b">
        <v>1</v>
      </c>
      <c r="X3">
        <v>2</v>
      </c>
      <c r="Y3" t="s">
        <v>204</v>
      </c>
      <c r="AA3">
        <f t="shared" ref="AA3:AA11" si="0">J3/D3</f>
        <v>4.3904811837352895</v>
      </c>
    </row>
    <row r="4" spans="1:27" x14ac:dyDescent="0.25">
      <c r="A4" t="s">
        <v>206</v>
      </c>
      <c r="B4">
        <v>1756332376</v>
      </c>
      <c r="C4" t="b">
        <v>0</v>
      </c>
      <c r="D4" s="5">
        <v>14.91</v>
      </c>
      <c r="E4" t="s">
        <v>24</v>
      </c>
      <c r="F4" s="7">
        <f>SUM(G4:I4)</f>
        <v>183.172</v>
      </c>
      <c r="G4" s="7">
        <v>66.590999999999994</v>
      </c>
      <c r="H4" s="7">
        <v>59.98</v>
      </c>
      <c r="I4" s="7">
        <v>56.600999999999999</v>
      </c>
      <c r="J4" s="7">
        <f>AVERAGE(G4:I4)</f>
        <v>61.057333333333332</v>
      </c>
      <c r="K4" s="9">
        <f>LARGE(L4:N4, 1)</f>
        <v>1153</v>
      </c>
      <c r="L4" s="9">
        <v>1000</v>
      </c>
      <c r="M4" s="9">
        <v>1100</v>
      </c>
      <c r="N4" s="9">
        <v>1153</v>
      </c>
      <c r="O4" s="9">
        <f>AVERAGE(L4:N4)</f>
        <v>1084.3333333333333</v>
      </c>
      <c r="P4" s="10">
        <v>0.86</v>
      </c>
      <c r="S4">
        <v>1</v>
      </c>
      <c r="T4">
        <v>50</v>
      </c>
      <c r="U4">
        <v>200</v>
      </c>
      <c r="V4">
        <v>50</v>
      </c>
      <c r="W4" t="b">
        <v>1</v>
      </c>
      <c r="X4">
        <v>2</v>
      </c>
      <c r="Y4" t="s">
        <v>208</v>
      </c>
      <c r="AA4">
        <f t="shared" si="0"/>
        <v>4.0950592443550189</v>
      </c>
    </row>
    <row r="5" spans="1:27" x14ac:dyDescent="0.25">
      <c r="A5" t="s">
        <v>209</v>
      </c>
      <c r="B5">
        <v>560614802</v>
      </c>
      <c r="C5" t="b">
        <v>1</v>
      </c>
      <c r="D5" s="5">
        <v>13.901</v>
      </c>
      <c r="E5" t="s">
        <v>22</v>
      </c>
      <c r="F5" s="6"/>
      <c r="G5" s="6"/>
      <c r="H5" s="6"/>
      <c r="I5" s="6"/>
      <c r="J5" s="6"/>
      <c r="K5" s="8"/>
      <c r="L5" s="8"/>
      <c r="M5" s="8"/>
      <c r="N5" s="8"/>
      <c r="O5" s="8"/>
      <c r="P5" s="13">
        <v>0</v>
      </c>
      <c r="S5">
        <v>1</v>
      </c>
      <c r="T5">
        <v>50</v>
      </c>
      <c r="U5">
        <v>200</v>
      </c>
      <c r="V5">
        <v>50</v>
      </c>
      <c r="W5" t="b">
        <v>1</v>
      </c>
      <c r="X5">
        <v>2</v>
      </c>
      <c r="Y5" t="s">
        <v>210</v>
      </c>
    </row>
    <row r="6" spans="1:27" x14ac:dyDescent="0.25">
      <c r="A6" t="s">
        <v>211</v>
      </c>
      <c r="B6">
        <v>1235401432</v>
      </c>
      <c r="C6" t="b">
        <v>0</v>
      </c>
      <c r="D6" s="5">
        <v>20.609000000000002</v>
      </c>
      <c r="E6" t="s">
        <v>24</v>
      </c>
      <c r="F6" s="7">
        <f t="shared" ref="F6:F11" si="1">SUM(G6:I6)</f>
        <v>221.18100000000001</v>
      </c>
      <c r="G6" s="7">
        <v>87.539000000000001</v>
      </c>
      <c r="H6" s="7">
        <v>74.421000000000006</v>
      </c>
      <c r="I6" s="7">
        <v>59.220999999999997</v>
      </c>
      <c r="J6" s="7">
        <f t="shared" ref="J6:J11" si="2">AVERAGE(G6:I6)</f>
        <v>73.727000000000004</v>
      </c>
      <c r="K6" s="9">
        <f t="shared" ref="K6:K11" si="3">LARGE(L6:N6, 1)</f>
        <v>1432</v>
      </c>
      <c r="L6" s="9">
        <v>1028</v>
      </c>
      <c r="M6" s="9">
        <v>1197</v>
      </c>
      <c r="N6" s="9">
        <v>1432</v>
      </c>
      <c r="O6" s="9">
        <f t="shared" ref="O6:O11" si="4">AVERAGE(L6:N6)</f>
        <v>1219</v>
      </c>
      <c r="P6" s="10">
        <v>0.74</v>
      </c>
      <c r="S6">
        <v>1</v>
      </c>
      <c r="T6">
        <v>50</v>
      </c>
      <c r="U6">
        <v>200</v>
      </c>
      <c r="V6">
        <v>50</v>
      </c>
      <c r="W6" t="b">
        <v>1</v>
      </c>
      <c r="X6">
        <v>2</v>
      </c>
      <c r="Y6" t="s">
        <v>212</v>
      </c>
      <c r="AA6">
        <f t="shared" si="0"/>
        <v>3.5774176330729293</v>
      </c>
    </row>
    <row r="7" spans="1:27" x14ac:dyDescent="0.25">
      <c r="A7" t="s">
        <v>213</v>
      </c>
      <c r="B7">
        <v>1084506287</v>
      </c>
      <c r="C7" t="b">
        <v>1</v>
      </c>
      <c r="D7" s="5">
        <v>9.8239999999999998</v>
      </c>
      <c r="E7" t="s">
        <v>24</v>
      </c>
      <c r="F7" s="7">
        <f t="shared" si="1"/>
        <v>124.577</v>
      </c>
      <c r="G7" s="7">
        <v>45.656999999999996</v>
      </c>
      <c r="H7" s="7">
        <v>38.4</v>
      </c>
      <c r="I7" s="7">
        <v>40.520000000000003</v>
      </c>
      <c r="J7" s="7">
        <f t="shared" si="2"/>
        <v>41.525666666666666</v>
      </c>
      <c r="K7" s="9">
        <f t="shared" si="3"/>
        <v>1422</v>
      </c>
      <c r="L7" s="9">
        <v>1422</v>
      </c>
      <c r="M7" s="9">
        <v>1005</v>
      </c>
      <c r="N7" s="9">
        <v>1129</v>
      </c>
      <c r="O7" s="9">
        <f t="shared" si="4"/>
        <v>1185.3333333333333</v>
      </c>
      <c r="P7" s="10">
        <v>0.85</v>
      </c>
      <c r="S7">
        <v>1</v>
      </c>
      <c r="T7">
        <v>50</v>
      </c>
      <c r="U7">
        <v>200</v>
      </c>
      <c r="V7">
        <v>50</v>
      </c>
      <c r="W7" t="b">
        <v>1</v>
      </c>
      <c r="X7">
        <v>2</v>
      </c>
      <c r="Y7" t="s">
        <v>214</v>
      </c>
      <c r="AA7">
        <f t="shared" si="0"/>
        <v>4.2269611834961998</v>
      </c>
    </row>
    <row r="8" spans="1:27" ht="30" x14ac:dyDescent="0.25">
      <c r="A8" t="s">
        <v>215</v>
      </c>
      <c r="B8">
        <v>1065171993</v>
      </c>
      <c r="C8" t="b">
        <v>0</v>
      </c>
      <c r="D8" s="5">
        <v>8.7889999999999997</v>
      </c>
      <c r="E8" t="s">
        <v>22</v>
      </c>
      <c r="F8" s="7">
        <f>SUM(G8:I8)</f>
        <v>122.90899999999999</v>
      </c>
      <c r="G8" s="7">
        <v>40.988999999999997</v>
      </c>
      <c r="H8" s="7">
        <v>38.9</v>
      </c>
      <c r="I8" s="7">
        <v>43.02</v>
      </c>
      <c r="J8" s="7">
        <f t="shared" si="2"/>
        <v>40.969666666666662</v>
      </c>
      <c r="K8" s="9">
        <f t="shared" si="3"/>
        <v>969</v>
      </c>
      <c r="L8" s="9">
        <v>800</v>
      </c>
      <c r="M8" s="9">
        <v>900</v>
      </c>
      <c r="N8" s="9">
        <v>969</v>
      </c>
      <c r="O8" s="9">
        <f t="shared" si="4"/>
        <v>889.66666666666663</v>
      </c>
      <c r="P8" s="10">
        <v>0.73</v>
      </c>
      <c r="Q8" s="12" t="s">
        <v>217</v>
      </c>
      <c r="S8">
        <v>1</v>
      </c>
      <c r="T8">
        <v>50</v>
      </c>
      <c r="U8">
        <v>200</v>
      </c>
      <c r="V8">
        <v>50</v>
      </c>
      <c r="W8" t="b">
        <v>1</v>
      </c>
      <c r="X8">
        <v>2</v>
      </c>
      <c r="Y8" t="s">
        <v>216</v>
      </c>
      <c r="AA8">
        <f t="shared" si="0"/>
        <v>4.6614707778662714</v>
      </c>
    </row>
    <row r="9" spans="1:27" x14ac:dyDescent="0.25">
      <c r="A9" t="s">
        <v>219</v>
      </c>
      <c r="B9">
        <v>747270472</v>
      </c>
      <c r="C9" t="b">
        <v>0</v>
      </c>
      <c r="D9" s="5">
        <v>13.179</v>
      </c>
      <c r="E9" t="s">
        <v>24</v>
      </c>
      <c r="F9" s="7">
        <f t="shared" si="1"/>
        <v>148.999</v>
      </c>
      <c r="G9" s="7">
        <v>59.319000000000003</v>
      </c>
      <c r="H9" s="7">
        <v>45.4</v>
      </c>
      <c r="I9" s="7">
        <v>44.28</v>
      </c>
      <c r="J9" s="7">
        <f t="shared" si="2"/>
        <v>49.666333333333334</v>
      </c>
      <c r="K9" s="9">
        <f t="shared" si="3"/>
        <v>1313</v>
      </c>
      <c r="L9" s="9">
        <v>1025</v>
      </c>
      <c r="M9" s="9">
        <v>1302</v>
      </c>
      <c r="N9" s="9">
        <v>1313</v>
      </c>
      <c r="O9" s="9">
        <f t="shared" si="4"/>
        <v>1213.3333333333333</v>
      </c>
      <c r="P9" s="10">
        <v>1</v>
      </c>
      <c r="Q9" s="12" t="s">
        <v>218</v>
      </c>
      <c r="S9">
        <v>1</v>
      </c>
      <c r="T9">
        <v>50</v>
      </c>
      <c r="U9">
        <v>200</v>
      </c>
      <c r="V9">
        <v>50</v>
      </c>
      <c r="W9" t="b">
        <v>1</v>
      </c>
      <c r="X9">
        <v>2</v>
      </c>
      <c r="Y9" t="s">
        <v>220</v>
      </c>
      <c r="AA9">
        <f t="shared" si="0"/>
        <v>3.7685965045400511</v>
      </c>
    </row>
    <row r="10" spans="1:27" x14ac:dyDescent="0.25">
      <c r="A10" t="s">
        <v>221</v>
      </c>
      <c r="B10">
        <v>598117753</v>
      </c>
      <c r="C10" t="b">
        <v>0</v>
      </c>
      <c r="D10" s="5">
        <v>15.734</v>
      </c>
      <c r="E10" t="s">
        <v>24</v>
      </c>
      <c r="F10" s="7">
        <f t="shared" si="1"/>
        <v>185.63499999999999</v>
      </c>
      <c r="G10" s="7">
        <v>69.656000000000006</v>
      </c>
      <c r="H10" s="7">
        <v>60.82</v>
      </c>
      <c r="I10" s="7">
        <v>55.158999999999999</v>
      </c>
      <c r="J10" s="7">
        <f t="shared" si="2"/>
        <v>61.87833333333333</v>
      </c>
      <c r="K10" s="9">
        <f t="shared" si="3"/>
        <v>1229</v>
      </c>
      <c r="L10" s="9">
        <v>1229</v>
      </c>
      <c r="M10" s="9">
        <v>1195</v>
      </c>
      <c r="N10" s="9">
        <v>1195</v>
      </c>
      <c r="O10" s="9">
        <f t="shared" si="4"/>
        <v>1206.3333333333333</v>
      </c>
      <c r="P10" s="10">
        <v>1</v>
      </c>
      <c r="S10">
        <v>1</v>
      </c>
      <c r="T10">
        <v>50</v>
      </c>
      <c r="U10">
        <v>200</v>
      </c>
      <c r="V10">
        <v>50</v>
      </c>
      <c r="W10" t="b">
        <v>1</v>
      </c>
      <c r="X10">
        <v>2</v>
      </c>
      <c r="Y10" t="s">
        <v>222</v>
      </c>
      <c r="AA10">
        <f t="shared" si="0"/>
        <v>3.9327782721071141</v>
      </c>
    </row>
    <row r="11" spans="1:27" x14ac:dyDescent="0.25">
      <c r="A11" t="s">
        <v>223</v>
      </c>
      <c r="B11">
        <v>336427475</v>
      </c>
      <c r="C11" t="b">
        <v>0</v>
      </c>
      <c r="D11" s="5">
        <v>20.443999999999999</v>
      </c>
      <c r="E11" t="s">
        <v>22</v>
      </c>
      <c r="F11" s="7">
        <f t="shared" si="1"/>
        <v>266.74199999999996</v>
      </c>
      <c r="G11" s="7">
        <v>91.063000000000002</v>
      </c>
      <c r="H11" s="7">
        <v>89.46</v>
      </c>
      <c r="I11" s="7">
        <v>86.218999999999994</v>
      </c>
      <c r="J11" s="7">
        <f t="shared" si="2"/>
        <v>88.913999999999987</v>
      </c>
      <c r="K11" s="9">
        <f t="shared" si="3"/>
        <v>1152</v>
      </c>
      <c r="L11" s="9">
        <v>1152</v>
      </c>
      <c r="M11" s="9">
        <v>1000</v>
      </c>
      <c r="N11" s="9">
        <v>1062</v>
      </c>
      <c r="O11" s="9">
        <f t="shared" si="4"/>
        <v>1071.3333333333333</v>
      </c>
      <c r="P11" s="10">
        <v>0.8</v>
      </c>
      <c r="S11">
        <v>1</v>
      </c>
      <c r="T11">
        <v>50</v>
      </c>
      <c r="U11">
        <v>200</v>
      </c>
      <c r="V11">
        <v>50</v>
      </c>
      <c r="W11" t="b">
        <v>1</v>
      </c>
      <c r="X11">
        <v>2</v>
      </c>
      <c r="Y11" t="s">
        <v>224</v>
      </c>
      <c r="AA11">
        <f t="shared" si="0"/>
        <v>4.3491488945411856</v>
      </c>
    </row>
    <row r="13" spans="1:27" x14ac:dyDescent="0.25">
      <c r="D13"/>
    </row>
    <row r="19" spans="1:1" x14ac:dyDescent="0.25">
      <c r="A19" s="1"/>
    </row>
    <row r="29" spans="1:1" x14ac:dyDescent="0.25">
      <c r="A29" s="1"/>
    </row>
    <row r="39" spans="1:16" x14ac:dyDescent="0.25">
      <c r="P39"/>
    </row>
    <row r="40" spans="1:16" x14ac:dyDescent="0.25">
      <c r="P40"/>
    </row>
    <row r="41" spans="1:16" x14ac:dyDescent="0.25">
      <c r="P41"/>
    </row>
    <row r="42" spans="1:16" x14ac:dyDescent="0.25">
      <c r="P42"/>
    </row>
    <row r="43" spans="1:16" x14ac:dyDescent="0.25">
      <c r="P43"/>
    </row>
    <row r="44" spans="1:16" x14ac:dyDescent="0.25">
      <c r="A44" s="1"/>
      <c r="P44"/>
    </row>
    <row r="45" spans="1:16" x14ac:dyDescent="0.25">
      <c r="P45"/>
    </row>
    <row r="46" spans="1:16" x14ac:dyDescent="0.25">
      <c r="P46"/>
    </row>
    <row r="47" spans="1:16" x14ac:dyDescent="0.25">
      <c r="P47"/>
    </row>
    <row r="48" spans="1:16" x14ac:dyDescent="0.25">
      <c r="P48"/>
    </row>
    <row r="49" spans="1:16" x14ac:dyDescent="0.25">
      <c r="P49"/>
    </row>
    <row r="50" spans="1:16" x14ac:dyDescent="0.25">
      <c r="P50"/>
    </row>
    <row r="51" spans="1:16" x14ac:dyDescent="0.25">
      <c r="P51"/>
    </row>
    <row r="52" spans="1:16" x14ac:dyDescent="0.25">
      <c r="P52"/>
    </row>
    <row r="53" spans="1:16" x14ac:dyDescent="0.25">
      <c r="P53"/>
    </row>
    <row r="54" spans="1:16" x14ac:dyDescent="0.25">
      <c r="P54"/>
    </row>
    <row r="55" spans="1:16" x14ac:dyDescent="0.25">
      <c r="P55"/>
    </row>
    <row r="56" spans="1:16" x14ac:dyDescent="0.25">
      <c r="A56" s="1"/>
      <c r="P56"/>
    </row>
    <row r="57" spans="1:16" x14ac:dyDescent="0.25">
      <c r="P57"/>
    </row>
    <row r="58" spans="1:16" x14ac:dyDescent="0.25">
      <c r="P58"/>
    </row>
    <row r="59" spans="1:16" x14ac:dyDescent="0.25">
      <c r="P59"/>
    </row>
    <row r="60" spans="1:16" x14ac:dyDescent="0.25">
      <c r="P60"/>
    </row>
    <row r="61" spans="1:16" x14ac:dyDescent="0.25">
      <c r="P61"/>
    </row>
    <row r="62" spans="1:16" x14ac:dyDescent="0.25">
      <c r="P62"/>
    </row>
    <row r="63" spans="1:16" x14ac:dyDescent="0.25">
      <c r="P63"/>
    </row>
    <row r="64" spans="1:16" x14ac:dyDescent="0.25">
      <c r="P64"/>
    </row>
    <row r="65" spans="1:16" x14ac:dyDescent="0.25">
      <c r="P65"/>
    </row>
    <row r="66" spans="1:16" x14ac:dyDescent="0.25">
      <c r="A66" s="1"/>
      <c r="P66"/>
    </row>
    <row r="67" spans="1:16" x14ac:dyDescent="0.25">
      <c r="P67"/>
    </row>
    <row r="68" spans="1:16" x14ac:dyDescent="0.25">
      <c r="P68"/>
    </row>
    <row r="69" spans="1:16" x14ac:dyDescent="0.25">
      <c r="P69"/>
    </row>
    <row r="70" spans="1:16" x14ac:dyDescent="0.25">
      <c r="P70"/>
    </row>
    <row r="71" spans="1:16" x14ac:dyDescent="0.25">
      <c r="P71"/>
    </row>
    <row r="72" spans="1:16" x14ac:dyDescent="0.25">
      <c r="P72"/>
    </row>
    <row r="73" spans="1:16" x14ac:dyDescent="0.25">
      <c r="P73"/>
    </row>
    <row r="74" spans="1:16" x14ac:dyDescent="0.25">
      <c r="P74"/>
    </row>
    <row r="75" spans="1:16" x14ac:dyDescent="0.25">
      <c r="P75"/>
    </row>
    <row r="76" spans="1:16" x14ac:dyDescent="0.25">
      <c r="P76"/>
    </row>
    <row r="77" spans="1:16" x14ac:dyDescent="0.25">
      <c r="P77"/>
    </row>
    <row r="78" spans="1:16" x14ac:dyDescent="0.25">
      <c r="A78" s="1"/>
      <c r="P78"/>
    </row>
    <row r="79" spans="1:16" x14ac:dyDescent="0.25">
      <c r="P79"/>
    </row>
    <row r="80" spans="1:16" x14ac:dyDescent="0.25">
      <c r="P80"/>
    </row>
    <row r="81" spans="16:16" x14ac:dyDescent="0.25">
      <c r="P81"/>
    </row>
    <row r="82" spans="16:16" x14ac:dyDescent="0.25">
      <c r="P82"/>
    </row>
    <row r="83" spans="16:16" x14ac:dyDescent="0.25">
      <c r="P83"/>
    </row>
  </sheetData>
  <conditionalFormatting sqref="C1:C17 C20:C1048576"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4629E04-9BF9-444F-90D7-4C8068F56999}">
            <xm:f>NOT(ISERROR(SEARCH(FALSE,C1)))</xm:f>
            <xm:f>FALSE</xm:f>
            <x14:dxf>
              <fill>
                <patternFill>
                  <bgColor rgb="FF00B050"/>
                </patternFill>
              </fill>
            </x14:dxf>
          </x14:cfRule>
          <xm:sqref>C1:C17 C20:C1048576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84F6-94BA-41EE-A8A7-98573876DEE8}">
  <dimension ref="A1:D8"/>
  <sheetViews>
    <sheetView workbookViewId="0">
      <selection activeCell="C2" sqref="C2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6.28515625" bestFit="1" customWidth="1"/>
    <col min="4" max="4" width="22" bestFit="1" customWidth="1"/>
  </cols>
  <sheetData>
    <row r="1" spans="1:4" x14ac:dyDescent="0.25">
      <c r="A1" s="1" t="s">
        <v>233</v>
      </c>
      <c r="B1" s="1" t="s">
        <v>234</v>
      </c>
      <c r="C1" s="1" t="s">
        <v>235</v>
      </c>
      <c r="D1" s="1" t="s">
        <v>236</v>
      </c>
    </row>
    <row r="2" spans="1:4" x14ac:dyDescent="0.25">
      <c r="A2" t="s">
        <v>225</v>
      </c>
      <c r="B2" cm="1">
        <f t="array" ref="B2">SUM(LEN('Rules 2'!$Y$2:$Y$83) - LEN(SUBSTITUTE('Rules 2'!$Y$2:$Y$83,A2,"")))</f>
        <v>139</v>
      </c>
      <c r="C2" cm="1">
        <f t="array" ref="C2">B2/SUM(LEN('Rules 2'!$Y$2:$Y$1000))</f>
        <v>0.4426751592356688</v>
      </c>
      <c r="D2">
        <f>C2*100</f>
        <v>44.267515923566883</v>
      </c>
    </row>
    <row r="3" spans="1:4" x14ac:dyDescent="0.25">
      <c r="A3" t="s">
        <v>226</v>
      </c>
      <c r="B3" cm="1">
        <f t="array" ref="B3">SUM(LEN('Rules 2'!$Y$2:$Y$83) - LEN(SUBSTITUTE('Rules 2'!$Y$2:$Y$83,A3,"")))</f>
        <v>34</v>
      </c>
      <c r="C3" cm="1">
        <f t="array" ref="C3">B3/SUM(LEN('Rules 2'!$Y$2:$Y$1000))</f>
        <v>0.10828025477707007</v>
      </c>
      <c r="D3">
        <f t="shared" ref="D3:D8" si="0">C3*100</f>
        <v>10.828025477707007</v>
      </c>
    </row>
    <row r="4" spans="1:4" x14ac:dyDescent="0.25">
      <c r="A4" t="s">
        <v>227</v>
      </c>
      <c r="B4" cm="1">
        <f t="array" ref="B4">SUM(LEN('Rules 2'!$Y$2:$Y$83) - LEN(SUBSTITUTE('Rules 2'!$Y$2:$Y$83,A4,"")))</f>
        <v>37</v>
      </c>
      <c r="C4" cm="1">
        <f t="array" ref="C4">B4/SUM(LEN('Rules 2'!$Y$2:$Y$1000))</f>
        <v>0.1178343949044586</v>
      </c>
      <c r="D4">
        <f t="shared" si="0"/>
        <v>11.783439490445859</v>
      </c>
    </row>
    <row r="5" spans="1:4" x14ac:dyDescent="0.25">
      <c r="A5" t="s">
        <v>228</v>
      </c>
      <c r="B5" cm="1">
        <f t="array" ref="B5">SUM(LEN('Rules 2'!$Y$2:$Y$83) - LEN(SUBSTITUTE('Rules 2'!$Y$2:$Y$83,A5,"")))</f>
        <v>41</v>
      </c>
      <c r="C5" cm="1">
        <f t="array" ref="C5">B5/SUM(LEN('Rules 2'!$Y$2:$Y$1000))</f>
        <v>0.13057324840764331</v>
      </c>
      <c r="D5">
        <f t="shared" si="0"/>
        <v>13.057324840764331</v>
      </c>
    </row>
    <row r="6" spans="1:4" x14ac:dyDescent="0.25">
      <c r="A6" t="s">
        <v>229</v>
      </c>
      <c r="B6" cm="1">
        <f t="array" ref="B6">SUM(LEN('Rules 2'!$Y$2:$Y$83) - LEN(SUBSTITUTE('Rules 2'!$Y$2:$Y$83,A6,"")))</f>
        <v>14</v>
      </c>
      <c r="C6" cm="1">
        <f t="array" ref="C6">B6/SUM(LEN('Rules 2'!$Y$2:$Y$1000))</f>
        <v>4.4585987261146494E-2</v>
      </c>
      <c r="D6">
        <f t="shared" si="0"/>
        <v>4.4585987261146496</v>
      </c>
    </row>
    <row r="7" spans="1:4" x14ac:dyDescent="0.25">
      <c r="A7" t="s">
        <v>230</v>
      </c>
      <c r="B7" cm="1">
        <f t="array" ref="B7">SUM(LEN('Rules 2'!$Y$2:$Y$83) - LEN(SUBSTITUTE('Rules 2'!$Y$2:$Y$83,A7,"")))</f>
        <v>18</v>
      </c>
      <c r="C7" cm="1">
        <f t="array" ref="C7">B7/SUM(LEN('Rules 2'!$Y$2:$Y$1000))</f>
        <v>5.7324840764331211E-2</v>
      </c>
      <c r="D7">
        <f t="shared" si="0"/>
        <v>5.7324840764331215</v>
      </c>
    </row>
    <row r="8" spans="1:4" x14ac:dyDescent="0.25">
      <c r="A8" t="s">
        <v>231</v>
      </c>
      <c r="B8" cm="1">
        <f t="array" ref="B8">SUM(LEN('Rules 2'!$Y$2:$Y$83) - LEN(SUBSTITUTE('Rules 2'!$Y$2:$Y$83,A8,"")))</f>
        <v>21</v>
      </c>
      <c r="C8" cm="1">
        <f t="array" ref="C8">B8/SUM(LEN('Rules 2'!$Y$2:$Y$1000))</f>
        <v>6.6878980891719744E-2</v>
      </c>
      <c r="D8">
        <f t="shared" si="0"/>
        <v>6.6878980891719744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F57B0FF84684F9DCA854C9FFB8912" ma:contentTypeVersion="13" ma:contentTypeDescription="Create a new document." ma:contentTypeScope="" ma:versionID="d39cd055a4764590ebe89418264d1cee">
  <xsd:schema xmlns:xsd="http://www.w3.org/2001/XMLSchema" xmlns:xs="http://www.w3.org/2001/XMLSchema" xmlns:p="http://schemas.microsoft.com/office/2006/metadata/properties" xmlns:ns2="c3ca4e8a-6c47-4ee3-b5a2-c9cd7b599a4c" xmlns:ns3="fd2277a0-dc9c-4a4f-b323-d8f3f426fdeb" targetNamespace="http://schemas.microsoft.com/office/2006/metadata/properties" ma:root="true" ma:fieldsID="4e621e2cb76b7ddaa2f9a50fca7ca654" ns2:_="" ns3:_="">
    <xsd:import namespace="c3ca4e8a-6c47-4ee3-b5a2-c9cd7b599a4c"/>
    <xsd:import namespace="fd2277a0-dc9c-4a4f-b323-d8f3f426f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a4e8a-6c47-4ee3-b5a2-c9cd7b599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151cd1a-81c0-4f7e-8bca-7c9d41dcf3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277a0-dc9c-4a4f-b323-d8f3f426fd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5916e75-bcdf-4360-be3f-701578967873}" ma:internalName="TaxCatchAll" ma:showField="CatchAllData" ma:web="fd2277a0-dc9c-4a4f-b323-d8f3f426f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2B5B9A-003C-403E-8E04-35446E48BD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F372BC-C340-4FFA-BD5C-A3498EBF9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a4e8a-6c47-4ee3-b5a2-c9cd7b599a4c"/>
    <ds:schemaRef ds:uri="fd2277a0-dc9c-4a4f-b323-d8f3f426f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 1</vt:lpstr>
      <vt:lpstr>Rules 1 Section Count</vt:lpstr>
      <vt:lpstr>New Rules</vt:lpstr>
      <vt:lpstr>Rules 2</vt:lpstr>
      <vt:lpstr>Rules 2 Section 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Thompson</dc:creator>
  <cp:keywords/>
  <dc:description/>
  <cp:lastModifiedBy>Ben Thompson</cp:lastModifiedBy>
  <cp:revision/>
  <dcterms:created xsi:type="dcterms:W3CDTF">2015-06-05T18:17:20Z</dcterms:created>
  <dcterms:modified xsi:type="dcterms:W3CDTF">2024-02-23T17:50:26Z</dcterms:modified>
  <cp:category/>
  <cp:contentStatus/>
</cp:coreProperties>
</file>