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ary/cloudy/branches/jenkins09/data/abundances/"/>
    </mc:Choice>
  </mc:AlternateContent>
  <xr:revisionPtr revIDLastSave="0" documentId="13_ncr:1_{277BB9E4-B32C-D240-AA0F-6AFF1D82A5B0}" xr6:coauthVersionLast="46" xr6:coauthVersionMax="46" xr10:uidLastSave="{00000000-0000-0000-0000-000000000000}"/>
  <bookViews>
    <workbookView xWindow="26940" yWindow="9320" windowWidth="17780" windowHeight="1234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C8" i="1"/>
  <c r="H8" i="1"/>
  <c r="W8" i="1"/>
  <c r="W31" i="1"/>
  <c r="X31" i="1"/>
  <c r="Y31" i="1"/>
  <c r="Z31" i="1"/>
  <c r="AA31" i="1"/>
  <c r="AB31" i="1"/>
  <c r="AC31" i="1"/>
  <c r="AD31" i="1"/>
  <c r="AE31" i="1"/>
  <c r="V31" i="1"/>
  <c r="N8" i="1"/>
  <c r="AC8" i="1"/>
  <c r="C12" i="1"/>
  <c r="J12" i="1"/>
  <c r="Y12" i="1"/>
  <c r="C11" i="1"/>
  <c r="J11" i="1"/>
  <c r="Y11" i="1"/>
  <c r="C6" i="1"/>
  <c r="K6" i="1"/>
  <c r="Z6" i="1"/>
  <c r="C3" i="1"/>
  <c r="M3" i="1"/>
  <c r="AB3" i="1"/>
  <c r="K3" i="1"/>
  <c r="Z3" i="1"/>
  <c r="C4" i="1"/>
  <c r="K4" i="1"/>
  <c r="Z4" i="1"/>
  <c r="C5" i="1"/>
  <c r="K5" i="1"/>
  <c r="Z5" i="1"/>
  <c r="C7" i="1"/>
  <c r="K7" i="1"/>
  <c r="Z7" i="1"/>
  <c r="K8" i="1"/>
  <c r="Z8" i="1"/>
  <c r="C9" i="1"/>
  <c r="K9" i="1"/>
  <c r="Z9" i="1"/>
  <c r="C10" i="1"/>
  <c r="K10" i="1"/>
  <c r="Z10" i="1"/>
  <c r="K11" i="1"/>
  <c r="Z11" i="1"/>
  <c r="K12" i="1"/>
  <c r="Z12" i="1"/>
  <c r="C13" i="1"/>
  <c r="K13" i="1"/>
  <c r="Z13" i="1"/>
  <c r="C14" i="1"/>
  <c r="K14" i="1"/>
  <c r="Z14" i="1"/>
  <c r="C15" i="1"/>
  <c r="K15" i="1"/>
  <c r="Z15" i="1"/>
  <c r="C16" i="1"/>
  <c r="K16" i="1"/>
  <c r="Z16" i="1"/>
  <c r="C17" i="1"/>
  <c r="K17" i="1"/>
  <c r="Z17" i="1"/>
  <c r="C18" i="1"/>
  <c r="K18" i="1"/>
  <c r="Z18" i="1"/>
  <c r="C2" i="1"/>
  <c r="K2" i="1"/>
  <c r="Z2" i="1"/>
  <c r="O3" i="1"/>
  <c r="AD3" i="1"/>
  <c r="O4" i="1"/>
  <c r="AD4" i="1"/>
  <c r="O5" i="1"/>
  <c r="AD5" i="1"/>
  <c r="O6" i="1"/>
  <c r="AD6" i="1"/>
  <c r="O7" i="1"/>
  <c r="AD7" i="1"/>
  <c r="O8" i="1"/>
  <c r="AD8" i="1"/>
  <c r="O9" i="1"/>
  <c r="AD9" i="1"/>
  <c r="O10" i="1"/>
  <c r="AD10" i="1"/>
  <c r="O11" i="1"/>
  <c r="AD11" i="1"/>
  <c r="O12" i="1"/>
  <c r="AD12" i="1"/>
  <c r="O13" i="1"/>
  <c r="AD13" i="1"/>
  <c r="O14" i="1"/>
  <c r="AD14" i="1"/>
  <c r="O15" i="1"/>
  <c r="AD15" i="1"/>
  <c r="O16" i="1"/>
  <c r="AD16" i="1"/>
  <c r="O17" i="1"/>
  <c r="AD17" i="1"/>
  <c r="O18" i="1"/>
  <c r="AD18" i="1"/>
  <c r="O2" i="1"/>
  <c r="AD2" i="1"/>
  <c r="M4" i="1"/>
  <c r="AB4" i="1"/>
  <c r="M5" i="1"/>
  <c r="AB5" i="1"/>
  <c r="M6" i="1"/>
  <c r="AB6" i="1"/>
  <c r="M7" i="1"/>
  <c r="AB7" i="1"/>
  <c r="M8" i="1"/>
  <c r="AB8" i="1"/>
  <c r="M9" i="1"/>
  <c r="AB9" i="1"/>
  <c r="M10" i="1"/>
  <c r="AB10" i="1"/>
  <c r="M11" i="1"/>
  <c r="AB11" i="1"/>
  <c r="M12" i="1"/>
  <c r="AB12" i="1"/>
  <c r="M13" i="1"/>
  <c r="AB13" i="1"/>
  <c r="M14" i="1"/>
  <c r="AB14" i="1"/>
  <c r="M15" i="1"/>
  <c r="AB15" i="1"/>
  <c r="M16" i="1"/>
  <c r="AB16" i="1"/>
  <c r="M17" i="1"/>
  <c r="AB17" i="1"/>
  <c r="M18" i="1"/>
  <c r="AB18" i="1"/>
  <c r="V2" i="1"/>
  <c r="M2" i="1"/>
  <c r="AB2" i="1"/>
  <c r="J3" i="1"/>
  <c r="Y3" i="1"/>
  <c r="J4" i="1"/>
  <c r="Y4" i="1"/>
  <c r="J5" i="1"/>
  <c r="Y5" i="1"/>
  <c r="J6" i="1"/>
  <c r="Y6" i="1"/>
  <c r="J7" i="1"/>
  <c r="Y7" i="1"/>
  <c r="J8" i="1"/>
  <c r="Y8" i="1"/>
  <c r="J9" i="1"/>
  <c r="Y9" i="1"/>
  <c r="J10" i="1"/>
  <c r="Y10" i="1"/>
  <c r="J13" i="1"/>
  <c r="Y13" i="1"/>
  <c r="J14" i="1"/>
  <c r="Y14" i="1"/>
  <c r="J15" i="1"/>
  <c r="Y15" i="1"/>
  <c r="J16" i="1"/>
  <c r="Y16" i="1"/>
  <c r="J17" i="1"/>
  <c r="Y17" i="1"/>
  <c r="J18" i="1"/>
  <c r="Y18" i="1"/>
  <c r="J2" i="1"/>
  <c r="Y2" i="1"/>
  <c r="I2" i="1"/>
  <c r="X2" i="1"/>
  <c r="H3" i="1"/>
  <c r="W3" i="1"/>
  <c r="H4" i="1"/>
  <c r="W4" i="1"/>
  <c r="H5" i="1"/>
  <c r="W5" i="1"/>
  <c r="H6" i="1"/>
  <c r="W6" i="1"/>
  <c r="H7" i="1"/>
  <c r="W7" i="1"/>
  <c r="H9" i="1"/>
  <c r="W9" i="1"/>
  <c r="H10" i="1"/>
  <c r="W10" i="1"/>
  <c r="H11" i="1"/>
  <c r="W11" i="1"/>
  <c r="H12" i="1"/>
  <c r="W12" i="1"/>
  <c r="H13" i="1"/>
  <c r="W13" i="1"/>
  <c r="H14" i="1"/>
  <c r="W14" i="1"/>
  <c r="H15" i="1"/>
  <c r="W15" i="1"/>
  <c r="H16" i="1"/>
  <c r="W16" i="1"/>
  <c r="H17" i="1"/>
  <c r="W17" i="1"/>
  <c r="H18" i="1"/>
  <c r="W18" i="1"/>
  <c r="W2" i="1"/>
  <c r="L2" i="1"/>
  <c r="N3" i="1"/>
  <c r="AC3" i="1"/>
  <c r="N4" i="1"/>
  <c r="AC4" i="1"/>
  <c r="N5" i="1"/>
  <c r="AC5" i="1"/>
  <c r="N6" i="1"/>
  <c r="AC6" i="1"/>
  <c r="N7" i="1"/>
  <c r="AC7" i="1"/>
  <c r="N9" i="1"/>
  <c r="AC9" i="1"/>
  <c r="N10" i="1"/>
  <c r="AC10" i="1"/>
  <c r="N11" i="1"/>
  <c r="AC11" i="1"/>
  <c r="N12" i="1"/>
  <c r="AC12" i="1"/>
  <c r="N13" i="1"/>
  <c r="AC13" i="1"/>
  <c r="N14" i="1"/>
  <c r="AC14" i="1"/>
  <c r="N15" i="1"/>
  <c r="AC15" i="1"/>
  <c r="N16" i="1"/>
  <c r="AC16" i="1"/>
  <c r="N17" i="1"/>
  <c r="AC17" i="1"/>
  <c r="N18" i="1"/>
  <c r="AC18" i="1"/>
  <c r="I3" i="1"/>
  <c r="X3" i="1"/>
  <c r="I4" i="1"/>
  <c r="X4" i="1"/>
  <c r="I5" i="1"/>
  <c r="X5" i="1"/>
  <c r="I6" i="1"/>
  <c r="X6" i="1"/>
  <c r="I7" i="1"/>
  <c r="X7" i="1"/>
  <c r="I8" i="1"/>
  <c r="X8" i="1"/>
  <c r="I9" i="1"/>
  <c r="X9" i="1"/>
  <c r="I10" i="1"/>
  <c r="X10" i="1"/>
  <c r="I11" i="1"/>
  <c r="X11" i="1"/>
  <c r="I12" i="1"/>
  <c r="X12" i="1"/>
  <c r="I13" i="1"/>
  <c r="X13" i="1"/>
  <c r="I14" i="1"/>
  <c r="X14" i="1"/>
  <c r="I15" i="1"/>
  <c r="X15" i="1"/>
  <c r="I16" i="1"/>
  <c r="X16" i="1"/>
  <c r="I17" i="1"/>
  <c r="X17" i="1"/>
  <c r="I18" i="1"/>
  <c r="X18" i="1"/>
  <c r="N2" i="1"/>
  <c r="AC2" i="1"/>
  <c r="R2" i="1"/>
  <c r="AG2" i="1"/>
  <c r="L13" i="1"/>
  <c r="AA13" i="1"/>
  <c r="L3" i="1"/>
  <c r="AA3" i="1"/>
  <c r="T18" i="1"/>
  <c r="AI18" i="1"/>
  <c r="T3" i="1"/>
  <c r="AI3" i="1"/>
  <c r="T4" i="1"/>
  <c r="AI4" i="1"/>
  <c r="T5" i="1"/>
  <c r="AI5" i="1"/>
  <c r="T6" i="1"/>
  <c r="AI6" i="1"/>
  <c r="T7" i="1"/>
  <c r="AI7" i="1"/>
  <c r="T8" i="1"/>
  <c r="AI8" i="1"/>
  <c r="T9" i="1"/>
  <c r="AI9" i="1"/>
  <c r="T10" i="1"/>
  <c r="AI10" i="1"/>
  <c r="T11" i="1"/>
  <c r="AI11" i="1"/>
  <c r="T12" i="1"/>
  <c r="AI12" i="1"/>
  <c r="T13" i="1"/>
  <c r="AI13" i="1"/>
  <c r="T14" i="1"/>
  <c r="AI14" i="1"/>
  <c r="T15" i="1"/>
  <c r="AI15" i="1"/>
  <c r="T16" i="1"/>
  <c r="AI16" i="1"/>
  <c r="T17" i="1"/>
  <c r="AI17" i="1"/>
  <c r="S3" i="1"/>
  <c r="AH3" i="1"/>
  <c r="S4" i="1"/>
  <c r="AH4" i="1"/>
  <c r="S5" i="1"/>
  <c r="AH5" i="1"/>
  <c r="S6" i="1"/>
  <c r="AH6" i="1"/>
  <c r="S7" i="1"/>
  <c r="AH7" i="1"/>
  <c r="S8" i="1"/>
  <c r="AH8" i="1"/>
  <c r="S9" i="1"/>
  <c r="AH9" i="1"/>
  <c r="S10" i="1"/>
  <c r="AH10" i="1"/>
  <c r="S11" i="1"/>
  <c r="AH11" i="1"/>
  <c r="S12" i="1"/>
  <c r="AH12" i="1"/>
  <c r="S13" i="1"/>
  <c r="AH13" i="1"/>
  <c r="S14" i="1"/>
  <c r="AH14" i="1"/>
  <c r="S15" i="1"/>
  <c r="AH15" i="1"/>
  <c r="S16" i="1"/>
  <c r="AH16" i="1"/>
  <c r="S17" i="1"/>
  <c r="AH17" i="1"/>
  <c r="S18" i="1"/>
  <c r="AH18" i="1"/>
  <c r="T2" i="1"/>
  <c r="AI2" i="1"/>
  <c r="S2" i="1"/>
  <c r="AH2" i="1"/>
  <c r="Q3" i="1"/>
  <c r="AF3" i="1"/>
  <c r="Q4" i="1"/>
  <c r="AF4" i="1"/>
  <c r="Q5" i="1"/>
  <c r="AF5" i="1"/>
  <c r="Q6" i="1"/>
  <c r="AF6" i="1"/>
  <c r="Q7" i="1"/>
  <c r="AF7" i="1"/>
  <c r="Q8" i="1"/>
  <c r="AF8" i="1"/>
  <c r="Q9" i="1"/>
  <c r="AF9" i="1"/>
  <c r="Q10" i="1"/>
  <c r="AF10" i="1"/>
  <c r="Q11" i="1"/>
  <c r="AF11" i="1"/>
  <c r="Q12" i="1"/>
  <c r="AF12" i="1"/>
  <c r="Q13" i="1"/>
  <c r="AF13" i="1"/>
  <c r="Q14" i="1"/>
  <c r="AF14" i="1"/>
  <c r="Q15" i="1"/>
  <c r="AF15" i="1"/>
  <c r="Q16" i="1"/>
  <c r="AF16" i="1"/>
  <c r="Q17" i="1"/>
  <c r="AF17" i="1"/>
  <c r="Q18" i="1"/>
  <c r="AF18" i="1"/>
  <c r="Q2" i="1"/>
  <c r="AF2" i="1"/>
  <c r="AE2" i="1"/>
  <c r="AE3" i="1"/>
  <c r="V8" i="1"/>
  <c r="AE8" i="1"/>
  <c r="AK8" i="1"/>
  <c r="AK2" i="1"/>
  <c r="R3" i="1"/>
  <c r="AG3" i="1"/>
  <c r="R4" i="1"/>
  <c r="AG4" i="1"/>
  <c r="R5" i="1"/>
  <c r="AG5" i="1"/>
  <c r="R6" i="1"/>
  <c r="AG6" i="1"/>
  <c r="R7" i="1"/>
  <c r="AG7" i="1"/>
  <c r="R8" i="1"/>
  <c r="AG8" i="1"/>
  <c r="R9" i="1"/>
  <c r="AG9" i="1"/>
  <c r="R10" i="1"/>
  <c r="AG10" i="1"/>
  <c r="R11" i="1"/>
  <c r="AG11" i="1"/>
  <c r="R12" i="1"/>
  <c r="AG12" i="1"/>
  <c r="R13" i="1"/>
  <c r="AG13" i="1"/>
  <c r="R14" i="1"/>
  <c r="AG14" i="1"/>
  <c r="R15" i="1"/>
  <c r="AG15" i="1"/>
  <c r="R16" i="1"/>
  <c r="AG16" i="1"/>
  <c r="R17" i="1"/>
  <c r="AG17" i="1"/>
  <c r="R18" i="1"/>
  <c r="AG18" i="1"/>
  <c r="V3" i="1"/>
  <c r="AK3" i="1"/>
  <c r="AE4" i="1"/>
  <c r="V4" i="1"/>
  <c r="AK4" i="1"/>
  <c r="AE5" i="1"/>
  <c r="V5" i="1"/>
  <c r="AK5" i="1"/>
  <c r="AE6" i="1"/>
  <c r="V6" i="1"/>
  <c r="AK6" i="1"/>
  <c r="AE7" i="1"/>
  <c r="V7" i="1"/>
  <c r="AK7" i="1"/>
  <c r="AE9" i="1"/>
  <c r="V9" i="1"/>
  <c r="AK9" i="1"/>
  <c r="AE10" i="1"/>
  <c r="V10" i="1"/>
  <c r="AK10" i="1"/>
  <c r="AE11" i="1"/>
  <c r="V11" i="1"/>
  <c r="AK11" i="1"/>
  <c r="AE12" i="1"/>
  <c r="V12" i="1"/>
  <c r="AK12" i="1"/>
  <c r="AE13" i="1"/>
  <c r="V13" i="1"/>
  <c r="AK13" i="1"/>
  <c r="AE14" i="1"/>
  <c r="V14" i="1"/>
  <c r="AK14" i="1"/>
  <c r="AE15" i="1"/>
  <c r="V15" i="1"/>
  <c r="AK15" i="1"/>
  <c r="AE16" i="1"/>
  <c r="V16" i="1"/>
  <c r="AK16" i="1"/>
  <c r="AE17" i="1"/>
  <c r="V17" i="1"/>
  <c r="AK17" i="1"/>
  <c r="AE18" i="1"/>
  <c r="V18" i="1"/>
  <c r="AK18" i="1"/>
  <c r="L9" i="1"/>
  <c r="AA9" i="1"/>
  <c r="L4" i="1"/>
  <c r="AA4" i="1"/>
  <c r="L5" i="1"/>
  <c r="AA5" i="1"/>
  <c r="L6" i="1"/>
  <c r="AA6" i="1"/>
  <c r="L7" i="1"/>
  <c r="AA7" i="1"/>
  <c r="L8" i="1"/>
  <c r="AA8" i="1"/>
  <c r="L10" i="1"/>
  <c r="AA10" i="1"/>
  <c r="L11" i="1"/>
  <c r="AA11" i="1"/>
  <c r="L12" i="1"/>
  <c r="AA12" i="1"/>
  <c r="L14" i="1"/>
  <c r="AA14" i="1"/>
  <c r="L15" i="1"/>
  <c r="AA15" i="1"/>
  <c r="L16" i="1"/>
  <c r="AA16" i="1"/>
  <c r="L17" i="1"/>
  <c r="AA17" i="1"/>
  <c r="L18" i="1"/>
  <c r="AA18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Ferland</author>
  </authors>
  <commentList>
    <comment ref="G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L1" authorId="0" shapeId="0" xr:uid="{70339481-E610-47EC-AFD7-5378CE804B43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max depletion, F* = 1</t>
        </r>
      </text>
    </comment>
    <comment ref="R1" authorId="0" shapeId="0" xr:uid="{BA8B0FAC-F554-47F5-92B9-FF70A8327BCA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AA1" authorId="0" shapeId="0" xr:uid="{787AF21A-8D24-49AA-9FDF-3E64C6AD981C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  <comment ref="AG1" authorId="0" shapeId="0" xr:uid="{217FBC81-FE79-40B7-AD5E-176746454C62}">
      <text>
        <r>
          <rPr>
            <b/>
            <sz val="9"/>
            <color indexed="81"/>
            <rFont val="Calibri"/>
            <family val="2"/>
          </rPr>
          <t>Gary Ferland:</t>
        </r>
        <r>
          <rPr>
            <sz val="9"/>
            <color indexed="81"/>
            <rFont val="Calibri"/>
            <family val="2"/>
          </rPr>
          <t xml:space="preserve">
minimum depletion, F*=0</t>
        </r>
      </text>
    </comment>
  </commentList>
</comments>
</file>

<file path=xl/sharedStrings.xml><?xml version="1.0" encoding="utf-8"?>
<sst xmlns="http://schemas.openxmlformats.org/spreadsheetml/2006/main" count="108" uniqueCount="52">
  <si>
    <t>C</t>
  </si>
  <si>
    <t>N</t>
  </si>
  <si>
    <t>O</t>
  </si>
  <si>
    <t>Mg</t>
  </si>
  <si>
    <t>Si</t>
  </si>
  <si>
    <t>P</t>
  </si>
  <si>
    <t>Cl</t>
  </si>
  <si>
    <t>Ti</t>
  </si>
  <si>
    <t>Cr</t>
  </si>
  <si>
    <t>Mn</t>
  </si>
  <si>
    <t>Fe</t>
  </si>
  <si>
    <t>Ni</t>
  </si>
  <si>
    <t>Cu</t>
  </si>
  <si>
    <t>Zn</t>
  </si>
  <si>
    <t>Ge</t>
  </si>
  <si>
    <t>Kr</t>
  </si>
  <si>
    <t>S</t>
  </si>
  <si>
    <t>Elem</t>
  </si>
  <si>
    <t>Solar X/H</t>
  </si>
  <si>
    <t>AX</t>
  </si>
  <si>
    <t>BX</t>
  </si>
  <si>
    <t>zX</t>
  </si>
  <si>
    <t>[Xgas/H]0</t>
  </si>
  <si>
    <t>[Xgas/H]1</t>
  </si>
  <si>
    <t>(Xgas/H)0</t>
  </si>
  <si>
    <t>(Xgas/H)1</t>
  </si>
  <si>
    <t>[Xgas/H]0.5</t>
  </si>
  <si>
    <t>(Xgas/H)0.5</t>
  </si>
  <si>
    <t>Solar X/H_scaled to H=12</t>
  </si>
  <si>
    <t>[Xgas/H]2</t>
  </si>
  <si>
    <t>(Xgas/H)2</t>
  </si>
  <si>
    <t>[Xgas/H]2.5</t>
  </si>
  <si>
    <t>[Xgas/H]1.5</t>
  </si>
  <si>
    <t>[Xgas/H]3</t>
  </si>
  <si>
    <t>(Xgas/H)0 / (Xgas/H)1</t>
  </si>
  <si>
    <t>(Xgas/H)2.5</t>
  </si>
  <si>
    <t>(Xgas/H)3</t>
  </si>
  <si>
    <t>(Xgas/H)1.5</t>
  </si>
  <si>
    <t>(Xgas/H)0.25</t>
  </si>
  <si>
    <t>(Xgas/H)0.75</t>
  </si>
  <si>
    <t>[Xgas/H]0.25</t>
  </si>
  <si>
    <t>[Xgas/H]0.75</t>
  </si>
  <si>
    <t>(Xgas/H)0.125</t>
  </si>
  <si>
    <t>(Xgas/H)0.375</t>
  </si>
  <si>
    <t>[Xgas/H]0.125</t>
  </si>
  <si>
    <t>(Xgas/H)0.625</t>
  </si>
  <si>
    <t>(Xgas/H)0.875</t>
  </si>
  <si>
    <t>[Xgas/H]0.375</t>
  </si>
  <si>
    <t>[Xgas/H]0.625</t>
  </si>
  <si>
    <t>[Xgas/H]0.875</t>
  </si>
  <si>
    <t>[Xgas/H]0.43</t>
  </si>
  <si>
    <t>(Xgas/H)0.43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</si>
</sst>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8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ourier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11" fontId="0" fillId="2" borderId="0" xfId="0" applyNumberFormat="1" applyFill="1"/>
    <xf numFmtId="11" fontId="0" fillId="3" borderId="0" xfId="0" applyNumberFormat="1" applyFill="1"/>
    <xf numFmtId="11" fontId="0" fillId="0" borderId="0" xfId="0" applyNumberFormat="1" applyFill="1"/>
    <xf numFmtId="11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/>
    <xf numFmtId="2" fontId="0" fillId="0" borderId="0" xfId="1" applyNumberFormat="1" applyFont="1"/>
    <xf numFmtId="2" fontId="0" fillId="0" borderId="0" xfId="1" applyNumberFormat="1" applyFont="1" applyFill="1"/>
    <xf numFmtId="2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5" fillId="4" borderId="0" xfId="0" applyFont="1" applyFill="1" applyAlignment="1">
      <alignment vertical="center"/>
    </xf>
    <xf numFmtId="0" fontId="0" fillId="4" borderId="0" xfId="0" applyFill="1"/>
    <xf numFmtId="11" fontId="0" fillId="4" borderId="0" xfId="0" applyNumberFormat="1" applyFill="1"/>
    <xf numFmtId="2" fontId="0" fillId="4" borderId="0" xfId="1" applyNumberFormat="1" applyFont="1" applyFill="1"/>
    <xf numFmtId="165" fontId="0" fillId="4" borderId="0" xfId="0" applyNumberFormat="1" applyFill="1"/>
    <xf numFmtId="164" fontId="0" fillId="4" borderId="0" xfId="0" applyNumberFormat="1" applyFill="1"/>
    <xf numFmtId="11" fontId="3" fillId="4" borderId="0" xfId="0" applyNumberFormat="1" applyFont="1" applyFill="1"/>
    <xf numFmtId="2" fontId="0" fillId="4" borderId="0" xfId="0" applyNumberFormat="1" applyFill="1"/>
    <xf numFmtId="2" fontId="4" fillId="4" borderId="0" xfId="0" applyNumberFormat="1" applyFont="1" applyFill="1"/>
    <xf numFmtId="0" fontId="4" fillId="4" borderId="0" xfId="0" applyFont="1" applyFill="1"/>
    <xf numFmtId="11" fontId="4" fillId="4" borderId="0" xfId="0" applyNumberFormat="1" applyFont="1" applyFill="1"/>
    <xf numFmtId="2" fontId="4" fillId="4" borderId="0" xfId="1" applyNumberFormat="1" applyFont="1" applyFill="1"/>
    <xf numFmtId="165" fontId="4" fillId="4" borderId="0" xfId="0" applyNumberFormat="1" applyFont="1" applyFill="1"/>
    <xf numFmtId="164" fontId="4" fillId="4" borderId="0" xfId="0" applyNumberFormat="1" applyFont="1" applyFill="1"/>
    <xf numFmtId="11" fontId="4" fillId="0" borderId="0" xfId="0" applyNumberFormat="1" applyFont="1"/>
    <xf numFmtId="2" fontId="4" fillId="0" borderId="0" xfId="1" applyNumberFormat="1" applyFont="1"/>
    <xf numFmtId="165" fontId="4" fillId="0" borderId="0" xfId="0" applyNumberFormat="1" applyFont="1"/>
    <xf numFmtId="165" fontId="4" fillId="0" borderId="0" xfId="0" applyNumberFormat="1" applyFont="1" applyFill="1"/>
    <xf numFmtId="164" fontId="4" fillId="0" borderId="0" xfId="0" applyNumberFormat="1" applyFont="1"/>
    <xf numFmtId="11" fontId="4" fillId="2" borderId="0" xfId="0" applyNumberFormat="1" applyFont="1" applyFill="1"/>
    <xf numFmtId="0" fontId="4" fillId="0" borderId="0" xfId="0" applyFont="1" applyFill="1"/>
    <xf numFmtId="11" fontId="4" fillId="0" borderId="0" xfId="0" applyNumberFormat="1" applyFont="1" applyFill="1"/>
    <xf numFmtId="2" fontId="4" fillId="0" borderId="0" xfId="1" applyNumberFormat="1" applyFont="1" applyFill="1"/>
    <xf numFmtId="164" fontId="4" fillId="0" borderId="0" xfId="0" applyNumberFormat="1" applyFont="1" applyFill="1"/>
    <xf numFmtId="2" fontId="4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Sheet1!$V$27:$AE$27</c:f>
              <c:numCache>
                <c:formatCode>0.00E+00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4E0A-B3CC-9267EC2E9B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Sheet1!$V$29:$AE$29</c:f>
              <c:numCache>
                <c:formatCode>0.00E+00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4E0A-B3CC-9267EC2E9B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Sheet1!$V$31:$AE$31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4E0A-B3CC-9267EC2E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499440"/>
        <c:axId val="1212017408"/>
      </c:lineChart>
      <c:catAx>
        <c:axId val="122449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17408"/>
        <c:crosses val="autoZero"/>
        <c:auto val="1"/>
        <c:lblAlgn val="ctr"/>
        <c:lblOffset val="100"/>
        <c:noMultiLvlLbl val="0"/>
      </c:catAx>
      <c:valAx>
        <c:axId val="1212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Sheet1!$V$21:$AF$21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F-44DB-99D4-A00103572B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Sheet1!$V$24:$AF$24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F-44DB-99D4-A0010357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988512"/>
        <c:axId val="1639988928"/>
      </c:lineChart>
      <c:catAx>
        <c:axId val="163998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88928"/>
        <c:crosses val="autoZero"/>
        <c:auto val="1"/>
        <c:lblAlgn val="ctr"/>
        <c:lblOffset val="100"/>
        <c:noMultiLvlLbl val="0"/>
      </c:catAx>
      <c:valAx>
        <c:axId val="1639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Sheet1!$V$22:$AF$22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F-4DD1-AD08-EB400ED4E4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Sheet1!$V$25:$AF$25</c:f>
              <c:numCache>
                <c:formatCode>0.00E+00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F-4DD1-AD08-EB400ED4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576048"/>
        <c:axId val="1379575216"/>
      </c:lineChart>
      <c:catAx>
        <c:axId val="137957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75216"/>
        <c:crosses val="autoZero"/>
        <c:auto val="1"/>
        <c:lblAlgn val="ctr"/>
        <c:lblOffset val="100"/>
        <c:noMultiLvlLbl val="0"/>
      </c:catAx>
      <c:valAx>
        <c:axId val="13795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28074</xdr:colOff>
      <xdr:row>31</xdr:row>
      <xdr:rowOff>16042</xdr:rowOff>
    </xdr:from>
    <xdr:to>
      <xdr:col>34</xdr:col>
      <xdr:colOff>589547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19BA1-1060-4DCB-9470-D22932978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272716</xdr:colOff>
      <xdr:row>46</xdr:row>
      <xdr:rowOff>16041</xdr:rowOff>
    </xdr:from>
    <xdr:to>
      <xdr:col>23</xdr:col>
      <xdr:colOff>569495</xdr:colOff>
      <xdr:row>59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463457-60BD-4217-8754-79CDF136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401052</xdr:colOff>
      <xdr:row>60</xdr:row>
      <xdr:rowOff>72189</xdr:rowOff>
    </xdr:from>
    <xdr:to>
      <xdr:col>23</xdr:col>
      <xdr:colOff>697831</xdr:colOff>
      <xdr:row>74</xdr:row>
      <xdr:rowOff>8021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89ADE9-2C81-4B25-B8E1-539D6ABC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zoomScale="95" workbookViewId="0">
      <selection activeCell="F1" sqref="F1:F1048576"/>
    </sheetView>
  </sheetViews>
  <sheetFormatPr baseColWidth="10" defaultColWidth="11.1640625" defaultRowHeight="16" x14ac:dyDescent="0.2"/>
  <cols>
    <col min="1" max="1" width="14.83203125" style="11" bestFit="1" customWidth="1"/>
    <col min="2" max="2" width="22.1640625" bestFit="1" customWidth="1"/>
    <col min="3" max="3" width="13.5" customWidth="1"/>
    <col min="4" max="6" width="7.83203125" customWidth="1"/>
    <col min="7" max="7" width="13.33203125" customWidth="1"/>
    <col min="8" max="8" width="12.83203125" bestFit="1" customWidth="1"/>
    <col min="9" max="20" width="13.33203125" customWidth="1"/>
    <col min="21" max="21" width="5" bestFit="1" customWidth="1"/>
    <col min="22" max="22" width="11.6640625" customWidth="1"/>
    <col min="23" max="23" width="12.83203125" bestFit="1" customWidth="1"/>
    <col min="24" max="24" width="11.83203125" bestFit="1" customWidth="1"/>
    <col min="25" max="25" width="12.83203125" bestFit="1" customWidth="1"/>
    <col min="26" max="26" width="11.83203125" bestFit="1" customWidth="1"/>
    <col min="27" max="27" width="10.6640625" bestFit="1" customWidth="1"/>
    <col min="28" max="28" width="12.83203125" bestFit="1" customWidth="1"/>
    <col min="29" max="29" width="11.83203125" bestFit="1" customWidth="1"/>
    <col min="30" max="30" width="12.83203125" bestFit="1" customWidth="1"/>
    <col min="31" max="31" width="9.1640625" bestFit="1" customWidth="1"/>
    <col min="32" max="32" width="10.6640625" bestFit="1" customWidth="1"/>
    <col min="33" max="33" width="9.1640625" bestFit="1" customWidth="1"/>
    <col min="34" max="34" width="10.6640625" bestFit="1" customWidth="1"/>
    <col min="35" max="35" width="10" customWidth="1"/>
    <col min="36" max="36" width="4.6640625" customWidth="1"/>
    <col min="37" max="37" width="19.33203125" bestFit="1" customWidth="1"/>
    <col min="38" max="38" width="8" customWidth="1"/>
  </cols>
  <sheetData>
    <row r="1" spans="1:38" s="8" customFormat="1" x14ac:dyDescent="0.2">
      <c r="A1" s="8" t="s">
        <v>17</v>
      </c>
      <c r="B1" s="8" t="s">
        <v>28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44</v>
      </c>
      <c r="I1" s="8" t="s">
        <v>40</v>
      </c>
      <c r="J1" s="8" t="s">
        <v>47</v>
      </c>
      <c r="K1" s="8" t="s">
        <v>50</v>
      </c>
      <c r="L1" s="8" t="s">
        <v>26</v>
      </c>
      <c r="M1" s="8" t="s">
        <v>48</v>
      </c>
      <c r="N1" s="8" t="s">
        <v>41</v>
      </c>
      <c r="O1" s="8" t="s">
        <v>49</v>
      </c>
      <c r="P1" s="8" t="s">
        <v>23</v>
      </c>
      <c r="Q1" s="8" t="s">
        <v>32</v>
      </c>
      <c r="R1" s="8" t="s">
        <v>29</v>
      </c>
      <c r="S1" s="8" t="s">
        <v>31</v>
      </c>
      <c r="T1" s="8" t="s">
        <v>33</v>
      </c>
      <c r="U1" s="8" t="s">
        <v>17</v>
      </c>
      <c r="V1" s="8" t="s">
        <v>24</v>
      </c>
      <c r="W1" s="8" t="s">
        <v>42</v>
      </c>
      <c r="X1" s="8" t="s">
        <v>38</v>
      </c>
      <c r="Y1" s="8" t="s">
        <v>43</v>
      </c>
      <c r="Z1" s="8" t="s">
        <v>51</v>
      </c>
      <c r="AA1" s="8" t="s">
        <v>27</v>
      </c>
      <c r="AB1" s="8" t="s">
        <v>45</v>
      </c>
      <c r="AC1" s="8" t="s">
        <v>39</v>
      </c>
      <c r="AD1" s="8" t="s">
        <v>46</v>
      </c>
      <c r="AE1" s="8" t="s">
        <v>25</v>
      </c>
      <c r="AF1" s="8" t="s">
        <v>37</v>
      </c>
      <c r="AG1" s="8" t="s">
        <v>30</v>
      </c>
      <c r="AH1" s="8" t="s">
        <v>35</v>
      </c>
      <c r="AI1" s="8" t="s">
        <v>36</v>
      </c>
      <c r="AK1" s="8" t="s">
        <v>34</v>
      </c>
    </row>
    <row r="2" spans="1:38" x14ac:dyDescent="0.2">
      <c r="A2" s="9" t="s">
        <v>0</v>
      </c>
      <c r="B2">
        <v>8.4600000000000009</v>
      </c>
      <c r="C2" s="7">
        <f>10^(B2-12)</f>
        <v>2.8840315031266115E-4</v>
      </c>
      <c r="D2" s="12">
        <v>-0.10100000000000001</v>
      </c>
      <c r="E2" s="12">
        <v>-0.193</v>
      </c>
      <c r="F2" s="12">
        <v>0.80300000000000005</v>
      </c>
      <c r="G2" s="1">
        <v>-0.112</v>
      </c>
      <c r="H2" s="2">
        <f>E2+D2*(0.125-F2)</f>
        <v>-0.12452199999999999</v>
      </c>
      <c r="I2" s="2">
        <f>E2+D2*(0.25-F2)</f>
        <v>-0.13714699999999999</v>
      </c>
      <c r="J2" s="2">
        <f>E2+D2*(0.375-F2)</f>
        <v>-0.14977199999999999</v>
      </c>
      <c r="K2" s="2">
        <f>E2+D2*(0.43-F2)</f>
        <v>-0.15532699999999999</v>
      </c>
      <c r="L2" s="2">
        <f>E2+D2*(0.5-F2)</f>
        <v>-0.16239700000000001</v>
      </c>
      <c r="M2" s="2">
        <f>E2+D2*(0.625-F2)</f>
        <v>-0.17502200000000001</v>
      </c>
      <c r="N2" s="2">
        <f>E2+D2*(0.75-F2)</f>
        <v>-0.18764700000000001</v>
      </c>
      <c r="O2" s="2">
        <f>E2+D2*(0.875-F2)</f>
        <v>-0.20027200000000001</v>
      </c>
      <c r="P2">
        <v>-0.21299999999999999</v>
      </c>
      <c r="Q2" s="15">
        <f>E2+D2*(1.5-F2)</f>
        <v>-0.26339699999999999</v>
      </c>
      <c r="R2" s="15">
        <f t="shared" ref="R2:R18" si="0">E2+D2*(2-F2)</f>
        <v>-0.31389700000000004</v>
      </c>
      <c r="S2" s="15">
        <f>E2+D2*(2.5-F2)</f>
        <v>-0.36439700000000003</v>
      </c>
      <c r="T2" s="15">
        <f>E2+D2*(3-F2)</f>
        <v>-0.41489700000000002</v>
      </c>
      <c r="U2" s="9" t="s">
        <v>0</v>
      </c>
      <c r="V2" s="4">
        <f t="shared" ref="V2:V18" si="1">C2*(10^G2)</f>
        <v>2.2284351492703078E-4</v>
      </c>
      <c r="W2" s="4">
        <f>C2*(10^H2)</f>
        <v>2.1651001993261697E-4</v>
      </c>
      <c r="X2" s="4">
        <f>C2*(10^I2)</f>
        <v>2.103066473321949E-4</v>
      </c>
      <c r="Y2" s="4">
        <f>C2*(10^J2)</f>
        <v>2.042810116865412E-4</v>
      </c>
      <c r="Z2" s="4">
        <f>C2*(10^K2)</f>
        <v>2.0168472161523538E-4</v>
      </c>
      <c r="AA2" s="4">
        <f t="shared" ref="AA2:AA18" si="2">C2*(10^L2)</f>
        <v>1.9842802053593678E-4</v>
      </c>
      <c r="AB2" s="4">
        <f>C2*(10^M2)</f>
        <v>1.9274272732811341E-4</v>
      </c>
      <c r="AC2" s="4">
        <f>C2*(10^N2)</f>
        <v>1.8722032723776213E-4</v>
      </c>
      <c r="AD2" s="4">
        <f>C2*(10^O2)</f>
        <v>1.8185615310582017E-4</v>
      </c>
      <c r="AE2" s="4">
        <f t="shared" ref="AE2:AE18" si="3">C2*(10^P2)</f>
        <v>1.7660378206861677E-4</v>
      </c>
      <c r="AF2" s="4">
        <f>C2*(10^Q2)</f>
        <v>1.5725447027933629E-4</v>
      </c>
      <c r="AG2" s="4">
        <f>C2*(10^R2)</f>
        <v>1.3999192968348583E-4</v>
      </c>
      <c r="AH2" s="4">
        <f>C2*(10^S2)</f>
        <v>1.2462437692037582E-4</v>
      </c>
      <c r="AI2" s="4">
        <f>C2*(10^T2)</f>
        <v>1.1094379053069115E-4</v>
      </c>
      <c r="AJ2" s="9" t="s">
        <v>0</v>
      </c>
      <c r="AK2" s="14">
        <f t="shared" ref="AK2:AK18" si="4">V2/AE2</f>
        <v>1.2618275345906707</v>
      </c>
      <c r="AL2" s="14"/>
    </row>
    <row r="3" spans="1:38" s="18" customFormat="1" x14ac:dyDescent="0.2">
      <c r="A3" s="17" t="s">
        <v>1</v>
      </c>
      <c r="B3" s="18">
        <v>7.9</v>
      </c>
      <c r="C3" s="19">
        <f t="shared" ref="C3:C18" si="5">10^(B3-12)</f>
        <v>7.9432823472428153E-5</v>
      </c>
      <c r="D3" s="20">
        <v>0</v>
      </c>
      <c r="E3" s="20">
        <v>-0.109</v>
      </c>
      <c r="F3" s="20">
        <v>0.55000000000000004</v>
      </c>
      <c r="G3" s="21">
        <v>-0.109</v>
      </c>
      <c r="H3" s="21">
        <f t="shared" ref="H3:H18" si="6">E3+D3*(0.125-F3)</f>
        <v>-0.109</v>
      </c>
      <c r="I3" s="21">
        <f t="shared" ref="I3:I18" si="7">E3+D3*(0.25-F3)</f>
        <v>-0.109</v>
      </c>
      <c r="J3" s="21">
        <f t="shared" ref="J3:J18" si="8">E3+D3*(0.375-F3)</f>
        <v>-0.109</v>
      </c>
      <c r="K3" s="21">
        <f t="shared" ref="K3:K18" si="9">E3+D3*(0.43-F3)</f>
        <v>-0.109</v>
      </c>
      <c r="L3" s="21">
        <f t="shared" ref="L3:L18" si="10">E3+D3*(0.5-F3)</f>
        <v>-0.109</v>
      </c>
      <c r="M3" s="21">
        <f t="shared" ref="M3:M18" si="11">E3+D3*(0.625-F3)</f>
        <v>-0.109</v>
      </c>
      <c r="N3" s="21">
        <f t="shared" ref="N3:N18" si="12">E3+D3*(0.75-F3)</f>
        <v>-0.109</v>
      </c>
      <c r="O3" s="21">
        <f t="shared" ref="O3:O18" si="13">E3+D3*(0.875-F3)</f>
        <v>-0.109</v>
      </c>
      <c r="P3" s="18">
        <v>-0.109</v>
      </c>
      <c r="Q3" s="22">
        <f t="shared" ref="Q3:Q18" si="14">E3+D3*(1.5-F3)</f>
        <v>-0.109</v>
      </c>
      <c r="R3" s="22">
        <f t="shared" si="0"/>
        <v>-0.109</v>
      </c>
      <c r="S3" s="22">
        <f t="shared" ref="S3:S18" si="15">E3+D3*(2.5-F3)</f>
        <v>-0.109</v>
      </c>
      <c r="T3" s="22">
        <f t="shared" ref="T3:T18" si="16">E3+D3*(3-F3)</f>
        <v>-0.109</v>
      </c>
      <c r="U3" s="17" t="s">
        <v>1</v>
      </c>
      <c r="V3" s="23">
        <f t="shared" si="1"/>
        <v>6.1801640013841593E-5</v>
      </c>
      <c r="W3" s="19">
        <f t="shared" ref="W3:W18" si="17">C3*(10^H3)</f>
        <v>6.1801640013841593E-5</v>
      </c>
      <c r="X3" s="19">
        <f t="shared" ref="X3:X18" si="18">C3*(10^I3)</f>
        <v>6.1801640013841593E-5</v>
      </c>
      <c r="Y3" s="19">
        <f t="shared" ref="Y3:Y18" si="19">C3*(10^J3)</f>
        <v>6.1801640013841593E-5</v>
      </c>
      <c r="Z3" s="19">
        <f t="shared" ref="Z3:Z18" si="20">C3*(10^K3)</f>
        <v>6.1801640013841593E-5</v>
      </c>
      <c r="AA3" s="19">
        <f t="shared" si="2"/>
        <v>6.1801640013841593E-5</v>
      </c>
      <c r="AB3" s="19">
        <f>C3*(10^M3)</f>
        <v>6.1801640013841593E-5</v>
      </c>
      <c r="AC3" s="19">
        <f t="shared" ref="AC3:AC18" si="21">C3*(10^N3)</f>
        <v>6.1801640013841593E-5</v>
      </c>
      <c r="AD3" s="19">
        <f t="shared" ref="AD3:AD18" si="22">C3*(10^O3)</f>
        <v>6.1801640013841593E-5</v>
      </c>
      <c r="AE3" s="23">
        <f t="shared" si="3"/>
        <v>6.1801640013841593E-5</v>
      </c>
      <c r="AF3" s="19">
        <f t="shared" ref="AF3:AF18" si="23">C3*(10^Q3)</f>
        <v>6.1801640013841593E-5</v>
      </c>
      <c r="AG3" s="19">
        <f t="shared" ref="AG3:AG18" si="24">C3*(10^R3)</f>
        <v>6.1801640013841593E-5</v>
      </c>
      <c r="AH3" s="19">
        <f t="shared" ref="AH3:AH18" si="25">C3*(10^S3)</f>
        <v>6.1801640013841593E-5</v>
      </c>
      <c r="AI3" s="19">
        <f t="shared" ref="AI3:AI17" si="26">C3*(10^T3)</f>
        <v>6.1801640013841593E-5</v>
      </c>
      <c r="AJ3" s="17" t="s">
        <v>1</v>
      </c>
      <c r="AK3" s="24">
        <f t="shared" si="4"/>
        <v>1</v>
      </c>
      <c r="AL3" s="24"/>
    </row>
    <row r="4" spans="1:38" s="26" customFormat="1" x14ac:dyDescent="0.2">
      <c r="A4" s="17" t="s">
        <v>2</v>
      </c>
      <c r="B4" s="26">
        <v>8.76</v>
      </c>
      <c r="C4" s="27">
        <f t="shared" si="5"/>
        <v>5.7543993733715632E-4</v>
      </c>
      <c r="D4" s="28">
        <v>-0.22500000000000001</v>
      </c>
      <c r="E4" s="28">
        <v>-0.14499999999999999</v>
      </c>
      <c r="F4" s="28">
        <v>0.59799999999999998</v>
      </c>
      <c r="G4" s="29">
        <v>-0.01</v>
      </c>
      <c r="H4" s="21">
        <f t="shared" si="6"/>
        <v>-3.8574999999999998E-2</v>
      </c>
      <c r="I4" s="29">
        <f t="shared" si="7"/>
        <v>-6.6699999999999995E-2</v>
      </c>
      <c r="J4" s="21">
        <f t="shared" si="8"/>
        <v>-9.4824999999999993E-2</v>
      </c>
      <c r="K4" s="21">
        <f t="shared" si="9"/>
        <v>-0.10719999999999999</v>
      </c>
      <c r="L4" s="29">
        <f t="shared" si="10"/>
        <v>-0.12294999999999999</v>
      </c>
      <c r="M4" s="21">
        <f t="shared" si="11"/>
        <v>-0.15107499999999999</v>
      </c>
      <c r="N4" s="29">
        <f t="shared" si="12"/>
        <v>-0.1792</v>
      </c>
      <c r="O4" s="21">
        <f t="shared" si="13"/>
        <v>-0.20732499999999998</v>
      </c>
      <c r="P4" s="26">
        <v>-0.23599999999999999</v>
      </c>
      <c r="Q4" s="30">
        <f t="shared" si="14"/>
        <v>-0.34794999999999998</v>
      </c>
      <c r="R4" s="30">
        <f t="shared" si="0"/>
        <v>-0.46045000000000003</v>
      </c>
      <c r="S4" s="30">
        <f t="shared" si="15"/>
        <v>-0.57295000000000007</v>
      </c>
      <c r="T4" s="30">
        <f t="shared" si="16"/>
        <v>-0.68545000000000011</v>
      </c>
      <c r="U4" s="17" t="s">
        <v>2</v>
      </c>
      <c r="V4" s="27">
        <f t="shared" si="1"/>
        <v>5.6234132519034845E-4</v>
      </c>
      <c r="W4" s="19">
        <f t="shared" si="17"/>
        <v>5.2653227813891546E-4</v>
      </c>
      <c r="X4" s="27">
        <f t="shared" si="18"/>
        <v>4.9351459404088237E-4</v>
      </c>
      <c r="Y4" s="19">
        <f t="shared" si="19"/>
        <v>4.6256737648110372E-4</v>
      </c>
      <c r="Z4" s="19">
        <f t="shared" si="20"/>
        <v>4.4957277130190507E-4</v>
      </c>
      <c r="AA4" s="27">
        <f t="shared" si="2"/>
        <v>4.3356079104498813E-4</v>
      </c>
      <c r="AB4" s="19">
        <f t="shared" ref="AB4:AB18" si="27">C4*(10^M4)</f>
        <v>4.063731449492629E-4</v>
      </c>
      <c r="AC4" s="27">
        <f t="shared" si="21"/>
        <v>3.8089037649813469E-4</v>
      </c>
      <c r="AD4" s="19">
        <f t="shared" si="22"/>
        <v>3.5700557655453402E-4</v>
      </c>
      <c r="AE4" s="27">
        <f t="shared" si="3"/>
        <v>3.341950400261139E-4</v>
      </c>
      <c r="AF4" s="27">
        <f t="shared" si="23"/>
        <v>2.5825575014399102E-4</v>
      </c>
      <c r="AG4" s="27">
        <f t="shared" si="24"/>
        <v>1.9931959681217506E-4</v>
      </c>
      <c r="AH4" s="27">
        <f t="shared" si="25"/>
        <v>1.5383317370946221E-4</v>
      </c>
      <c r="AI4" s="27">
        <f t="shared" si="26"/>
        <v>1.1872713828447829E-4</v>
      </c>
      <c r="AJ4" s="17" t="s">
        <v>2</v>
      </c>
      <c r="AK4" s="25">
        <f t="shared" si="4"/>
        <v>1.6826740610704674</v>
      </c>
      <c r="AL4" s="25"/>
    </row>
    <row r="5" spans="1:38" s="11" customFormat="1" x14ac:dyDescent="0.2">
      <c r="A5" s="9" t="s">
        <v>3</v>
      </c>
      <c r="B5" s="11">
        <v>7.62</v>
      </c>
      <c r="C5" s="31">
        <f t="shared" si="5"/>
        <v>4.1686938347033504E-5</v>
      </c>
      <c r="D5" s="32">
        <v>-0.997</v>
      </c>
      <c r="E5" s="32">
        <v>-0.8</v>
      </c>
      <c r="F5" s="32">
        <v>0.53100000000000003</v>
      </c>
      <c r="G5" s="33">
        <v>-0.27</v>
      </c>
      <c r="H5" s="2">
        <f t="shared" si="6"/>
        <v>-0.39521800000000001</v>
      </c>
      <c r="I5" s="34">
        <f t="shared" si="7"/>
        <v>-0.51984300000000006</v>
      </c>
      <c r="J5" s="2">
        <f t="shared" si="8"/>
        <v>-0.64446800000000004</v>
      </c>
      <c r="K5" s="2">
        <f t="shared" si="9"/>
        <v>-0.69930300000000001</v>
      </c>
      <c r="L5" s="34">
        <f t="shared" si="10"/>
        <v>-0.76909300000000003</v>
      </c>
      <c r="M5" s="2">
        <f t="shared" si="11"/>
        <v>-0.89371800000000001</v>
      </c>
      <c r="N5" s="34">
        <f t="shared" si="12"/>
        <v>-1.018343</v>
      </c>
      <c r="O5" s="2">
        <f t="shared" si="13"/>
        <v>-1.142968</v>
      </c>
      <c r="P5" s="11">
        <v>-1.2669999999999999</v>
      </c>
      <c r="Q5" s="35">
        <f t="shared" si="14"/>
        <v>-1.7660930000000001</v>
      </c>
      <c r="R5" s="35">
        <f t="shared" si="0"/>
        <v>-2.2645929999999996</v>
      </c>
      <c r="S5" s="35">
        <f t="shared" si="15"/>
        <v>-2.7630929999999996</v>
      </c>
      <c r="T5" s="35">
        <f t="shared" si="16"/>
        <v>-3.2615929999999995</v>
      </c>
      <c r="U5" s="9" t="s">
        <v>3</v>
      </c>
      <c r="V5" s="36">
        <f t="shared" si="1"/>
        <v>2.2387211385683376E-5</v>
      </c>
      <c r="W5" s="4">
        <f t="shared" si="17"/>
        <v>1.677961531163972E-5</v>
      </c>
      <c r="X5" s="36">
        <f t="shared" si="18"/>
        <v>1.259380602979512E-5</v>
      </c>
      <c r="Y5" s="4">
        <f t="shared" si="19"/>
        <v>9.4521803611363589E-6</v>
      </c>
      <c r="Z5" s="4">
        <f t="shared" si="20"/>
        <v>8.3309974204859139E-6</v>
      </c>
      <c r="AA5" s="36">
        <f t="shared" si="2"/>
        <v>7.0942583495471989E-6</v>
      </c>
      <c r="AB5" s="4">
        <f t="shared" si="27"/>
        <v>5.3245388478885888E-6</v>
      </c>
      <c r="AC5" s="36">
        <f t="shared" si="21"/>
        <v>3.996290034247804E-6</v>
      </c>
      <c r="AD5" s="4">
        <f t="shared" si="22"/>
        <v>2.9993835135903348E-6</v>
      </c>
      <c r="AE5" s="36">
        <f t="shared" si="3"/>
        <v>2.2542392121524277E-6</v>
      </c>
      <c r="AF5" s="36">
        <f t="shared" si="23"/>
        <v>7.1434333991754025E-7</v>
      </c>
      <c r="AG5" s="36">
        <f t="shared" si="24"/>
        <v>2.2667676186133888E-7</v>
      </c>
      <c r="AH5" s="36">
        <f t="shared" si="25"/>
        <v>7.1929493139634119E-8</v>
      </c>
      <c r="AI5" s="36">
        <f t="shared" si="26"/>
        <v>2.2824801011096096E-8</v>
      </c>
      <c r="AJ5" s="9" t="s">
        <v>3</v>
      </c>
      <c r="AK5" s="16">
        <f t="shared" si="4"/>
        <v>9.9311604842093359</v>
      </c>
      <c r="AL5" s="16"/>
    </row>
    <row r="6" spans="1:38" s="11" customFormat="1" x14ac:dyDescent="0.2">
      <c r="A6" s="9" t="s">
        <v>4</v>
      </c>
      <c r="B6" s="11">
        <v>7.61</v>
      </c>
      <c r="C6" s="31">
        <f t="shared" si="5"/>
        <v>4.0738027780411247E-5</v>
      </c>
      <c r="D6" s="32">
        <v>-1.1359999999999999</v>
      </c>
      <c r="E6" s="32">
        <v>-0.56999999999999995</v>
      </c>
      <c r="F6" s="32">
        <v>0.30499999999999999</v>
      </c>
      <c r="G6" s="33">
        <v>-0.223</v>
      </c>
      <c r="H6" s="2">
        <f t="shared" si="6"/>
        <v>-0.36551999999999996</v>
      </c>
      <c r="I6" s="34">
        <f t="shared" si="7"/>
        <v>-0.50751999999999997</v>
      </c>
      <c r="J6" s="2">
        <f t="shared" si="8"/>
        <v>-0.64951999999999999</v>
      </c>
      <c r="K6" s="2">
        <f t="shared" si="9"/>
        <v>-0.71199999999999997</v>
      </c>
      <c r="L6" s="34">
        <f t="shared" si="10"/>
        <v>-0.79152</v>
      </c>
      <c r="M6" s="2">
        <f t="shared" si="11"/>
        <v>-0.93351999999999991</v>
      </c>
      <c r="N6" s="34">
        <f t="shared" si="12"/>
        <v>-1.07552</v>
      </c>
      <c r="O6" s="2">
        <f t="shared" si="13"/>
        <v>-1.2175199999999999</v>
      </c>
      <c r="P6" s="11">
        <v>-1.359</v>
      </c>
      <c r="Q6" s="35">
        <f t="shared" si="14"/>
        <v>-1.9275199999999999</v>
      </c>
      <c r="R6" s="35">
        <f t="shared" si="0"/>
        <v>-2.49552</v>
      </c>
      <c r="S6" s="35">
        <f t="shared" si="15"/>
        <v>-3.0635199999999996</v>
      </c>
      <c r="T6" s="35">
        <f t="shared" si="16"/>
        <v>-3.6315199999999992</v>
      </c>
      <c r="U6" s="9" t="s">
        <v>4</v>
      </c>
      <c r="V6" s="36">
        <f t="shared" si="1"/>
        <v>2.4378108183687505E-5</v>
      </c>
      <c r="W6" s="4">
        <f t="shared" si="17"/>
        <v>1.7558200338365607E-5</v>
      </c>
      <c r="X6" s="36">
        <f t="shared" si="18"/>
        <v>1.2661349584987158E-5</v>
      </c>
      <c r="Y6" s="4">
        <f t="shared" si="19"/>
        <v>9.1301938822835399E-6</v>
      </c>
      <c r="Z6" s="4">
        <f>C6*(10^K6)</f>
        <v>7.9067862799982454E-6</v>
      </c>
      <c r="AA6" s="36">
        <f t="shared" si="2"/>
        <v>6.5838510949046164E-6</v>
      </c>
      <c r="AB6" s="4">
        <f t="shared" si="27"/>
        <v>4.747664266362243E-6</v>
      </c>
      <c r="AC6" s="36">
        <f t="shared" si="21"/>
        <v>3.4235762111232055E-6</v>
      </c>
      <c r="AD6" s="4">
        <f t="shared" si="22"/>
        <v>2.4687664113935982E-6</v>
      </c>
      <c r="AE6" s="36">
        <f t="shared" si="3"/>
        <v>1.7823787674480881E-6</v>
      </c>
      <c r="AF6" s="36">
        <f t="shared" si="23"/>
        <v>4.8137108553198549E-7</v>
      </c>
      <c r="AG6" s="36">
        <f t="shared" si="24"/>
        <v>1.3016073729643654E-7</v>
      </c>
      <c r="AH6" s="36">
        <f t="shared" si="25"/>
        <v>3.5194921429127369E-8</v>
      </c>
      <c r="AI6" s="36">
        <f t="shared" si="26"/>
        <v>9.5165602172442695E-9</v>
      </c>
      <c r="AJ6" s="9" t="s">
        <v>4</v>
      </c>
      <c r="AK6" s="16">
        <f t="shared" si="4"/>
        <v>13.677288255958491</v>
      </c>
      <c r="AL6" s="16"/>
    </row>
    <row r="7" spans="1:38" x14ac:dyDescent="0.2">
      <c r="A7" s="9" t="s">
        <v>5</v>
      </c>
      <c r="B7">
        <v>5.54</v>
      </c>
      <c r="C7" s="7">
        <f t="shared" si="5"/>
        <v>3.4673685045253148E-7</v>
      </c>
      <c r="D7" s="12">
        <v>-0.94499999999999995</v>
      </c>
      <c r="E7" s="12">
        <v>-0.16600000000000001</v>
      </c>
      <c r="F7" s="12">
        <v>0.48799999999999999</v>
      </c>
      <c r="G7" s="1">
        <v>0.29599999999999999</v>
      </c>
      <c r="H7" s="2">
        <f t="shared" si="6"/>
        <v>0.17703499999999997</v>
      </c>
      <c r="I7" s="2">
        <f t="shared" si="7"/>
        <v>5.8909999999999962E-2</v>
      </c>
      <c r="J7" s="2">
        <f t="shared" si="8"/>
        <v>-5.9215000000000018E-2</v>
      </c>
      <c r="K7" s="2">
        <f t="shared" si="9"/>
        <v>-0.11119000000000001</v>
      </c>
      <c r="L7" s="2">
        <f t="shared" si="10"/>
        <v>-0.17734000000000003</v>
      </c>
      <c r="M7" s="2">
        <f t="shared" si="11"/>
        <v>-0.29546499999999998</v>
      </c>
      <c r="N7" s="2">
        <f t="shared" si="12"/>
        <v>-0.41359000000000001</v>
      </c>
      <c r="O7" s="2">
        <f t="shared" si="13"/>
        <v>-0.53171500000000005</v>
      </c>
      <c r="P7">
        <v>-0.64900000000000002</v>
      </c>
      <c r="Q7" s="15">
        <f t="shared" si="14"/>
        <v>-1.1223399999999999</v>
      </c>
      <c r="R7" s="15">
        <f t="shared" si="0"/>
        <v>-1.5948399999999998</v>
      </c>
      <c r="S7" s="15">
        <f t="shared" si="15"/>
        <v>-2.0673399999999997</v>
      </c>
      <c r="T7" s="15">
        <f t="shared" si="16"/>
        <v>-2.5398399999999999</v>
      </c>
      <c r="U7" s="9" t="s">
        <v>5</v>
      </c>
      <c r="V7" s="5">
        <f t="shared" si="1"/>
        <v>6.8548822645266129E-7</v>
      </c>
      <c r="W7" s="5">
        <f t="shared" si="17"/>
        <v>5.212367161286917E-7</v>
      </c>
      <c r="X7" s="5">
        <f t="shared" si="18"/>
        <v>3.9710924693694253E-7</v>
      </c>
      <c r="Y7" s="5">
        <f t="shared" si="19"/>
        <v>3.0254153079249122E-7</v>
      </c>
      <c r="Z7" s="5">
        <f t="shared" si="20"/>
        <v>2.6841698881293881E-7</v>
      </c>
      <c r="AA7" s="5">
        <f t="shared" si="2"/>
        <v>2.3049419916630219E-7</v>
      </c>
      <c r="AB7" s="5">
        <f t="shared" si="27"/>
        <v>1.7560424087942628E-7</v>
      </c>
      <c r="AC7" s="5">
        <f t="shared" si="21"/>
        <v>1.3378579385674992E-7</v>
      </c>
      <c r="AD7" s="5">
        <f t="shared" si="22"/>
        <v>1.0192600445322035E-7</v>
      </c>
      <c r="AE7" s="5">
        <f t="shared" si="3"/>
        <v>7.7803655103980354E-8</v>
      </c>
      <c r="AF7" s="5">
        <f t="shared" si="23"/>
        <v>2.6161340900348176E-8</v>
      </c>
      <c r="AG7" s="5">
        <f t="shared" si="24"/>
        <v>8.8137352320730865E-9</v>
      </c>
      <c r="AH7" s="5">
        <f t="shared" si="25"/>
        <v>2.9693404874385686E-9</v>
      </c>
      <c r="AI7" s="5">
        <f t="shared" si="26"/>
        <v>1.0003684814875087E-9</v>
      </c>
      <c r="AJ7" s="9" t="s">
        <v>5</v>
      </c>
      <c r="AK7" s="14">
        <f t="shared" si="4"/>
        <v>8.8104887300801433</v>
      </c>
      <c r="AL7" s="14"/>
    </row>
    <row r="8" spans="1:38" s="26" customFormat="1" x14ac:dyDescent="0.2">
      <c r="A8" s="17" t="s">
        <v>16</v>
      </c>
      <c r="B8" s="26">
        <v>7.26</v>
      </c>
      <c r="C8" s="27">
        <f t="shared" si="5"/>
        <v>1.8197008586099817E-5</v>
      </c>
      <c r="D8" s="28">
        <v>-0.879</v>
      </c>
      <c r="E8" s="28">
        <v>-9.0999999999999998E-2</v>
      </c>
      <c r="F8" s="28">
        <v>0.28999999999999998</v>
      </c>
      <c r="G8" s="29">
        <v>0.16300000000000001</v>
      </c>
      <c r="H8" s="21">
        <f t="shared" si="6"/>
        <v>5.4034999999999972E-2</v>
      </c>
      <c r="I8" s="29">
        <f t="shared" si="7"/>
        <v>-5.5840000000000015E-2</v>
      </c>
      <c r="J8" s="21">
        <f t="shared" si="8"/>
        <v>-0.165715</v>
      </c>
      <c r="K8" s="21">
        <f t="shared" si="9"/>
        <v>-0.21406000000000003</v>
      </c>
      <c r="L8" s="29">
        <f t="shared" si="10"/>
        <v>-0.27559</v>
      </c>
      <c r="M8" s="21">
        <f t="shared" si="11"/>
        <v>-0.38546500000000006</v>
      </c>
      <c r="N8" s="29">
        <f t="shared" si="12"/>
        <v>-0.49534</v>
      </c>
      <c r="O8" s="21">
        <f t="shared" si="13"/>
        <v>-0.60521499999999995</v>
      </c>
      <c r="P8" s="26">
        <v>-0.71499999999999997</v>
      </c>
      <c r="Q8" s="30">
        <f t="shared" si="14"/>
        <v>-1.15459</v>
      </c>
      <c r="R8" s="30">
        <f t="shared" si="0"/>
        <v>-1.59409</v>
      </c>
      <c r="S8" s="30">
        <f t="shared" si="15"/>
        <v>-2.0335900000000002</v>
      </c>
      <c r="T8" s="30">
        <f t="shared" si="16"/>
        <v>-2.47309</v>
      </c>
      <c r="U8" s="17" t="s">
        <v>16</v>
      </c>
      <c r="V8" s="27">
        <f t="shared" si="1"/>
        <v>2.6485001386066983E-5</v>
      </c>
      <c r="W8" s="19">
        <f>C8*(10^H8)</f>
        <v>2.0607959871121098E-5</v>
      </c>
      <c r="X8" s="27">
        <f t="shared" si="18"/>
        <v>1.6001474361364091E-5</v>
      </c>
      <c r="Y8" s="19">
        <f t="shared" si="19"/>
        <v>1.2424673928844518E-5</v>
      </c>
      <c r="Z8" s="19">
        <f t="shared" si="20"/>
        <v>1.1115781464766617E-5</v>
      </c>
      <c r="AA8" s="27">
        <f t="shared" si="2"/>
        <v>9.6473936558523927E-6</v>
      </c>
      <c r="AB8" s="19">
        <f t="shared" si="27"/>
        <v>7.490917257386457E-6</v>
      </c>
      <c r="AC8" s="27">
        <f t="shared" si="21"/>
        <v>5.8164767976447138E-6</v>
      </c>
      <c r="AD8" s="19">
        <f t="shared" si="22"/>
        <v>4.5163230583250242E-6</v>
      </c>
      <c r="AE8" s="27">
        <f t="shared" si="3"/>
        <v>3.5075187395256765E-6</v>
      </c>
      <c r="AF8" s="27">
        <f t="shared" si="23"/>
        <v>1.2747059118757029E-6</v>
      </c>
      <c r="AG8" s="27">
        <f t="shared" si="24"/>
        <v>4.6335088834986063E-7</v>
      </c>
      <c r="AH8" s="27">
        <f t="shared" si="25"/>
        <v>1.6842633562331823E-7</v>
      </c>
      <c r="AI8" s="27">
        <f t="shared" si="26"/>
        <v>6.1222350587314199E-8</v>
      </c>
      <c r="AJ8" s="17" t="s">
        <v>16</v>
      </c>
      <c r="AK8" s="25">
        <f t="shared" si="4"/>
        <v>7.5509222766543402</v>
      </c>
      <c r="AL8" s="25"/>
    </row>
    <row r="9" spans="1:38" s="3" customFormat="1" x14ac:dyDescent="0.2">
      <c r="A9" s="10" t="s">
        <v>6</v>
      </c>
      <c r="B9" s="3">
        <v>5.33</v>
      </c>
      <c r="C9" s="6">
        <f t="shared" si="5"/>
        <v>2.1379620895022279E-7</v>
      </c>
      <c r="D9" s="13">
        <v>-1.242</v>
      </c>
      <c r="E9" s="13">
        <v>-0.314</v>
      </c>
      <c r="F9" s="13">
        <v>0.60899999999999999</v>
      </c>
      <c r="G9" s="2">
        <v>0.442</v>
      </c>
      <c r="H9" s="2">
        <f t="shared" si="6"/>
        <v>0.28712799999999999</v>
      </c>
      <c r="I9" s="2">
        <f t="shared" si="7"/>
        <v>0.131878</v>
      </c>
      <c r="J9" s="2">
        <f t="shared" si="8"/>
        <v>-2.3372000000000004E-2</v>
      </c>
      <c r="K9" s="2">
        <f t="shared" si="9"/>
        <v>-9.1682000000000013E-2</v>
      </c>
      <c r="L9" s="2">
        <f t="shared" si="10"/>
        <v>-0.17862200000000003</v>
      </c>
      <c r="M9" s="2">
        <f t="shared" si="11"/>
        <v>-0.333872</v>
      </c>
      <c r="N9" s="2">
        <f t="shared" si="12"/>
        <v>-0.48912200000000006</v>
      </c>
      <c r="O9" s="2">
        <f t="shared" si="13"/>
        <v>-0.64437199999999994</v>
      </c>
      <c r="P9" s="3">
        <v>-0.8</v>
      </c>
      <c r="Q9" s="15">
        <f t="shared" si="14"/>
        <v>-1.4206220000000001</v>
      </c>
      <c r="R9" s="15">
        <f t="shared" si="0"/>
        <v>-2.0416219999999998</v>
      </c>
      <c r="S9" s="15">
        <f t="shared" si="15"/>
        <v>-2.6626220000000003</v>
      </c>
      <c r="T9" s="15">
        <f t="shared" si="16"/>
        <v>-3.2836220000000003</v>
      </c>
      <c r="U9" s="10" t="s">
        <v>6</v>
      </c>
      <c r="V9" s="5">
        <f t="shared" si="1"/>
        <v>5.9156163417547286E-7</v>
      </c>
      <c r="W9" s="5">
        <f t="shared" si="17"/>
        <v>4.1412171129621326E-7</v>
      </c>
      <c r="X9" s="5">
        <f t="shared" si="18"/>
        <v>2.8965297936314776E-7</v>
      </c>
      <c r="Y9" s="5">
        <f t="shared" si="19"/>
        <v>2.0259466278969579E-7</v>
      </c>
      <c r="Z9" s="5">
        <f t="shared" si="20"/>
        <v>1.7310834327453075E-7</v>
      </c>
      <c r="AA9" s="5">
        <f t="shared" si="2"/>
        <v>1.4170265909611634E-7</v>
      </c>
      <c r="AB9" s="5">
        <f t="shared" si="27"/>
        <v>9.9112401671478996E-8</v>
      </c>
      <c r="AC9" s="5">
        <f t="shared" si="21"/>
        <v>6.9323103939958584E-8</v>
      </c>
      <c r="AD9" s="5">
        <f t="shared" si="22"/>
        <v>4.8487299861821529E-8</v>
      </c>
      <c r="AE9" s="5">
        <f t="shared" si="3"/>
        <v>3.388441561392018E-8</v>
      </c>
      <c r="AF9" s="5">
        <f t="shared" si="23"/>
        <v>8.1166720710393452E-9</v>
      </c>
      <c r="AG9" s="5">
        <f t="shared" si="24"/>
        <v>1.9425759157194017E-9</v>
      </c>
      <c r="AH9" s="5">
        <f t="shared" si="25"/>
        <v>4.649197547104864E-10</v>
      </c>
      <c r="AI9" s="5">
        <f t="shared" si="26"/>
        <v>1.1126997744127348E-10</v>
      </c>
      <c r="AJ9" s="10" t="s">
        <v>6</v>
      </c>
      <c r="AK9" s="14">
        <f t="shared" si="4"/>
        <v>17.458221529205044</v>
      </c>
      <c r="AL9" s="14"/>
    </row>
    <row r="10" spans="1:38" s="3" customFormat="1" x14ac:dyDescent="0.2">
      <c r="A10" s="10" t="s">
        <v>7</v>
      </c>
      <c r="B10" s="3">
        <v>5</v>
      </c>
      <c r="C10" s="6">
        <f t="shared" si="5"/>
        <v>9.9999999999999995E-8</v>
      </c>
      <c r="D10" s="13">
        <v>-2.048</v>
      </c>
      <c r="E10" s="13">
        <v>-1.9570000000000001</v>
      </c>
      <c r="F10" s="13">
        <v>0.43</v>
      </c>
      <c r="G10" s="2">
        <v>-1.077</v>
      </c>
      <c r="H10" s="2">
        <f t="shared" si="6"/>
        <v>-1.33236</v>
      </c>
      <c r="I10" s="2">
        <f t="shared" si="7"/>
        <v>-1.5883600000000002</v>
      </c>
      <c r="J10" s="2">
        <f t="shared" si="8"/>
        <v>-1.84436</v>
      </c>
      <c r="K10" s="2">
        <f t="shared" si="9"/>
        <v>-1.9570000000000001</v>
      </c>
      <c r="L10" s="2">
        <f t="shared" si="10"/>
        <v>-2.1003600000000002</v>
      </c>
      <c r="M10" s="2">
        <f t="shared" si="11"/>
        <v>-2.35636</v>
      </c>
      <c r="N10" s="2">
        <f t="shared" si="12"/>
        <v>-2.6123600000000002</v>
      </c>
      <c r="O10" s="2">
        <f t="shared" si="13"/>
        <v>-2.86836</v>
      </c>
      <c r="P10" s="3">
        <v>-3.125</v>
      </c>
      <c r="Q10" s="15">
        <f t="shared" si="14"/>
        <v>-4.1483600000000003</v>
      </c>
      <c r="R10" s="15">
        <f t="shared" si="0"/>
        <v>-5.1723600000000003</v>
      </c>
      <c r="S10" s="15">
        <f t="shared" si="15"/>
        <v>-6.1963599999999994</v>
      </c>
      <c r="T10" s="15">
        <f t="shared" si="16"/>
        <v>-7.2203599999999994</v>
      </c>
      <c r="U10" s="10" t="s">
        <v>7</v>
      </c>
      <c r="V10" s="5">
        <f t="shared" si="1"/>
        <v>8.3752928212688248E-9</v>
      </c>
      <c r="W10" s="5">
        <f t="shared" si="17"/>
        <v>4.6520031486148143E-9</v>
      </c>
      <c r="X10" s="5">
        <f t="shared" si="18"/>
        <v>2.5801205629829345E-9</v>
      </c>
      <c r="Y10" s="5">
        <f t="shared" si="19"/>
        <v>1.4310012067617766E-9</v>
      </c>
      <c r="Z10" s="5">
        <f t="shared" si="20"/>
        <v>1.1040786199020726E-9</v>
      </c>
      <c r="AA10" s="5">
        <f t="shared" si="2"/>
        <v>7.9367006454388112E-10</v>
      </c>
      <c r="AB10" s="5">
        <f t="shared" si="27"/>
        <v>4.4018982540100103E-10</v>
      </c>
      <c r="AC10" s="5">
        <f t="shared" si="21"/>
        <v>2.4414059574984849E-10</v>
      </c>
      <c r="AD10" s="5">
        <f t="shared" si="22"/>
        <v>1.3540665197972878E-10</v>
      </c>
      <c r="AE10" s="5">
        <f t="shared" si="3"/>
        <v>7.4989420933245555E-11</v>
      </c>
      <c r="AF10" s="5">
        <f t="shared" si="23"/>
        <v>7.1062421126406225E-12</v>
      </c>
      <c r="AG10" s="5">
        <f t="shared" si="24"/>
        <v>6.7241903646431164E-13</v>
      </c>
      <c r="AH10" s="5">
        <f t="shared" si="25"/>
        <v>6.3626788031231294E-14</v>
      </c>
      <c r="AI10" s="5">
        <f t="shared" si="26"/>
        <v>6.0206031293495411E-15</v>
      </c>
      <c r="AJ10" s="10" t="s">
        <v>7</v>
      </c>
      <c r="AK10" s="14">
        <f t="shared" si="4"/>
        <v>111.68632477805615</v>
      </c>
      <c r="AL10" s="14"/>
    </row>
    <row r="11" spans="1:38" s="3" customFormat="1" x14ac:dyDescent="0.2">
      <c r="A11" s="10" t="s">
        <v>8</v>
      </c>
      <c r="B11" s="3">
        <v>5.72</v>
      </c>
      <c r="C11" s="6">
        <f t="shared" si="5"/>
        <v>5.2480746024977148E-7</v>
      </c>
      <c r="D11" s="13">
        <v>-1.4470000000000001</v>
      </c>
      <c r="E11" s="13">
        <v>-1.508</v>
      </c>
      <c r="F11" s="13">
        <v>0.47</v>
      </c>
      <c r="G11" s="2">
        <v>-0.82699999999999996</v>
      </c>
      <c r="H11" s="2">
        <f t="shared" si="6"/>
        <v>-1.008785</v>
      </c>
      <c r="I11" s="2">
        <f t="shared" si="7"/>
        <v>-1.1896599999999999</v>
      </c>
      <c r="J11" s="2">
        <f t="shared" si="8"/>
        <v>-1.3705350000000001</v>
      </c>
      <c r="K11" s="2">
        <f t="shared" si="9"/>
        <v>-1.4501200000000001</v>
      </c>
      <c r="L11" s="2">
        <f t="shared" si="10"/>
        <v>-1.55141</v>
      </c>
      <c r="M11" s="2">
        <f t="shared" si="11"/>
        <v>-1.7322850000000001</v>
      </c>
      <c r="N11" s="2">
        <f t="shared" si="12"/>
        <v>-1.91316</v>
      </c>
      <c r="O11" s="2">
        <f t="shared" si="13"/>
        <v>-2.0940349999999999</v>
      </c>
      <c r="P11" s="3">
        <v>-2.274</v>
      </c>
      <c r="Q11" s="15">
        <f t="shared" si="14"/>
        <v>-2.9984099999999998</v>
      </c>
      <c r="R11" s="15">
        <f t="shared" si="0"/>
        <v>-3.7219100000000003</v>
      </c>
      <c r="S11" s="15">
        <f t="shared" si="15"/>
        <v>-4.4454100000000007</v>
      </c>
      <c r="T11" s="15">
        <f t="shared" si="16"/>
        <v>-5.1689100000000003</v>
      </c>
      <c r="U11" s="10" t="s">
        <v>8</v>
      </c>
      <c r="V11" s="5">
        <f t="shared" si="1"/>
        <v>7.8162780458832777E-8</v>
      </c>
      <c r="W11" s="5">
        <f t="shared" si="17"/>
        <v>5.1429819487238719E-8</v>
      </c>
      <c r="X11" s="5">
        <f t="shared" si="18"/>
        <v>3.3910953395594178E-8</v>
      </c>
      <c r="Y11" s="5">
        <f t="shared" si="19"/>
        <v>2.2359649939729937E-8</v>
      </c>
      <c r="Z11" s="5">
        <f t="shared" si="20"/>
        <v>1.8615726940490812E-8</v>
      </c>
      <c r="AA11" s="5">
        <f t="shared" si="2"/>
        <v>1.4743140353353241E-8</v>
      </c>
      <c r="AB11" s="5">
        <f t="shared" si="27"/>
        <v>9.7210908070816543E-9</v>
      </c>
      <c r="AC11" s="5">
        <f t="shared" si="21"/>
        <v>6.4097338975704849E-9</v>
      </c>
      <c r="AD11" s="5">
        <f t="shared" si="22"/>
        <v>4.2263455257237754E-9</v>
      </c>
      <c r="AE11" s="5">
        <f t="shared" si="3"/>
        <v>2.7925438412373308E-9</v>
      </c>
      <c r="AF11" s="5">
        <f t="shared" si="23"/>
        <v>5.267323597314745E-10</v>
      </c>
      <c r="AG11" s="5">
        <f t="shared" si="24"/>
        <v>9.9561171923782164E-11</v>
      </c>
      <c r="AH11" s="5">
        <f t="shared" si="25"/>
        <v>1.8818716510772617E-11</v>
      </c>
      <c r="AI11" s="5">
        <f t="shared" si="26"/>
        <v>3.5570502462941786E-12</v>
      </c>
      <c r="AJ11" s="10" t="s">
        <v>8</v>
      </c>
      <c r="AK11" s="14">
        <f t="shared" si="4"/>
        <v>27.989813196343633</v>
      </c>
      <c r="AL11" s="14"/>
    </row>
    <row r="12" spans="1:38" s="3" customFormat="1" x14ac:dyDescent="0.2">
      <c r="A12" s="10" t="s">
        <v>9</v>
      </c>
      <c r="B12" s="3">
        <v>5.58</v>
      </c>
      <c r="C12" s="6">
        <f t="shared" si="5"/>
        <v>3.8018939632056089E-7</v>
      </c>
      <c r="D12" s="13">
        <v>-0.85699999999999998</v>
      </c>
      <c r="E12" s="13">
        <v>-1.3540000000000001</v>
      </c>
      <c r="F12" s="13">
        <v>0.52</v>
      </c>
      <c r="G12" s="2">
        <v>-0.90900000000000003</v>
      </c>
      <c r="H12" s="2">
        <f t="shared" si="6"/>
        <v>-1.015485</v>
      </c>
      <c r="I12" s="2">
        <f t="shared" si="7"/>
        <v>-1.1226100000000001</v>
      </c>
      <c r="J12" s="2">
        <f t="shared" si="8"/>
        <v>-1.229735</v>
      </c>
      <c r="K12" s="2">
        <f t="shared" si="9"/>
        <v>-1.2768700000000002</v>
      </c>
      <c r="L12" s="2">
        <f t="shared" si="10"/>
        <v>-1.3368600000000002</v>
      </c>
      <c r="M12" s="2">
        <f t="shared" si="11"/>
        <v>-1.4439850000000001</v>
      </c>
      <c r="N12" s="2">
        <f t="shared" si="12"/>
        <v>-1.55111</v>
      </c>
      <c r="O12" s="2">
        <f t="shared" si="13"/>
        <v>-1.6582350000000001</v>
      </c>
      <c r="P12" s="3">
        <v>-1.7649999999999999</v>
      </c>
      <c r="Q12" s="15">
        <f t="shared" si="14"/>
        <v>-2.1938599999999999</v>
      </c>
      <c r="R12" s="15">
        <f t="shared" si="0"/>
        <v>-2.62236</v>
      </c>
      <c r="S12" s="15">
        <f t="shared" si="15"/>
        <v>-3.0508600000000001</v>
      </c>
      <c r="T12" s="15">
        <f t="shared" si="16"/>
        <v>-3.4793600000000002</v>
      </c>
      <c r="U12" s="10" t="s">
        <v>9</v>
      </c>
      <c r="V12" s="5">
        <f t="shared" si="1"/>
        <v>4.6881338214526469E-8</v>
      </c>
      <c r="W12" s="5">
        <f t="shared" si="17"/>
        <v>3.6687236554511732E-8</v>
      </c>
      <c r="X12" s="5">
        <f t="shared" si="18"/>
        <v>2.8667511803795921E-8</v>
      </c>
      <c r="Y12" s="5">
        <f t="shared" si="19"/>
        <v>2.2400875895890065E-8</v>
      </c>
      <c r="Z12" s="5">
        <f t="shared" si="20"/>
        <v>2.0096942965580505E-8</v>
      </c>
      <c r="AA12" s="5">
        <f t="shared" si="2"/>
        <v>1.7504108634800472E-8</v>
      </c>
      <c r="AB12" s="5">
        <f t="shared" si="27"/>
        <v>1.3677760660917329E-8</v>
      </c>
      <c r="AC12" s="5">
        <f t="shared" si="21"/>
        <v>1.0687841386301492E-8</v>
      </c>
      <c r="AD12" s="5">
        <f t="shared" si="22"/>
        <v>8.3515098948278996E-9</v>
      </c>
      <c r="AE12" s="5">
        <f t="shared" si="3"/>
        <v>6.5313055264747175E-9</v>
      </c>
      <c r="AF12" s="5">
        <f t="shared" si="23"/>
        <v>2.4329881853985294E-9</v>
      </c>
      <c r="AG12" s="5">
        <f t="shared" si="24"/>
        <v>9.0706832173840072E-10</v>
      </c>
      <c r="AH12" s="5">
        <f t="shared" si="25"/>
        <v>3.3817383300056865E-10</v>
      </c>
      <c r="AI12" s="5">
        <f t="shared" si="26"/>
        <v>1.2607820004905692E-10</v>
      </c>
      <c r="AJ12" s="10" t="s">
        <v>9</v>
      </c>
      <c r="AK12" s="14">
        <f t="shared" si="4"/>
        <v>7.1779429127136156</v>
      </c>
      <c r="AL12" s="14"/>
    </row>
    <row r="13" spans="1:38" x14ac:dyDescent="0.2">
      <c r="A13" s="9" t="s">
        <v>10</v>
      </c>
      <c r="B13">
        <v>7.54</v>
      </c>
      <c r="C13" s="7">
        <f t="shared" si="5"/>
        <v>3.4673685045253161E-5</v>
      </c>
      <c r="D13" s="12">
        <v>-1.2849999999999999</v>
      </c>
      <c r="E13" s="12">
        <v>-1.5129999999999999</v>
      </c>
      <c r="F13" s="12">
        <v>0.437</v>
      </c>
      <c r="G13" s="1">
        <v>-0.95099999999999996</v>
      </c>
      <c r="H13" s="2">
        <f t="shared" si="6"/>
        <v>-1.11208</v>
      </c>
      <c r="I13" s="2">
        <f t="shared" si="7"/>
        <v>-1.272705</v>
      </c>
      <c r="J13" s="2">
        <f t="shared" si="8"/>
        <v>-1.43333</v>
      </c>
      <c r="K13" s="2">
        <f t="shared" si="9"/>
        <v>-1.5040049999999998</v>
      </c>
      <c r="L13" s="2">
        <f t="shared" si="10"/>
        <v>-1.5939549999999998</v>
      </c>
      <c r="M13" s="2">
        <f t="shared" si="11"/>
        <v>-1.7545799999999998</v>
      </c>
      <c r="N13" s="2">
        <f t="shared" si="12"/>
        <v>-1.9152049999999998</v>
      </c>
      <c r="O13" s="2">
        <f t="shared" si="13"/>
        <v>-2.0758299999999998</v>
      </c>
      <c r="P13">
        <v>-2.2360000000000002</v>
      </c>
      <c r="Q13" s="15">
        <f t="shared" si="14"/>
        <v>-2.8789549999999995</v>
      </c>
      <c r="R13" s="15">
        <f t="shared" si="0"/>
        <v>-3.5214549999999996</v>
      </c>
      <c r="S13" s="15">
        <f t="shared" si="15"/>
        <v>-4.1639549999999996</v>
      </c>
      <c r="T13" s="15">
        <f t="shared" si="16"/>
        <v>-4.8064549999999997</v>
      </c>
      <c r="U13" s="9" t="s">
        <v>10</v>
      </c>
      <c r="V13" s="4">
        <f t="shared" si="1"/>
        <v>3.8815036599064818E-6</v>
      </c>
      <c r="W13" s="4">
        <f t="shared" si="17"/>
        <v>2.6786748492275003E-6</v>
      </c>
      <c r="X13" s="4">
        <f t="shared" si="18"/>
        <v>1.8505251847135435E-6</v>
      </c>
      <c r="Y13" s="4">
        <f t="shared" si="19"/>
        <v>1.278409531581135E-6</v>
      </c>
      <c r="Z13" s="4">
        <f t="shared" si="20"/>
        <v>1.0864131157518386E-6</v>
      </c>
      <c r="AA13" s="4">
        <f t="shared" si="2"/>
        <v>8.8317140665690921E-7</v>
      </c>
      <c r="AB13" s="4">
        <f t="shared" si="27"/>
        <v>6.1012665680898912E-7</v>
      </c>
      <c r="AC13" s="4">
        <f t="shared" si="21"/>
        <v>4.2149749702384306E-7</v>
      </c>
      <c r="AD13" s="4">
        <f t="shared" si="22"/>
        <v>2.9118567106466257E-7</v>
      </c>
      <c r="AE13" s="4">
        <f t="shared" si="3"/>
        <v>2.0137242498623867E-7</v>
      </c>
      <c r="AF13" s="4">
        <f t="shared" si="23"/>
        <v>4.5818936015455004E-8</v>
      </c>
      <c r="AG13" s="4">
        <f t="shared" si="24"/>
        <v>1.043626263848953E-8</v>
      </c>
      <c r="AH13" s="4">
        <f t="shared" si="25"/>
        <v>2.3770865788501604E-9</v>
      </c>
      <c r="AI13" s="4">
        <f t="shared" si="26"/>
        <v>5.4143334631212287E-10</v>
      </c>
      <c r="AJ13" s="9" t="s">
        <v>10</v>
      </c>
      <c r="AK13" s="14">
        <f t="shared" si="4"/>
        <v>19.275249131909369</v>
      </c>
      <c r="AL13" s="14"/>
    </row>
    <row r="14" spans="1:38" x14ac:dyDescent="0.2">
      <c r="A14" s="9" t="s">
        <v>11</v>
      </c>
      <c r="B14">
        <v>6.29</v>
      </c>
      <c r="C14" s="7">
        <f t="shared" si="5"/>
        <v>1.9498445997580441E-6</v>
      </c>
      <c r="D14" s="12">
        <v>-1.49</v>
      </c>
      <c r="E14" s="12">
        <v>-1.829</v>
      </c>
      <c r="F14" s="12">
        <v>0.59899999999999998</v>
      </c>
      <c r="G14" s="1">
        <v>-0.93700000000000006</v>
      </c>
      <c r="H14" s="2">
        <f t="shared" si="6"/>
        <v>-1.1227399999999998</v>
      </c>
      <c r="I14" s="2">
        <f t="shared" si="7"/>
        <v>-1.3089900000000001</v>
      </c>
      <c r="J14" s="2">
        <f t="shared" si="8"/>
        <v>-1.4952399999999999</v>
      </c>
      <c r="K14" s="2">
        <f t="shared" si="9"/>
        <v>-1.5771899999999999</v>
      </c>
      <c r="L14" s="2">
        <f t="shared" si="10"/>
        <v>-1.6814899999999999</v>
      </c>
      <c r="M14" s="2">
        <f t="shared" si="11"/>
        <v>-1.86774</v>
      </c>
      <c r="N14" s="2">
        <f t="shared" si="12"/>
        <v>-2.0539899999999998</v>
      </c>
      <c r="O14" s="2">
        <f t="shared" si="13"/>
        <v>-2.24024</v>
      </c>
      <c r="P14">
        <v>-2.427</v>
      </c>
      <c r="Q14" s="15">
        <f t="shared" si="14"/>
        <v>-3.1714899999999999</v>
      </c>
      <c r="R14" s="15">
        <f t="shared" si="0"/>
        <v>-3.9164899999999996</v>
      </c>
      <c r="S14" s="15">
        <f t="shared" si="15"/>
        <v>-4.6614899999999997</v>
      </c>
      <c r="T14" s="15">
        <f t="shared" si="16"/>
        <v>-5.4064899999999998</v>
      </c>
      <c r="U14" s="9" t="s">
        <v>11</v>
      </c>
      <c r="V14" s="4">
        <f t="shared" si="1"/>
        <v>2.2542392121524272E-7</v>
      </c>
      <c r="W14" s="4">
        <f t="shared" si="17"/>
        <v>1.4698059461489972E-7</v>
      </c>
      <c r="X14" s="4">
        <f t="shared" si="18"/>
        <v>9.572161117565893E-8</v>
      </c>
      <c r="Y14" s="4">
        <f t="shared" si="19"/>
        <v>6.2339024209766023E-8</v>
      </c>
      <c r="Z14" s="4">
        <f t="shared" si="20"/>
        <v>5.1619049108513291E-8</v>
      </c>
      <c r="AA14" s="4">
        <f t="shared" si="2"/>
        <v>4.0598501129429415E-8</v>
      </c>
      <c r="AB14" s="4">
        <f t="shared" si="27"/>
        <v>2.6439911674107805E-8</v>
      </c>
      <c r="AC14" s="4">
        <f t="shared" si="21"/>
        <v>1.7219082229315966E-8</v>
      </c>
      <c r="AD14" s="4">
        <f t="shared" si="22"/>
        <v>1.1213985752845746E-8</v>
      </c>
      <c r="AE14" s="4">
        <f t="shared" si="3"/>
        <v>7.2945751025456793E-9</v>
      </c>
      <c r="AF14" s="4">
        <f t="shared" si="23"/>
        <v>1.3137417446333709E-9</v>
      </c>
      <c r="AG14" s="4">
        <f t="shared" si="24"/>
        <v>2.363251814411522E-10</v>
      </c>
      <c r="AH14" s="4">
        <f t="shared" si="25"/>
        <v>4.2511849540702232E-11</v>
      </c>
      <c r="AI14" s="4">
        <f t="shared" si="26"/>
        <v>7.6473329687100362E-12</v>
      </c>
      <c r="AJ14" s="9" t="s">
        <v>11</v>
      </c>
      <c r="AK14" s="14">
        <f t="shared" si="4"/>
        <v>30.902954325135909</v>
      </c>
      <c r="AL14" s="14"/>
    </row>
    <row r="15" spans="1:38" s="3" customFormat="1" x14ac:dyDescent="0.2">
      <c r="A15" s="10" t="s">
        <v>12</v>
      </c>
      <c r="B15" s="3">
        <v>4.34</v>
      </c>
      <c r="C15" s="6">
        <f t="shared" si="5"/>
        <v>2.1877616239495494E-8</v>
      </c>
      <c r="D15" s="13">
        <v>-0.71</v>
      </c>
      <c r="E15" s="13">
        <v>-1.1020000000000001</v>
      </c>
      <c r="F15" s="13">
        <v>0.71099999999999997</v>
      </c>
      <c r="G15" s="2">
        <v>-0.59699999999999998</v>
      </c>
      <c r="H15" s="2">
        <f t="shared" si="6"/>
        <v>-0.68594000000000022</v>
      </c>
      <c r="I15" s="2">
        <f t="shared" si="7"/>
        <v>-0.7746900000000001</v>
      </c>
      <c r="J15" s="2">
        <f t="shared" si="8"/>
        <v>-0.8634400000000001</v>
      </c>
      <c r="K15" s="2">
        <f t="shared" si="9"/>
        <v>-0.90249000000000013</v>
      </c>
      <c r="L15" s="1">
        <f t="shared" si="10"/>
        <v>-0.95219000000000009</v>
      </c>
      <c r="M15" s="2">
        <f t="shared" si="11"/>
        <v>-1.0409400000000002</v>
      </c>
      <c r="N15" s="2">
        <f t="shared" si="12"/>
        <v>-1.1296900000000001</v>
      </c>
      <c r="O15" s="2">
        <f t="shared" si="13"/>
        <v>-1.2184400000000002</v>
      </c>
      <c r="P15" s="3">
        <v>-1.3069999999999999</v>
      </c>
      <c r="Q15" s="15">
        <f t="shared" si="14"/>
        <v>-1.6621900000000001</v>
      </c>
      <c r="R15" s="15">
        <f t="shared" si="0"/>
        <v>-2.0171900000000003</v>
      </c>
      <c r="S15" s="15">
        <f t="shared" si="15"/>
        <v>-2.3721899999999998</v>
      </c>
      <c r="T15" s="15">
        <f t="shared" si="16"/>
        <v>-2.7271900000000002</v>
      </c>
      <c r="U15" s="10" t="s">
        <v>12</v>
      </c>
      <c r="V15" s="5">
        <f t="shared" si="1"/>
        <v>5.5335010921573582E-9</v>
      </c>
      <c r="W15" s="5">
        <f t="shared" si="17"/>
        <v>4.5087899147340199E-9</v>
      </c>
      <c r="X15" s="5">
        <f t="shared" si="18"/>
        <v>3.6754456070031034E-9</v>
      </c>
      <c r="Y15" s="5">
        <f t="shared" si="19"/>
        <v>2.9961254938699699E-9</v>
      </c>
      <c r="Z15" s="5">
        <f t="shared" si="20"/>
        <v>2.7384826894325847E-9</v>
      </c>
      <c r="AA15" s="5">
        <f t="shared" si="2"/>
        <v>2.4423618072087529E-9</v>
      </c>
      <c r="AB15" s="5">
        <f t="shared" si="27"/>
        <v>1.9909483796712051E-9</v>
      </c>
      <c r="AC15" s="5">
        <f t="shared" si="21"/>
        <v>1.6229681609071271E-9</v>
      </c>
      <c r="AD15" s="5">
        <f t="shared" si="22"/>
        <v>1.3230004746548267E-9</v>
      </c>
      <c r="AE15" s="5">
        <f t="shared" si="3"/>
        <v>1.0789467222298272E-9</v>
      </c>
      <c r="AF15" s="5">
        <f t="shared" si="23"/>
        <v>4.7622259804412879E-10</v>
      </c>
      <c r="AG15" s="5">
        <f t="shared" si="24"/>
        <v>2.1028582565810254E-10</v>
      </c>
      <c r="AH15" s="5">
        <f t="shared" si="25"/>
        <v>9.2856006107909082E-11</v>
      </c>
      <c r="AI15" s="5">
        <f t="shared" si="26"/>
        <v>4.1002468156511293E-11</v>
      </c>
      <c r="AJ15" s="10" t="s">
        <v>12</v>
      </c>
      <c r="AK15" s="14">
        <f t="shared" si="4"/>
        <v>5.1286138399136476</v>
      </c>
      <c r="AL15" s="14"/>
    </row>
    <row r="16" spans="1:38" s="3" customFormat="1" x14ac:dyDescent="0.2">
      <c r="A16" s="10" t="s">
        <v>13</v>
      </c>
      <c r="B16" s="3">
        <v>4.7</v>
      </c>
      <c r="C16" s="6">
        <f t="shared" si="5"/>
        <v>5.0118723362727164E-8</v>
      </c>
      <c r="D16" s="13">
        <v>-0.61</v>
      </c>
      <c r="E16" s="13">
        <v>-0.27900000000000003</v>
      </c>
      <c r="F16" s="13">
        <v>0.55500000000000005</v>
      </c>
      <c r="G16" s="2">
        <v>5.8999999999999997E-2</v>
      </c>
      <c r="H16" s="2">
        <f t="shared" si="6"/>
        <v>-1.6699999999999993E-2</v>
      </c>
      <c r="I16" s="2">
        <f t="shared" si="7"/>
        <v>-9.2950000000000005E-2</v>
      </c>
      <c r="J16" s="2">
        <f t="shared" si="8"/>
        <v>-0.16920000000000002</v>
      </c>
      <c r="K16" s="2">
        <f t="shared" si="9"/>
        <v>-0.20274999999999999</v>
      </c>
      <c r="L16" s="1">
        <f t="shared" si="10"/>
        <v>-0.24545</v>
      </c>
      <c r="M16" s="2">
        <f t="shared" si="11"/>
        <v>-0.32169999999999999</v>
      </c>
      <c r="N16" s="2">
        <f t="shared" si="12"/>
        <v>-0.39795000000000003</v>
      </c>
      <c r="O16" s="2">
        <f t="shared" si="13"/>
        <v>-0.47419999999999995</v>
      </c>
      <c r="P16" s="3">
        <v>-0.55100000000000005</v>
      </c>
      <c r="Q16" s="15">
        <f t="shared" si="14"/>
        <v>-0.85544999999999993</v>
      </c>
      <c r="R16" s="15">
        <f t="shared" si="0"/>
        <v>-1.16045</v>
      </c>
      <c r="S16" s="15">
        <f t="shared" si="15"/>
        <v>-1.4654499999999997</v>
      </c>
      <c r="T16" s="15">
        <f t="shared" si="16"/>
        <v>-1.7704499999999999</v>
      </c>
      <c r="U16" s="10" t="s">
        <v>13</v>
      </c>
      <c r="V16" s="5">
        <f t="shared" si="1"/>
        <v>5.7411646220732681E-8</v>
      </c>
      <c r="W16" s="5">
        <f t="shared" si="17"/>
        <v>4.8228083038164688E-8</v>
      </c>
      <c r="X16" s="5">
        <f t="shared" si="18"/>
        <v>4.0462247289968062E-8</v>
      </c>
      <c r="Y16" s="5">
        <f t="shared" si="19"/>
        <v>3.3946890538007797E-8</v>
      </c>
      <c r="Z16" s="5">
        <f t="shared" si="20"/>
        <v>3.1423170364348394E-8</v>
      </c>
      <c r="AA16" s="5">
        <f t="shared" si="2"/>
        <v>2.8480656769778581E-8</v>
      </c>
      <c r="AB16" s="5">
        <f t="shared" si="27"/>
        <v>2.3894612943407961E-8</v>
      </c>
      <c r="AC16" s="5">
        <f t="shared" si="21"/>
        <v>2.0047028140205277E-8</v>
      </c>
      <c r="AD16" s="5">
        <f t="shared" si="22"/>
        <v>1.6818993394285295E-8</v>
      </c>
      <c r="AE16" s="5">
        <f t="shared" si="3"/>
        <v>1.4092887984218724E-8</v>
      </c>
      <c r="AF16" s="5">
        <f t="shared" si="23"/>
        <v>6.9911722097340702E-9</v>
      </c>
      <c r="AG16" s="5">
        <f t="shared" si="24"/>
        <v>3.463777605261891E-9</v>
      </c>
      <c r="AH16" s="5">
        <f t="shared" si="25"/>
        <v>1.7161292754323643E-9</v>
      </c>
      <c r="AI16" s="5">
        <f t="shared" si="26"/>
        <v>8.5025657695865064E-10</v>
      </c>
      <c r="AJ16" s="10" t="s">
        <v>13</v>
      </c>
      <c r="AK16" s="14">
        <f t="shared" si="4"/>
        <v>4.073802778041129</v>
      </c>
      <c r="AL16" s="14"/>
    </row>
    <row r="17" spans="1:38" s="3" customFormat="1" x14ac:dyDescent="0.2">
      <c r="A17" s="10" t="s">
        <v>14</v>
      </c>
      <c r="B17" s="3">
        <v>3.7</v>
      </c>
      <c r="C17" s="6">
        <f t="shared" si="5"/>
        <v>5.0118723362727114E-9</v>
      </c>
      <c r="D17" s="13">
        <v>-0.61499999999999999</v>
      </c>
      <c r="E17" s="13">
        <v>-0.72499999999999998</v>
      </c>
      <c r="F17" s="13">
        <v>0.69</v>
      </c>
      <c r="G17" s="2">
        <v>-0.30099999999999999</v>
      </c>
      <c r="H17" s="2">
        <f t="shared" si="6"/>
        <v>-0.377525</v>
      </c>
      <c r="I17" s="2">
        <f t="shared" si="7"/>
        <v>-0.45440000000000003</v>
      </c>
      <c r="J17" s="2">
        <f t="shared" si="8"/>
        <v>-0.53127500000000005</v>
      </c>
      <c r="K17" s="2">
        <f t="shared" si="9"/>
        <v>-0.56510000000000005</v>
      </c>
      <c r="L17" s="1">
        <f t="shared" si="10"/>
        <v>-0.60814999999999997</v>
      </c>
      <c r="M17" s="2">
        <f t="shared" si="11"/>
        <v>-0.685025</v>
      </c>
      <c r="N17" s="2">
        <f t="shared" si="12"/>
        <v>-0.76190000000000002</v>
      </c>
      <c r="O17" s="2">
        <f t="shared" si="13"/>
        <v>-0.83877500000000005</v>
      </c>
      <c r="P17" s="3">
        <v>-0.91600000000000004</v>
      </c>
      <c r="Q17" s="15">
        <f t="shared" si="14"/>
        <v>-1.22315</v>
      </c>
      <c r="R17" s="15">
        <f t="shared" si="0"/>
        <v>-1.5306500000000001</v>
      </c>
      <c r="S17" s="15">
        <f t="shared" si="15"/>
        <v>-1.8381500000000002</v>
      </c>
      <c r="T17" s="15">
        <f t="shared" si="16"/>
        <v>-2.1456499999999998</v>
      </c>
      <c r="U17" s="10" t="s">
        <v>14</v>
      </c>
      <c r="V17" s="4">
        <f t="shared" si="1"/>
        <v>2.5061092530321078E-9</v>
      </c>
      <c r="W17" s="4">
        <f t="shared" si="17"/>
        <v>2.1012368086514447E-9</v>
      </c>
      <c r="X17" s="4">
        <f t="shared" si="18"/>
        <v>1.7603539536161599E-9</v>
      </c>
      <c r="Y17" s="4">
        <f t="shared" si="19"/>
        <v>1.4747723955972658E-9</v>
      </c>
      <c r="Z17" s="4">
        <f t="shared" si="20"/>
        <v>1.3642689658817023E-9</v>
      </c>
      <c r="AA17" s="4">
        <f t="shared" si="2"/>
        <v>1.2355206260353829E-9</v>
      </c>
      <c r="AB17" s="4">
        <f t="shared" si="27"/>
        <v>1.0350825808213236E-9</v>
      </c>
      <c r="AC17" s="4">
        <f t="shared" si="21"/>
        <v>8.6716152409182776E-10</v>
      </c>
      <c r="AD17" s="4">
        <f t="shared" si="22"/>
        <v>7.2648223706806536E-10</v>
      </c>
      <c r="AE17" s="4">
        <f t="shared" si="3"/>
        <v>6.0813500127871627E-10</v>
      </c>
      <c r="AF17" s="4">
        <f t="shared" si="23"/>
        <v>2.9981268238200049E-10</v>
      </c>
      <c r="AG17" s="4">
        <f t="shared" si="24"/>
        <v>1.4768962915802546E-10</v>
      </c>
      <c r="AH17" s="4">
        <f t="shared" si="25"/>
        <v>7.2752848170189991E-11</v>
      </c>
      <c r="AI17" s="4">
        <f t="shared" si="26"/>
        <v>3.5838514505384288E-11</v>
      </c>
      <c r="AJ17" s="10" t="s">
        <v>14</v>
      </c>
      <c r="AK17" s="14">
        <f t="shared" si="4"/>
        <v>4.1209751909733034</v>
      </c>
      <c r="AL17" s="14"/>
    </row>
    <row r="18" spans="1:38" s="3" customFormat="1" x14ac:dyDescent="0.2">
      <c r="A18" s="10" t="s">
        <v>15</v>
      </c>
      <c r="B18" s="3">
        <v>3.36</v>
      </c>
      <c r="C18" s="6">
        <f t="shared" si="5"/>
        <v>2.2908676527677671E-9</v>
      </c>
      <c r="D18" s="13">
        <v>-0.16600000000000001</v>
      </c>
      <c r="E18" s="13">
        <v>-0.33200000000000002</v>
      </c>
      <c r="F18" s="13">
        <v>0.68400000000000005</v>
      </c>
      <c r="G18" s="2">
        <v>-0.218</v>
      </c>
      <c r="H18" s="2">
        <f t="shared" si="6"/>
        <v>-0.239206</v>
      </c>
      <c r="I18" s="2">
        <f t="shared" si="7"/>
        <v>-0.25995600000000002</v>
      </c>
      <c r="J18" s="2">
        <f t="shared" si="8"/>
        <v>-0.28070600000000001</v>
      </c>
      <c r="K18" s="2">
        <f t="shared" si="9"/>
        <v>-0.28983599999999998</v>
      </c>
      <c r="L18" s="1">
        <f t="shared" si="10"/>
        <v>-0.301456</v>
      </c>
      <c r="M18" s="2">
        <f t="shared" si="11"/>
        <v>-0.32220599999999999</v>
      </c>
      <c r="N18" s="2">
        <f t="shared" si="12"/>
        <v>-0.34295599999999998</v>
      </c>
      <c r="O18" s="2">
        <f t="shared" si="13"/>
        <v>-0.36370600000000003</v>
      </c>
      <c r="P18" s="3">
        <v>-0.38400000000000001</v>
      </c>
      <c r="Q18" s="15">
        <f t="shared" si="14"/>
        <v>-0.46745599999999998</v>
      </c>
      <c r="R18" s="15">
        <f t="shared" si="0"/>
        <v>-0.55045600000000006</v>
      </c>
      <c r="S18" s="15">
        <f t="shared" si="15"/>
        <v>-0.63345600000000002</v>
      </c>
      <c r="T18" s="15">
        <f t="shared" si="16"/>
        <v>-0.71645599999999998</v>
      </c>
      <c r="U18" s="10" t="s">
        <v>15</v>
      </c>
      <c r="V18" s="4">
        <f t="shared" si="1"/>
        <v>1.3867558288718848E-9</v>
      </c>
      <c r="W18" s="4">
        <f t="shared" si="17"/>
        <v>1.3206690493031883E-9</v>
      </c>
      <c r="X18" s="4">
        <f t="shared" si="18"/>
        <v>1.2590529647024871E-9</v>
      </c>
      <c r="Y18" s="4">
        <f t="shared" si="19"/>
        <v>1.2003115911306571E-9</v>
      </c>
      <c r="Z18" s="4">
        <f t="shared" si="20"/>
        <v>1.1753413081818914E-9</v>
      </c>
      <c r="AA18" s="4">
        <f t="shared" si="2"/>
        <v>1.1443108083567057E-9</v>
      </c>
      <c r="AB18" s="4">
        <f t="shared" si="27"/>
        <v>1.0909227535564476E-9</v>
      </c>
      <c r="AC18" s="4">
        <f t="shared" si="21"/>
        <v>1.0400255293719105E-9</v>
      </c>
      <c r="AD18" s="4">
        <f t="shared" si="22"/>
        <v>9.9150292559128901E-10</v>
      </c>
      <c r="AE18" s="4">
        <f t="shared" si="3"/>
        <v>9.4623716136579037E-10</v>
      </c>
      <c r="AF18" s="4">
        <f t="shared" si="23"/>
        <v>7.8080754266631312E-10</v>
      </c>
      <c r="AG18" s="4">
        <f t="shared" si="24"/>
        <v>6.4497666155847651E-10</v>
      </c>
      <c r="AH18" s="4">
        <f t="shared" si="25"/>
        <v>5.3277519903889783E-10</v>
      </c>
      <c r="AI18" s="4">
        <f>C18*(10^T18)</f>
        <v>4.4009253299966454E-10</v>
      </c>
      <c r="AJ18" s="10" t="s">
        <v>15</v>
      </c>
      <c r="AK18" s="14">
        <f t="shared" si="4"/>
        <v>1.4655478409559117</v>
      </c>
      <c r="AL18" s="14"/>
    </row>
    <row r="19" spans="1:38" s="3" customFormat="1" x14ac:dyDescent="0.2">
      <c r="A19" s="10"/>
      <c r="C19" s="6"/>
      <c r="D19" s="13"/>
      <c r="E19" s="13"/>
      <c r="F19" s="13"/>
      <c r="G19" s="2"/>
      <c r="H19" s="2"/>
      <c r="I19" s="2"/>
      <c r="J19" s="2"/>
      <c r="K19" s="2"/>
      <c r="L19" s="2"/>
      <c r="M19" s="2"/>
      <c r="N19" s="2"/>
      <c r="O19" s="2"/>
      <c r="Q19" s="42"/>
      <c r="R19" s="42"/>
      <c r="S19" s="42"/>
      <c r="T19" s="42"/>
      <c r="U19" s="10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10"/>
      <c r="AK19" s="43"/>
      <c r="AL19" s="43"/>
    </row>
    <row r="20" spans="1:38" s="37" customFormat="1" x14ac:dyDescent="0.2">
      <c r="A20" s="10"/>
      <c r="C20" s="38"/>
      <c r="D20" s="39"/>
      <c r="E20" s="39"/>
      <c r="F20" s="39"/>
      <c r="G20" s="34"/>
      <c r="H20" s="2"/>
      <c r="I20" s="34"/>
      <c r="J20" s="2"/>
      <c r="K20" s="2"/>
      <c r="L20" s="34"/>
      <c r="M20" s="2"/>
      <c r="N20" s="34"/>
      <c r="O20" s="2"/>
      <c r="Q20" s="40"/>
      <c r="R20" s="40"/>
      <c r="S20" s="40"/>
      <c r="T20" s="40"/>
      <c r="U20" s="10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10"/>
      <c r="AK20" s="41"/>
      <c r="AL20" s="41"/>
    </row>
    <row r="21" spans="1:38" s="37" customFormat="1" x14ac:dyDescent="0.2">
      <c r="A21" s="10"/>
      <c r="C21" s="38"/>
      <c r="D21" s="39"/>
      <c r="E21" s="39"/>
      <c r="F21" s="39"/>
      <c r="G21" s="34"/>
      <c r="H21" s="2"/>
      <c r="I21" s="34"/>
      <c r="J21" s="2"/>
      <c r="K21" s="2"/>
      <c r="L21" s="34"/>
      <c r="M21" s="2"/>
      <c r="N21" s="34"/>
      <c r="O21" s="2"/>
      <c r="Q21" s="40"/>
      <c r="R21" s="40"/>
      <c r="S21" s="40"/>
      <c r="T21" s="40"/>
      <c r="U21" s="10"/>
      <c r="V21" s="38"/>
      <c r="W21" s="6"/>
      <c r="X21" s="38"/>
      <c r="Y21" s="6"/>
      <c r="Z21" s="6"/>
      <c r="AA21" s="38"/>
      <c r="AB21" s="6"/>
      <c r="AC21" s="38"/>
      <c r="AD21" s="6"/>
      <c r="AE21" s="38"/>
      <c r="AF21" s="38"/>
      <c r="AG21" s="38"/>
      <c r="AH21" s="38"/>
      <c r="AI21" s="38"/>
      <c r="AJ21" s="10"/>
      <c r="AK21" s="41"/>
      <c r="AL21" s="41"/>
    </row>
    <row r="22" spans="1:38" s="37" customFormat="1" x14ac:dyDescent="0.2">
      <c r="A22" s="10"/>
      <c r="C22" s="38"/>
      <c r="D22" s="39"/>
      <c r="E22" s="39"/>
      <c r="F22" s="39"/>
      <c r="G22" s="34"/>
      <c r="H22" s="2"/>
      <c r="I22" s="34"/>
      <c r="J22" s="2"/>
      <c r="K22" s="2"/>
      <c r="L22" s="34"/>
      <c r="M22" s="2"/>
      <c r="N22" s="34"/>
      <c r="O22" s="2"/>
      <c r="Q22" s="40"/>
      <c r="R22" s="40"/>
      <c r="S22" s="40"/>
      <c r="T22" s="40"/>
      <c r="U22" s="10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10"/>
      <c r="AK22" s="41"/>
      <c r="AL22" s="41"/>
    </row>
    <row r="23" spans="1:38" s="37" customFormat="1" x14ac:dyDescent="0.2">
      <c r="A23" s="10"/>
      <c r="C23" s="38"/>
      <c r="D23" s="39"/>
      <c r="E23" s="39"/>
      <c r="F23" s="39"/>
      <c r="G23" s="34"/>
      <c r="H23" s="2"/>
      <c r="I23" s="34"/>
      <c r="J23" s="2"/>
      <c r="K23" s="2"/>
      <c r="L23" s="34"/>
      <c r="M23" s="2"/>
      <c r="N23" s="34"/>
      <c r="O23" s="2"/>
      <c r="Q23" s="40"/>
      <c r="R23" s="40"/>
      <c r="S23" s="40"/>
      <c r="T23" s="40"/>
      <c r="U23" s="10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10"/>
      <c r="AK23" s="41"/>
      <c r="AL23" s="41"/>
    </row>
    <row r="24" spans="1:38" s="37" customFormat="1" x14ac:dyDescent="0.2">
      <c r="A24" s="10"/>
      <c r="C24" s="38"/>
      <c r="D24" s="39"/>
      <c r="E24" s="39"/>
      <c r="F24" s="39"/>
      <c r="G24" s="34"/>
      <c r="H24" s="2"/>
      <c r="I24" s="34"/>
      <c r="J24" s="2"/>
      <c r="K24" s="2"/>
      <c r="L24" s="34"/>
      <c r="M24" s="2"/>
      <c r="N24" s="34"/>
      <c r="O24" s="2"/>
      <c r="Q24" s="40"/>
      <c r="R24" s="40"/>
      <c r="S24" s="40"/>
      <c r="T24" s="40"/>
      <c r="U24" s="10"/>
      <c r="V24" s="38"/>
      <c r="W24" s="6"/>
      <c r="X24" s="38"/>
      <c r="Y24" s="6"/>
      <c r="Z24" s="6"/>
      <c r="AA24" s="38"/>
      <c r="AB24" s="6"/>
      <c r="AC24" s="38"/>
      <c r="AD24" s="6"/>
      <c r="AE24" s="38"/>
      <c r="AF24" s="38"/>
      <c r="AG24" s="38"/>
      <c r="AH24" s="38"/>
      <c r="AI24" s="38"/>
      <c r="AJ24" s="10"/>
      <c r="AK24" s="41"/>
      <c r="AL24" s="41"/>
    </row>
    <row r="25" spans="1:38" s="37" customFormat="1" x14ac:dyDescent="0.2">
      <c r="A25" s="10"/>
      <c r="C25" s="38"/>
      <c r="D25" s="39"/>
      <c r="E25" s="39"/>
      <c r="F25" s="39"/>
      <c r="G25" s="34"/>
      <c r="H25" s="2"/>
      <c r="I25" s="34"/>
      <c r="J25" s="2"/>
      <c r="K25" s="2"/>
      <c r="L25" s="34"/>
      <c r="M25" s="2"/>
      <c r="N25" s="34"/>
      <c r="O25" s="2"/>
      <c r="Q25" s="40"/>
      <c r="R25" s="40"/>
      <c r="S25" s="40"/>
      <c r="T25" s="40"/>
      <c r="U25" s="10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10"/>
      <c r="AK25" s="41"/>
      <c r="AL25" s="41"/>
    </row>
    <row r="26" spans="1:38" s="37" customFormat="1" x14ac:dyDescent="0.2">
      <c r="A26" s="10"/>
      <c r="C26" s="38"/>
      <c r="D26" s="13"/>
      <c r="E26" s="39"/>
      <c r="F26" s="39"/>
      <c r="G26" s="34"/>
      <c r="H26" s="2"/>
      <c r="I26" s="34"/>
      <c r="J26" s="2"/>
      <c r="K26" s="2"/>
      <c r="L26" s="34"/>
      <c r="M26" s="2"/>
      <c r="N26" s="34"/>
      <c r="O26" s="2"/>
      <c r="Q26" s="40"/>
      <c r="R26" s="40"/>
      <c r="S26" s="40"/>
      <c r="T26" s="40"/>
      <c r="U26" s="10"/>
      <c r="V26" s="38"/>
      <c r="W26" s="6"/>
      <c r="X26" s="38"/>
      <c r="Y26" s="6"/>
      <c r="Z26" s="6"/>
      <c r="AA26" s="38"/>
      <c r="AB26" s="6"/>
      <c r="AC26" s="38"/>
      <c r="AD26" s="6"/>
      <c r="AE26" s="38"/>
      <c r="AF26" s="38"/>
      <c r="AG26" s="38"/>
      <c r="AH26" s="38"/>
      <c r="AI26" s="38"/>
      <c r="AJ26" s="10"/>
      <c r="AK26" s="41"/>
      <c r="AL26" s="41"/>
    </row>
    <row r="27" spans="1:38" s="37" customFormat="1" x14ac:dyDescent="0.2">
      <c r="A27" s="10"/>
      <c r="C27" s="38"/>
      <c r="D27" s="13"/>
      <c r="E27" s="39"/>
      <c r="F27" s="39"/>
      <c r="G27" s="34"/>
      <c r="H27" s="2"/>
      <c r="I27" s="34"/>
      <c r="J27" s="2"/>
      <c r="K27" s="2"/>
      <c r="L27" s="34"/>
      <c r="M27" s="2"/>
      <c r="N27" s="34"/>
      <c r="O27" s="2"/>
      <c r="Q27" s="40"/>
      <c r="R27" s="40"/>
      <c r="S27" s="40"/>
      <c r="T27" s="40"/>
      <c r="U27" s="10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10"/>
      <c r="AK27" s="41"/>
      <c r="AL27" s="41"/>
    </row>
    <row r="28" spans="1:38" s="3" customFormat="1" x14ac:dyDescent="0.2">
      <c r="A28" s="10"/>
      <c r="C28" s="6"/>
      <c r="D28" s="13"/>
      <c r="E28" s="13"/>
      <c r="F28" s="13"/>
      <c r="G28" s="2"/>
      <c r="H28" s="2"/>
      <c r="I28" s="2"/>
      <c r="J28" s="2"/>
      <c r="K28" s="2"/>
      <c r="L28" s="2"/>
      <c r="M28" s="2"/>
      <c r="N28" s="2"/>
      <c r="O28" s="2"/>
      <c r="Q28" s="42"/>
      <c r="R28" s="42"/>
      <c r="S28" s="42"/>
      <c r="T28" s="42"/>
      <c r="U28" s="10"/>
      <c r="AF28" s="6"/>
      <c r="AG28" s="6"/>
      <c r="AH28" s="6"/>
      <c r="AI28" s="6"/>
      <c r="AJ28" s="10"/>
      <c r="AK28" s="43"/>
      <c r="AL28" s="43"/>
    </row>
    <row r="29" spans="1:38" s="37" customFormat="1" x14ac:dyDescent="0.2">
      <c r="A29" s="10"/>
      <c r="C29" s="38"/>
      <c r="D29" s="13"/>
      <c r="E29" s="39"/>
      <c r="F29" s="39"/>
      <c r="G29" s="34"/>
      <c r="H29" s="2"/>
      <c r="I29" s="34"/>
      <c r="J29" s="2"/>
      <c r="K29" s="2"/>
      <c r="L29" s="34"/>
      <c r="M29" s="2"/>
      <c r="N29" s="34"/>
      <c r="O29" s="2"/>
      <c r="Q29" s="40"/>
      <c r="R29" s="40"/>
      <c r="S29" s="40"/>
      <c r="T29" s="40"/>
      <c r="U29" s="10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38"/>
      <c r="AG29" s="38"/>
      <c r="AH29" s="38"/>
      <c r="AI29" s="38"/>
      <c r="AJ29" s="10"/>
      <c r="AK29" s="41"/>
      <c r="AL29" s="41"/>
    </row>
    <row r="30" spans="1:38" s="3" customFormat="1" x14ac:dyDescent="0.2">
      <c r="A30" s="10"/>
      <c r="C30" s="6"/>
      <c r="D30" s="13"/>
      <c r="E30" s="13"/>
      <c r="F30" s="13"/>
      <c r="G30" s="2"/>
      <c r="H30" s="2"/>
      <c r="I30" s="2"/>
      <c r="J30" s="2"/>
      <c r="K30" s="2"/>
      <c r="L30" s="2"/>
      <c r="M30" s="2"/>
      <c r="N30" s="2"/>
      <c r="O30" s="2"/>
      <c r="Q30" s="42"/>
      <c r="R30" s="42"/>
      <c r="S30" s="42"/>
      <c r="T30" s="42"/>
      <c r="U30" s="10"/>
      <c r="AF30" s="6"/>
      <c r="AG30" s="6"/>
      <c r="AH30" s="6"/>
      <c r="AI30" s="6"/>
      <c r="AJ30" s="10"/>
      <c r="AK30" s="43"/>
      <c r="AL30" s="43"/>
    </row>
    <row r="31" spans="1:38" s="3" customFormat="1" x14ac:dyDescent="0.2">
      <c r="A31" s="10"/>
      <c r="C31" s="6"/>
      <c r="D31" s="13"/>
      <c r="E31" s="13"/>
      <c r="F31" s="13"/>
      <c r="G31" s="2"/>
      <c r="H31" s="2"/>
      <c r="I31" s="2"/>
      <c r="J31" s="2"/>
      <c r="K31" s="2"/>
      <c r="L31" s="2"/>
      <c r="M31" s="2"/>
      <c r="N31" s="2"/>
      <c r="O31" s="2"/>
      <c r="Q31" s="42"/>
      <c r="R31" s="42"/>
      <c r="S31" s="42"/>
      <c r="T31" s="42"/>
      <c r="U31" s="10"/>
      <c r="V31" s="38">
        <f t="shared" ref="V31:AE31" si="28">W25-V25</f>
        <v>0</v>
      </c>
      <c r="W31" s="38">
        <f t="shared" si="28"/>
        <v>0</v>
      </c>
      <c r="X31" s="38">
        <f t="shared" si="28"/>
        <v>0</v>
      </c>
      <c r="Y31" s="38">
        <f t="shared" si="28"/>
        <v>0</v>
      </c>
      <c r="Z31" s="38">
        <f t="shared" si="28"/>
        <v>0</v>
      </c>
      <c r="AA31" s="38">
        <f t="shared" si="28"/>
        <v>0</v>
      </c>
      <c r="AB31" s="38">
        <f t="shared" si="28"/>
        <v>0</v>
      </c>
      <c r="AC31" s="38">
        <f t="shared" si="28"/>
        <v>0</v>
      </c>
      <c r="AD31" s="38">
        <f t="shared" si="28"/>
        <v>0</v>
      </c>
      <c r="AE31" s="38">
        <f t="shared" si="28"/>
        <v>0</v>
      </c>
      <c r="AF31" s="6"/>
      <c r="AG31" s="6"/>
      <c r="AH31" s="6"/>
      <c r="AI31" s="6"/>
      <c r="AJ31" s="10"/>
      <c r="AK31" s="43"/>
      <c r="AL31" s="43"/>
    </row>
    <row r="32" spans="1:38" s="3" customFormat="1" x14ac:dyDescent="0.2">
      <c r="A32" s="10"/>
      <c r="C32" s="6"/>
      <c r="D32" s="13"/>
      <c r="E32" s="13"/>
      <c r="F32" s="13"/>
      <c r="G32" s="2"/>
      <c r="H32" s="2"/>
      <c r="I32" s="2"/>
      <c r="J32" s="2"/>
      <c r="K32" s="2"/>
      <c r="L32" s="2"/>
      <c r="M32" s="2"/>
      <c r="N32" s="2"/>
      <c r="O32" s="2"/>
      <c r="Q32" s="42"/>
      <c r="R32" s="42"/>
      <c r="S32" s="42"/>
      <c r="T32" s="42"/>
      <c r="U32" s="10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0"/>
      <c r="AK32" s="43"/>
      <c r="AL32" s="43"/>
    </row>
    <row r="33" spans="1:38" s="3" customFormat="1" x14ac:dyDescent="0.2">
      <c r="A33" s="10"/>
      <c r="C33" s="6"/>
      <c r="D33" s="13"/>
      <c r="E33" s="13"/>
      <c r="F33" s="13"/>
      <c r="G33" s="2"/>
      <c r="H33" s="2"/>
      <c r="I33" s="2"/>
      <c r="J33" s="2"/>
      <c r="K33" s="2"/>
      <c r="L33" s="2"/>
      <c r="M33" s="2"/>
      <c r="N33" s="2"/>
      <c r="O33" s="2"/>
      <c r="Q33" s="42"/>
      <c r="R33" s="42"/>
      <c r="S33" s="42"/>
      <c r="T33" s="42"/>
      <c r="U33" s="10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0"/>
      <c r="AK33" s="43"/>
      <c r="AL33" s="43"/>
    </row>
    <row r="34" spans="1:38" s="3" customFormat="1" x14ac:dyDescent="0.2">
      <c r="A34" s="10"/>
      <c r="C34" s="6"/>
      <c r="D34" s="13"/>
      <c r="E34" s="13"/>
      <c r="F34" s="13"/>
      <c r="G34" s="2"/>
      <c r="H34" s="2"/>
      <c r="I34" s="2"/>
      <c r="J34" s="2"/>
      <c r="K34" s="2"/>
      <c r="L34" s="2"/>
      <c r="M34" s="2"/>
      <c r="N34" s="2"/>
      <c r="O34" s="2"/>
      <c r="Q34" s="42"/>
      <c r="R34" s="42"/>
      <c r="S34" s="42"/>
      <c r="T34" s="42"/>
      <c r="U34" s="10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0"/>
      <c r="AK34" s="43"/>
      <c r="AL34" s="43"/>
    </row>
    <row r="35" spans="1:38" s="3" customFormat="1" x14ac:dyDescent="0.2">
      <c r="A35" s="10"/>
      <c r="C35" s="6"/>
      <c r="D35" s="13"/>
      <c r="E35" s="13"/>
      <c r="F35" s="13"/>
      <c r="G35" s="2"/>
      <c r="H35" s="2"/>
      <c r="I35" s="2"/>
      <c r="J35" s="2"/>
      <c r="K35" s="2"/>
      <c r="L35" s="2"/>
      <c r="M35" s="2"/>
      <c r="N35" s="2"/>
      <c r="O35" s="2"/>
      <c r="Q35" s="42"/>
      <c r="R35" s="42"/>
      <c r="S35" s="42"/>
      <c r="T35" s="42"/>
      <c r="U35" s="10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0"/>
      <c r="AK35" s="43"/>
      <c r="AL35" s="43"/>
    </row>
    <row r="36" spans="1:38" s="3" customFormat="1" x14ac:dyDescent="0.2">
      <c r="A36" s="10"/>
      <c r="C36" s="6"/>
      <c r="D36" s="13"/>
      <c r="E36" s="13"/>
      <c r="F36" s="13"/>
      <c r="G36" s="2"/>
      <c r="H36" s="2"/>
      <c r="I36" s="2"/>
      <c r="J36" s="2"/>
      <c r="K36" s="2"/>
      <c r="L36" s="2"/>
      <c r="M36" s="2"/>
      <c r="N36" s="2"/>
      <c r="O36" s="2"/>
      <c r="Q36" s="42"/>
      <c r="R36" s="42"/>
      <c r="S36" s="42"/>
      <c r="T36" s="42"/>
      <c r="U36" s="10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0"/>
      <c r="AK36" s="43"/>
      <c r="AL36" s="43"/>
    </row>
    <row r="37" spans="1:38" s="3" customFormat="1" x14ac:dyDescent="0.2">
      <c r="A37" s="10"/>
      <c r="C37" s="6"/>
      <c r="D37" s="13"/>
      <c r="E37" s="13"/>
      <c r="F37" s="13"/>
      <c r="G37" s="2"/>
      <c r="H37" s="2"/>
      <c r="I37" s="2"/>
      <c r="J37" s="2"/>
      <c r="K37" s="2"/>
      <c r="L37" s="2"/>
      <c r="M37" s="2"/>
      <c r="N37" s="2"/>
      <c r="O37" s="2"/>
      <c r="Q37" s="42"/>
      <c r="R37" s="42"/>
      <c r="S37" s="42"/>
      <c r="T37" s="42"/>
      <c r="U37" s="10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0"/>
      <c r="AK37" s="43"/>
      <c r="AL37" s="43"/>
    </row>
    <row r="38" spans="1:38" s="3" customFormat="1" x14ac:dyDescent="0.2">
      <c r="A38" s="10"/>
      <c r="C38" s="6"/>
      <c r="D38" s="13"/>
      <c r="E38" s="13"/>
      <c r="F38" s="13"/>
      <c r="G38" s="2"/>
      <c r="H38" s="2"/>
      <c r="I38" s="2"/>
      <c r="J38" s="2"/>
      <c r="K38" s="2"/>
      <c r="L38" s="2"/>
      <c r="M38" s="2"/>
      <c r="N38" s="2"/>
      <c r="O38" s="2"/>
      <c r="Q38" s="42"/>
      <c r="R38" s="42"/>
      <c r="S38" s="42"/>
      <c r="T38" s="42"/>
      <c r="U38" s="10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0"/>
      <c r="AK38" s="43"/>
      <c r="AL38" s="43"/>
    </row>
    <row r="39" spans="1:38" s="3" customFormat="1" x14ac:dyDescent="0.2">
      <c r="A39" s="10"/>
      <c r="C39" s="6"/>
      <c r="D39" s="13"/>
      <c r="E39" s="13"/>
      <c r="F39" s="13"/>
      <c r="G39" s="2"/>
      <c r="H39" s="2"/>
      <c r="I39" s="2"/>
      <c r="J39" s="2"/>
      <c r="K39" s="2"/>
      <c r="L39" s="2"/>
      <c r="M39" s="2"/>
      <c r="N39" s="2"/>
      <c r="O39" s="2"/>
      <c r="Q39" s="42"/>
      <c r="R39" s="42"/>
      <c r="S39" s="42"/>
      <c r="T39" s="42"/>
      <c r="U39" s="10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0"/>
      <c r="AK39" s="43"/>
      <c r="AL39" s="43"/>
    </row>
    <row r="40" spans="1:38" s="3" customFormat="1" x14ac:dyDescent="0.2">
      <c r="A40" s="37"/>
    </row>
    <row r="41" spans="1:38" s="3" customFormat="1" x14ac:dyDescent="0.2">
      <c r="A41" s="37"/>
    </row>
    <row r="42" spans="1:38" s="3" customFormat="1" x14ac:dyDescent="0.2">
      <c r="A42" s="37"/>
    </row>
    <row r="43" spans="1:38" s="3" customFormat="1" x14ac:dyDescent="0.2">
      <c r="A43" s="37"/>
    </row>
  </sheetData>
  <phoneticPr fontId="7" type="noConversion"/>
  <pageMargins left="0.75" right="0.75" top="1" bottom="1" header="0.5" footer="0.5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191B-0B02-2C4E-9847-A4CEC7C39A25}">
  <dimension ref="A1:D43"/>
  <sheetViews>
    <sheetView tabSelected="1" workbookViewId="0">
      <selection activeCell="I8" sqref="I8"/>
    </sheetView>
  </sheetViews>
  <sheetFormatPr baseColWidth="10" defaultRowHeight="16" x14ac:dyDescent="0.2"/>
  <cols>
    <col min="1" max="1" width="14.83203125" style="11" bestFit="1" customWidth="1"/>
    <col min="2" max="4" width="7.83203125" customWidth="1"/>
  </cols>
  <sheetData>
    <row r="1" spans="1:4" x14ac:dyDescent="0.2">
      <c r="A1" s="8" t="s">
        <v>17</v>
      </c>
      <c r="B1" s="8" t="s">
        <v>20</v>
      </c>
      <c r="C1" s="8" t="s">
        <v>19</v>
      </c>
      <c r="D1" s="8" t="s">
        <v>21</v>
      </c>
    </row>
    <row r="2" spans="1:4" x14ac:dyDescent="0.2">
      <c r="A2" s="9" t="s">
        <v>0</v>
      </c>
      <c r="B2" s="12">
        <v>-0.193</v>
      </c>
      <c r="C2" s="12">
        <v>-0.10100000000000001</v>
      </c>
      <c r="D2" s="12">
        <v>0.80300000000000005</v>
      </c>
    </row>
    <row r="3" spans="1:4" x14ac:dyDescent="0.2">
      <c r="A3" s="17" t="s">
        <v>1</v>
      </c>
      <c r="B3" s="20">
        <v>-0.109</v>
      </c>
      <c r="C3" s="20">
        <v>0</v>
      </c>
      <c r="D3" s="20">
        <v>0.55000000000000004</v>
      </c>
    </row>
    <row r="4" spans="1:4" x14ac:dyDescent="0.2">
      <c r="A4" s="17" t="s">
        <v>2</v>
      </c>
      <c r="B4" s="28">
        <v>-0.14499999999999999</v>
      </c>
      <c r="C4" s="28">
        <v>-0.22500000000000001</v>
      </c>
      <c r="D4" s="28">
        <v>0.59799999999999998</v>
      </c>
    </row>
    <row r="5" spans="1:4" x14ac:dyDescent="0.2">
      <c r="A5" s="9" t="s">
        <v>3</v>
      </c>
      <c r="B5" s="32">
        <v>-0.8</v>
      </c>
      <c r="C5" s="32">
        <v>-0.997</v>
      </c>
      <c r="D5" s="32">
        <v>0.53100000000000003</v>
      </c>
    </row>
    <row r="6" spans="1:4" x14ac:dyDescent="0.2">
      <c r="A6" s="9" t="s">
        <v>4</v>
      </c>
      <c r="B6" s="32">
        <v>-0.56999999999999995</v>
      </c>
      <c r="C6" s="32">
        <v>-1.1359999999999999</v>
      </c>
      <c r="D6" s="32">
        <v>0.30499999999999999</v>
      </c>
    </row>
    <row r="7" spans="1:4" x14ac:dyDescent="0.2">
      <c r="A7" s="9" t="s">
        <v>5</v>
      </c>
      <c r="B7" s="12">
        <v>-0.16600000000000001</v>
      </c>
      <c r="C7" s="12">
        <v>-0.94499999999999995</v>
      </c>
      <c r="D7" s="12">
        <v>0.48799999999999999</v>
      </c>
    </row>
    <row r="8" spans="1:4" x14ac:dyDescent="0.2">
      <c r="A8" s="17" t="s">
        <v>16</v>
      </c>
      <c r="B8" s="28">
        <v>-9.0999999999999998E-2</v>
      </c>
      <c r="C8" s="28">
        <v>-0.879</v>
      </c>
      <c r="D8" s="28">
        <v>0.28999999999999998</v>
      </c>
    </row>
    <row r="9" spans="1:4" x14ac:dyDescent="0.2">
      <c r="A9" s="10" t="s">
        <v>6</v>
      </c>
      <c r="B9" s="13">
        <v>-0.314</v>
      </c>
      <c r="C9" s="13">
        <v>-1.242</v>
      </c>
      <c r="D9" s="13">
        <v>0.60899999999999999</v>
      </c>
    </row>
    <row r="10" spans="1:4" x14ac:dyDescent="0.2">
      <c r="A10" s="10" t="s">
        <v>7</v>
      </c>
      <c r="B10" s="13">
        <v>-1.9570000000000001</v>
      </c>
      <c r="C10" s="13">
        <v>-2.048</v>
      </c>
      <c r="D10" s="13">
        <v>0.43</v>
      </c>
    </row>
    <row r="11" spans="1:4" x14ac:dyDescent="0.2">
      <c r="A11" s="10" t="s">
        <v>8</v>
      </c>
      <c r="B11" s="13">
        <v>-1.508</v>
      </c>
      <c r="C11" s="13">
        <v>-1.4470000000000001</v>
      </c>
      <c r="D11" s="13">
        <v>0.47</v>
      </c>
    </row>
    <row r="12" spans="1:4" x14ac:dyDescent="0.2">
      <c r="A12" s="10" t="s">
        <v>9</v>
      </c>
      <c r="B12" s="13">
        <v>-1.3540000000000001</v>
      </c>
      <c r="C12" s="13">
        <v>-0.85699999999999998</v>
      </c>
      <c r="D12" s="13">
        <v>0.52</v>
      </c>
    </row>
    <row r="13" spans="1:4" x14ac:dyDescent="0.2">
      <c r="A13" s="9" t="s">
        <v>10</v>
      </c>
      <c r="B13" s="12">
        <v>-1.5129999999999999</v>
      </c>
      <c r="C13" s="12">
        <v>-1.2849999999999999</v>
      </c>
      <c r="D13" s="12">
        <v>0.437</v>
      </c>
    </row>
    <row r="14" spans="1:4" x14ac:dyDescent="0.2">
      <c r="A14" s="9" t="s">
        <v>11</v>
      </c>
      <c r="B14" s="12">
        <v>-1.829</v>
      </c>
      <c r="C14" s="12">
        <v>-1.49</v>
      </c>
      <c r="D14" s="12">
        <v>0.59899999999999998</v>
      </c>
    </row>
    <row r="15" spans="1:4" x14ac:dyDescent="0.2">
      <c r="A15" s="10" t="s">
        <v>12</v>
      </c>
      <c r="B15" s="13">
        <v>-1.1020000000000001</v>
      </c>
      <c r="C15" s="13">
        <v>-0.71</v>
      </c>
      <c r="D15" s="13">
        <v>0.71099999999999997</v>
      </c>
    </row>
    <row r="16" spans="1:4" x14ac:dyDescent="0.2">
      <c r="A16" s="10" t="s">
        <v>13</v>
      </c>
      <c r="B16" s="13">
        <v>-0.27900000000000003</v>
      </c>
      <c r="C16" s="13">
        <v>-0.61</v>
      </c>
      <c r="D16" s="13">
        <v>0.55500000000000005</v>
      </c>
    </row>
    <row r="17" spans="1:4" x14ac:dyDescent="0.2">
      <c r="A17" s="10" t="s">
        <v>14</v>
      </c>
      <c r="B17" s="13">
        <v>-0.72499999999999998</v>
      </c>
      <c r="C17" s="13">
        <v>-0.61499999999999999</v>
      </c>
      <c r="D17" s="13">
        <v>0.69</v>
      </c>
    </row>
    <row r="18" spans="1:4" x14ac:dyDescent="0.2">
      <c r="A18" s="10" t="s">
        <v>15</v>
      </c>
      <c r="B18" s="13">
        <v>-0.33200000000000002</v>
      </c>
      <c r="C18" s="13">
        <v>-0.16600000000000001</v>
      </c>
      <c r="D18" s="13">
        <v>0.68400000000000005</v>
      </c>
    </row>
    <row r="19" spans="1:4" x14ac:dyDescent="0.2">
      <c r="A19" s="10"/>
      <c r="B19" s="13"/>
      <c r="C19" s="13"/>
      <c r="D19" s="13"/>
    </row>
    <row r="20" spans="1:4" x14ac:dyDescent="0.2">
      <c r="A20" s="10"/>
      <c r="B20" s="39"/>
      <c r="C20" s="39"/>
      <c r="D20" s="39"/>
    </row>
    <row r="21" spans="1:4" x14ac:dyDescent="0.2">
      <c r="A21" s="10"/>
      <c r="B21" s="39"/>
      <c r="C21" s="39"/>
      <c r="D21" s="39"/>
    </row>
    <row r="22" spans="1:4" x14ac:dyDescent="0.2">
      <c r="A22" s="10"/>
      <c r="B22" s="39"/>
      <c r="C22" s="39"/>
      <c r="D22" s="39"/>
    </row>
    <row r="23" spans="1:4" x14ac:dyDescent="0.2">
      <c r="A23" s="10"/>
      <c r="B23" s="39"/>
      <c r="C23" s="39"/>
      <c r="D23" s="39"/>
    </row>
    <row r="24" spans="1:4" x14ac:dyDescent="0.2">
      <c r="A24" s="10"/>
      <c r="B24" s="39"/>
      <c r="C24" s="39"/>
      <c r="D24" s="39"/>
    </row>
    <row r="25" spans="1:4" x14ac:dyDescent="0.2">
      <c r="A25" s="10"/>
      <c r="B25" s="39"/>
      <c r="C25" s="39"/>
      <c r="D25" s="39"/>
    </row>
    <row r="26" spans="1:4" x14ac:dyDescent="0.2">
      <c r="A26" s="10"/>
      <c r="B26" s="39"/>
      <c r="C26" s="13"/>
      <c r="D26" s="39"/>
    </row>
    <row r="27" spans="1:4" x14ac:dyDescent="0.2">
      <c r="A27" s="10"/>
      <c r="B27" s="39"/>
      <c r="C27" s="13"/>
      <c r="D27" s="39"/>
    </row>
    <row r="28" spans="1:4" x14ac:dyDescent="0.2">
      <c r="A28" s="10"/>
      <c r="B28" s="13"/>
      <c r="C28" s="13"/>
      <c r="D28" s="13"/>
    </row>
    <row r="29" spans="1:4" x14ac:dyDescent="0.2">
      <c r="A29" s="10"/>
      <c r="B29" s="39"/>
      <c r="C29" s="13"/>
      <c r="D29" s="39"/>
    </row>
    <row r="30" spans="1:4" x14ac:dyDescent="0.2">
      <c r="A30" s="10"/>
      <c r="B30" s="13"/>
      <c r="C30" s="13"/>
      <c r="D30" s="13"/>
    </row>
    <row r="31" spans="1:4" x14ac:dyDescent="0.2">
      <c r="A31" s="10"/>
      <c r="B31" s="13"/>
      <c r="C31" s="13"/>
      <c r="D31" s="13"/>
    </row>
    <row r="32" spans="1:4" x14ac:dyDescent="0.2">
      <c r="A32" s="10"/>
      <c r="B32" s="13"/>
      <c r="C32" s="13"/>
      <c r="D32" s="13"/>
    </row>
    <row r="33" spans="1:4" x14ac:dyDescent="0.2">
      <c r="A33" s="10"/>
      <c r="B33" s="13"/>
      <c r="C33" s="13"/>
      <c r="D33" s="13"/>
    </row>
    <row r="34" spans="1:4" x14ac:dyDescent="0.2">
      <c r="A34" s="10"/>
      <c r="B34" s="13"/>
      <c r="C34" s="13"/>
      <c r="D34" s="13"/>
    </row>
    <row r="35" spans="1:4" x14ac:dyDescent="0.2">
      <c r="A35" s="10"/>
      <c r="B35" s="13"/>
      <c r="C35" s="13"/>
      <c r="D35" s="13"/>
    </row>
    <row r="36" spans="1:4" x14ac:dyDescent="0.2">
      <c r="A36" s="10"/>
      <c r="B36" s="13"/>
      <c r="C36" s="13"/>
      <c r="D36" s="13"/>
    </row>
    <row r="37" spans="1:4" x14ac:dyDescent="0.2">
      <c r="A37" s="10"/>
      <c r="B37" s="13"/>
      <c r="C37" s="13"/>
      <c r="D37" s="13"/>
    </row>
    <row r="38" spans="1:4" x14ac:dyDescent="0.2">
      <c r="A38" s="10"/>
      <c r="B38" s="13"/>
      <c r="C38" s="13"/>
      <c r="D38" s="13"/>
    </row>
    <row r="39" spans="1:4" x14ac:dyDescent="0.2">
      <c r="A39" s="10"/>
      <c r="B39" s="13"/>
      <c r="C39" s="13"/>
      <c r="D39" s="13"/>
    </row>
    <row r="40" spans="1:4" x14ac:dyDescent="0.2">
      <c r="A40" s="37"/>
      <c r="B40" s="3"/>
      <c r="C40" s="3"/>
      <c r="D40" s="3"/>
    </row>
    <row r="41" spans="1:4" x14ac:dyDescent="0.2">
      <c r="A41" s="37"/>
      <c r="B41" s="3"/>
      <c r="C41" s="3"/>
      <c r="D41" s="3"/>
    </row>
    <row r="42" spans="1:4" x14ac:dyDescent="0.2">
      <c r="A42" s="37"/>
      <c r="B42" s="3"/>
      <c r="C42" s="3"/>
      <c r="D42" s="3"/>
    </row>
    <row r="43" spans="1:4" x14ac:dyDescent="0.2">
      <c r="A43" s="37"/>
      <c r="B43" s="3"/>
      <c r="C43" s="3"/>
      <c r="D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Ferland</dc:creator>
  <cp:lastModifiedBy>Microsoft Office User</cp:lastModifiedBy>
  <dcterms:created xsi:type="dcterms:W3CDTF">2013-03-01T21:59:49Z</dcterms:created>
  <dcterms:modified xsi:type="dcterms:W3CDTF">2021-02-16T20:52:28Z</dcterms:modified>
</cp:coreProperties>
</file>