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benakis/Dropbox/ AG Liesz/ Project/Microbiota/AhrTryptophan/ileum+DC sequencing/"/>
    </mc:Choice>
  </mc:AlternateContent>
  <xr:revisionPtr revIDLastSave="0" documentId="13_ncr:1_{004AF6A8-0383-FA46-89D9-DA781A2BE349}" xr6:coauthVersionLast="47" xr6:coauthVersionMax="47" xr10:uidLastSave="{00000000-0000-0000-0000-000000000000}"/>
  <bookViews>
    <workbookView xWindow="6740" yWindow="6160" windowWidth="14740" windowHeight="18240" activeTab="1" xr2:uid="{4E18EB8E-0919-F741-ABBE-04B7842D3C18}"/>
  </bookViews>
  <sheets>
    <sheet name="Sheet1" sheetId="1" r:id="rId1"/>
    <sheet name="Sheet2" sheetId="2" r:id="rId2"/>
    <sheet name="concentration from BG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Q5" i="1"/>
  <c r="Q3" i="1"/>
  <c r="Q4" i="1"/>
  <c r="Q6" i="1"/>
  <c r="Q7" i="1"/>
  <c r="Q8" i="1"/>
  <c r="Q9" i="1"/>
  <c r="Q10" i="1"/>
  <c r="Q2" i="1"/>
  <c r="N10" i="1"/>
  <c r="M2" i="1"/>
  <c r="G10" i="1"/>
  <c r="L10" i="1" s="1"/>
  <c r="M10" i="1" s="1"/>
  <c r="V9" i="1"/>
  <c r="V8" i="1"/>
  <c r="V7" i="1"/>
  <c r="V6" i="1"/>
  <c r="V5" i="1"/>
  <c r="V4" i="1"/>
  <c r="V3" i="1"/>
  <c r="V2" i="1"/>
  <c r="W9" i="1" s="1"/>
  <c r="G9" i="1"/>
  <c r="L9" i="1" s="1"/>
  <c r="M9" i="1" s="1"/>
  <c r="G8" i="1"/>
  <c r="L8" i="1" s="1"/>
  <c r="M8" i="1" s="1"/>
  <c r="G7" i="1"/>
  <c r="L7" i="1" s="1"/>
  <c r="M7" i="1" s="1"/>
  <c r="G6" i="1"/>
  <c r="L6" i="1" s="1"/>
  <c r="M6" i="1" s="1"/>
  <c r="G5" i="1"/>
  <c r="H5" i="1" s="1"/>
  <c r="G4" i="1"/>
  <c r="H4" i="1" s="1"/>
  <c r="G3" i="1"/>
  <c r="H3" i="1" s="1"/>
  <c r="G2" i="1"/>
  <c r="H2" i="1" s="1"/>
  <c r="N6" i="1" l="1"/>
  <c r="N7" i="1"/>
  <c r="N8" i="1"/>
  <c r="N9" i="1"/>
  <c r="H10" i="1"/>
  <c r="L4" i="1"/>
  <c r="L5" i="1"/>
  <c r="H6" i="1"/>
  <c r="H8" i="1"/>
  <c r="L2" i="1"/>
  <c r="L3" i="1"/>
  <c r="H7" i="1"/>
  <c r="H9" i="1"/>
  <c r="M5" i="1" l="1"/>
  <c r="N5" i="1"/>
  <c r="M3" i="1"/>
  <c r="N3" i="1"/>
  <c r="N2" i="1"/>
  <c r="M4" i="1"/>
  <c r="N4" i="1"/>
</calcChain>
</file>

<file path=xl/sharedStrings.xml><?xml version="1.0" encoding="utf-8"?>
<sst xmlns="http://schemas.openxmlformats.org/spreadsheetml/2006/main" count="97" uniqueCount="45">
  <si>
    <t>nu_for_isol</t>
  </si>
  <si>
    <t>RNA ng/ul</t>
  </si>
  <si>
    <t>260/280</t>
  </si>
  <si>
    <t>260/230</t>
  </si>
  <si>
    <t>V_for_100ng_RNA</t>
  </si>
  <si>
    <t>V_water</t>
  </si>
  <si>
    <t>Bioanalyzer conc. pg/ul (1:10 dil.)</t>
  </si>
  <si>
    <t>Bioanalyzer RIN value</t>
  </si>
  <si>
    <t>total RNA left</t>
  </si>
  <si>
    <t>to be analysed</t>
  </si>
  <si>
    <t>library fee low RNA input</t>
  </si>
  <si>
    <t>seq fee low RNA input</t>
  </si>
  <si>
    <t>bioinfo fee</t>
  </si>
  <si>
    <t>sum</t>
  </si>
  <si>
    <t>total mRNA seq</t>
  </si>
  <si>
    <t>mRNA seq</t>
  </si>
  <si>
    <t>condition</t>
  </si>
  <si>
    <t xml:space="preserve">date </t>
  </si>
  <si>
    <t xml:space="preserve">stroke </t>
  </si>
  <si>
    <t xml:space="preserve">sham </t>
  </si>
  <si>
    <t>NA</t>
  </si>
  <si>
    <t xml:space="preserve">DMSO </t>
  </si>
  <si>
    <t>will use this one with 14 for RNAseq</t>
  </si>
  <si>
    <t>water RNAse free</t>
  </si>
  <si>
    <t>total volume</t>
  </si>
  <si>
    <t>concentration ng/ul</t>
  </si>
  <si>
    <t>volume left</t>
  </si>
  <si>
    <t>DMSO/sham</t>
  </si>
  <si>
    <t>Mass(μg)</t>
  </si>
  <si>
    <t>RIN</t>
  </si>
  <si>
    <t>28S/</t>
  </si>
  <si>
    <t>18S</t>
  </si>
  <si>
    <t>Library</t>
  </si>
  <si>
    <t>Type</t>
  </si>
  <si>
    <t>Test</t>
  </si>
  <si>
    <t>Result</t>
  </si>
  <si>
    <t>Remark</t>
  </si>
  <si>
    <t>DNBSEQ</t>
  </si>
  <si>
    <t>Transcriptome</t>
  </si>
  <si>
    <t>Unqualified</t>
  </si>
  <si>
    <t>RIN＜7.0.m&lt;0.2ug.</t>
  </si>
  <si>
    <t>RIN＜7.0.2m&lt;0.2ug.</t>
  </si>
  <si>
    <t>sample name</t>
  </si>
  <si>
    <t>concentration in ng/µl</t>
  </si>
  <si>
    <t xml:space="preserve">FROM BGI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</si>
</sst>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164" fontId="2" fillId="0" borderId="3" xfId="0" applyNumberFormat="1" applyFont="1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6" xfId="0" applyFont="1" applyBorder="1"/>
    <xf numFmtId="0" fontId="1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3" fillId="3" borderId="0" xfId="0" applyFont="1" applyFill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F3B1-6329-E14B-89A6-6EC704D61A4F}">
  <dimension ref="A1:W10"/>
  <sheetViews>
    <sheetView zoomScale="95" zoomScaleNormal="95" workbookViewId="0">
      <selection activeCell="D2" sqref="D2:D10"/>
    </sheetView>
  </sheetViews>
  <sheetFormatPr baseColWidth="10" defaultRowHeight="16" x14ac:dyDescent="0.2"/>
  <sheetData>
    <row r="1" spans="1:23" ht="48" x14ac:dyDescent="0.2">
      <c r="A1" s="2" t="s">
        <v>16</v>
      </c>
      <c r="B1" s="2" t="s">
        <v>17</v>
      </c>
      <c r="C1" s="13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2" t="s">
        <v>5</v>
      </c>
      <c r="I1" s="1" t="s">
        <v>6</v>
      </c>
      <c r="J1" s="1" t="s">
        <v>7</v>
      </c>
      <c r="L1" s="7" t="s">
        <v>26</v>
      </c>
      <c r="M1" s="8" t="s">
        <v>8</v>
      </c>
      <c r="O1" s="1" t="s">
        <v>23</v>
      </c>
      <c r="P1" s="1" t="s">
        <v>24</v>
      </c>
      <c r="Q1" s="1" t="s">
        <v>25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</row>
    <row r="2" spans="1:23" x14ac:dyDescent="0.2">
      <c r="A2" s="4" t="s">
        <v>18</v>
      </c>
      <c r="B2" s="3">
        <v>44046</v>
      </c>
      <c r="C2" s="14">
        <v>2</v>
      </c>
      <c r="D2" s="4">
        <v>24.5</v>
      </c>
      <c r="E2" s="4">
        <v>1.68</v>
      </c>
      <c r="F2" s="4">
        <v>0.63</v>
      </c>
      <c r="G2" s="5">
        <f t="shared" ref="G2:G10" si="0">100/D2</f>
        <v>4.0816326530612246</v>
      </c>
      <c r="H2" s="5">
        <f t="shared" ref="H2:H10" si="1">13.7-G2</f>
        <v>9.6183673469387756</v>
      </c>
      <c r="I2" s="4"/>
      <c r="J2" s="4" t="s">
        <v>20</v>
      </c>
      <c r="K2" s="4"/>
      <c r="L2" s="9">
        <f t="shared" ref="L2:L10" si="2">9-G2</f>
        <v>4.9183673469387754</v>
      </c>
      <c r="M2" s="10">
        <f>L2*D2/1</f>
        <v>120.5</v>
      </c>
      <c r="N2" s="5">
        <f>15-L2</f>
        <v>10.081632653061224</v>
      </c>
      <c r="O2" s="5">
        <v>11</v>
      </c>
      <c r="P2" s="5">
        <f>N2+L2</f>
        <v>15</v>
      </c>
      <c r="Q2" s="5">
        <f>M2/P2</f>
        <v>8.0333333333333332</v>
      </c>
      <c r="R2" s="4" t="s">
        <v>15</v>
      </c>
      <c r="S2" s="4">
        <v>300</v>
      </c>
      <c r="T2" s="4">
        <v>170</v>
      </c>
      <c r="U2" s="4">
        <v>64</v>
      </c>
      <c r="V2" s="4">
        <f t="shared" ref="V2:V9" si="3">SUM(S2:U2)</f>
        <v>534</v>
      </c>
      <c r="W2" s="4"/>
    </row>
    <row r="3" spans="1:23" x14ac:dyDescent="0.2">
      <c r="A3" s="4" t="s">
        <v>19</v>
      </c>
      <c r="B3" s="3">
        <v>44046</v>
      </c>
      <c r="C3" s="14">
        <v>3</v>
      </c>
      <c r="D3" s="4">
        <v>22.61</v>
      </c>
      <c r="E3" s="4">
        <v>1.7</v>
      </c>
      <c r="F3" s="4">
        <v>0.93</v>
      </c>
      <c r="G3" s="5">
        <f t="shared" si="0"/>
        <v>4.4228217602830604</v>
      </c>
      <c r="H3" s="5">
        <f t="shared" si="1"/>
        <v>9.2771782397169389</v>
      </c>
      <c r="I3" s="4">
        <v>3.8090000000000002</v>
      </c>
      <c r="J3" s="4">
        <v>3.4</v>
      </c>
      <c r="K3" s="4"/>
      <c r="L3" s="9">
        <f t="shared" si="2"/>
        <v>4.5771782397169396</v>
      </c>
      <c r="M3" s="10">
        <f t="shared" ref="M3:M10" si="4">L3*D3/1</f>
        <v>103.49</v>
      </c>
      <c r="N3" s="5">
        <f t="shared" ref="N3:N9" si="5">15-L3</f>
        <v>10.42282176028306</v>
      </c>
      <c r="O3" s="5">
        <v>11</v>
      </c>
      <c r="P3" s="5">
        <f t="shared" ref="P3:P10" si="6">N3+L3</f>
        <v>15</v>
      </c>
      <c r="Q3" s="5">
        <f t="shared" ref="Q3:Q10" si="7">M3/P3</f>
        <v>6.8993333333333329</v>
      </c>
      <c r="R3" s="4" t="s">
        <v>15</v>
      </c>
      <c r="S3" s="4">
        <v>300</v>
      </c>
      <c r="T3" s="4">
        <v>170</v>
      </c>
      <c r="U3" s="4">
        <v>64</v>
      </c>
      <c r="V3" s="4">
        <f t="shared" si="3"/>
        <v>534</v>
      </c>
      <c r="W3" s="4"/>
    </row>
    <row r="4" spans="1:23" x14ac:dyDescent="0.2">
      <c r="A4" s="4" t="s">
        <v>18</v>
      </c>
      <c r="B4" s="3">
        <v>44046</v>
      </c>
      <c r="C4" s="14">
        <v>5</v>
      </c>
      <c r="D4" s="4">
        <v>26.5</v>
      </c>
      <c r="E4" s="4">
        <v>1.56</v>
      </c>
      <c r="F4" s="4">
        <v>1.1599999999999999</v>
      </c>
      <c r="G4" s="5">
        <f t="shared" si="0"/>
        <v>3.7735849056603774</v>
      </c>
      <c r="H4" s="5">
        <f t="shared" si="1"/>
        <v>9.926415094339621</v>
      </c>
      <c r="I4" s="4">
        <v>3324</v>
      </c>
      <c r="J4" s="4">
        <v>2.9</v>
      </c>
      <c r="K4" s="4"/>
      <c r="L4" s="9">
        <f t="shared" si="2"/>
        <v>5.2264150943396226</v>
      </c>
      <c r="M4" s="10">
        <f t="shared" si="4"/>
        <v>138.5</v>
      </c>
      <c r="N4" s="5">
        <f t="shared" si="5"/>
        <v>9.7735849056603783</v>
      </c>
      <c r="O4" s="5">
        <v>10</v>
      </c>
      <c r="P4" s="5">
        <f t="shared" si="6"/>
        <v>15</v>
      </c>
      <c r="Q4" s="5">
        <f t="shared" si="7"/>
        <v>9.2333333333333325</v>
      </c>
      <c r="R4" s="4" t="s">
        <v>15</v>
      </c>
      <c r="S4" s="4">
        <v>300</v>
      </c>
      <c r="T4" s="4">
        <v>170</v>
      </c>
      <c r="U4" s="4">
        <v>64</v>
      </c>
      <c r="V4" s="4">
        <f t="shared" si="3"/>
        <v>534</v>
      </c>
      <c r="W4" s="4"/>
    </row>
    <row r="5" spans="1:23" x14ac:dyDescent="0.2">
      <c r="A5" s="4" t="s">
        <v>19</v>
      </c>
      <c r="B5" s="3">
        <v>44046</v>
      </c>
      <c r="C5" s="14">
        <v>6</v>
      </c>
      <c r="D5" s="4">
        <v>20.010000000000002</v>
      </c>
      <c r="E5" s="4">
        <v>1.62</v>
      </c>
      <c r="F5" s="4">
        <v>0.65</v>
      </c>
      <c r="G5" s="5">
        <f t="shared" si="0"/>
        <v>4.9975012493753121</v>
      </c>
      <c r="H5" s="5">
        <f t="shared" si="1"/>
        <v>8.702498750624688</v>
      </c>
      <c r="I5" s="4"/>
      <c r="J5" s="4" t="s">
        <v>20</v>
      </c>
      <c r="K5" s="4"/>
      <c r="L5" s="9">
        <f t="shared" si="2"/>
        <v>4.0024987506246879</v>
      </c>
      <c r="M5" s="10">
        <f t="shared" si="4"/>
        <v>80.09</v>
      </c>
      <c r="N5" s="5">
        <f t="shared" si="5"/>
        <v>10.997501249375311</v>
      </c>
      <c r="O5" s="5">
        <v>11</v>
      </c>
      <c r="P5" s="5">
        <f t="shared" si="6"/>
        <v>15</v>
      </c>
      <c r="Q5" s="5">
        <f t="shared" si="7"/>
        <v>5.3393333333333333</v>
      </c>
      <c r="R5" s="4" t="s">
        <v>15</v>
      </c>
      <c r="S5" s="4">
        <v>300</v>
      </c>
      <c r="T5" s="4">
        <v>170</v>
      </c>
      <c r="U5" s="4">
        <v>64</v>
      </c>
      <c r="V5" s="4">
        <f t="shared" si="3"/>
        <v>534</v>
      </c>
      <c r="W5" s="4"/>
    </row>
    <row r="6" spans="1:23" x14ac:dyDescent="0.2">
      <c r="A6" s="4" t="s">
        <v>18</v>
      </c>
      <c r="B6" s="3">
        <v>44055</v>
      </c>
      <c r="C6" s="14">
        <v>8</v>
      </c>
      <c r="D6" s="4">
        <v>17.64</v>
      </c>
      <c r="E6" s="4">
        <v>1.57</v>
      </c>
      <c r="F6" s="4">
        <v>0.24</v>
      </c>
      <c r="G6" s="5">
        <f t="shared" si="0"/>
        <v>5.6689342403628116</v>
      </c>
      <c r="H6" s="5">
        <f t="shared" si="1"/>
        <v>8.0310657596371868</v>
      </c>
      <c r="I6" s="4">
        <v>717</v>
      </c>
      <c r="J6" s="4">
        <v>2.6</v>
      </c>
      <c r="K6" s="4"/>
      <c r="L6" s="9">
        <f t="shared" si="2"/>
        <v>3.3310657596371884</v>
      </c>
      <c r="M6" s="10">
        <f t="shared" si="4"/>
        <v>58.760000000000005</v>
      </c>
      <c r="N6" s="5">
        <f t="shared" si="5"/>
        <v>11.668934240362812</v>
      </c>
      <c r="O6" s="5">
        <v>12</v>
      </c>
      <c r="P6" s="5">
        <f t="shared" si="6"/>
        <v>15</v>
      </c>
      <c r="Q6" s="5">
        <f t="shared" si="7"/>
        <v>3.9173333333333336</v>
      </c>
      <c r="R6" s="4" t="s">
        <v>15</v>
      </c>
      <c r="S6" s="4">
        <v>300</v>
      </c>
      <c r="T6" s="4">
        <v>170</v>
      </c>
      <c r="U6" s="4">
        <v>64</v>
      </c>
      <c r="V6" s="4">
        <f t="shared" si="3"/>
        <v>534</v>
      </c>
      <c r="W6" s="4"/>
    </row>
    <row r="7" spans="1:23" x14ac:dyDescent="0.2">
      <c r="A7" s="4" t="s">
        <v>19</v>
      </c>
      <c r="B7" s="3">
        <v>44055</v>
      </c>
      <c r="C7" s="14">
        <v>9</v>
      </c>
      <c r="D7" s="4">
        <v>15.73</v>
      </c>
      <c r="E7" s="4">
        <v>1.59</v>
      </c>
      <c r="F7" s="4">
        <v>0.44</v>
      </c>
      <c r="G7" s="5">
        <f t="shared" si="0"/>
        <v>6.3572790845518119</v>
      </c>
      <c r="H7" s="5">
        <f t="shared" si="1"/>
        <v>7.3427209154481874</v>
      </c>
      <c r="I7" s="4"/>
      <c r="J7" s="4" t="s">
        <v>20</v>
      </c>
      <c r="K7" s="4"/>
      <c r="L7" s="9">
        <f t="shared" si="2"/>
        <v>2.6427209154481881</v>
      </c>
      <c r="M7" s="10">
        <f t="shared" si="4"/>
        <v>41.57</v>
      </c>
      <c r="N7" s="5">
        <f t="shared" si="5"/>
        <v>12.357279084551813</v>
      </c>
      <c r="O7" s="5">
        <v>13</v>
      </c>
      <c r="P7" s="5">
        <f t="shared" si="6"/>
        <v>15</v>
      </c>
      <c r="Q7" s="5">
        <f t="shared" si="7"/>
        <v>2.7713333333333332</v>
      </c>
      <c r="R7" s="4" t="s">
        <v>15</v>
      </c>
      <c r="S7" s="4">
        <v>300</v>
      </c>
      <c r="T7" s="4">
        <v>170</v>
      </c>
      <c r="U7" s="4">
        <v>64</v>
      </c>
      <c r="V7" s="4">
        <f t="shared" si="3"/>
        <v>534</v>
      </c>
      <c r="W7" s="4"/>
    </row>
    <row r="8" spans="1:23" x14ac:dyDescent="0.2">
      <c r="A8" s="4" t="s">
        <v>18</v>
      </c>
      <c r="B8" s="3">
        <v>44062</v>
      </c>
      <c r="C8" s="14">
        <v>13</v>
      </c>
      <c r="D8" s="4">
        <v>14.87</v>
      </c>
      <c r="E8" s="4">
        <v>1.53</v>
      </c>
      <c r="F8" s="4">
        <v>0.41</v>
      </c>
      <c r="G8" s="5">
        <f t="shared" si="0"/>
        <v>6.7249495628782787</v>
      </c>
      <c r="H8" s="5">
        <f t="shared" si="1"/>
        <v>6.9750504371217206</v>
      </c>
      <c r="I8" s="4">
        <v>1082</v>
      </c>
      <c r="J8" s="4">
        <v>2.6</v>
      </c>
      <c r="K8" s="4"/>
      <c r="L8" s="9">
        <f t="shared" si="2"/>
        <v>2.2750504371217213</v>
      </c>
      <c r="M8" s="10">
        <f t="shared" si="4"/>
        <v>33.829999999999991</v>
      </c>
      <c r="N8" s="5">
        <f t="shared" si="5"/>
        <v>12.72494956287828</v>
      </c>
      <c r="O8" s="5">
        <v>13</v>
      </c>
      <c r="P8" s="5">
        <f t="shared" si="6"/>
        <v>15</v>
      </c>
      <c r="Q8" s="5">
        <f t="shared" si="7"/>
        <v>2.2553333333333327</v>
      </c>
      <c r="R8" s="4" t="s">
        <v>15</v>
      </c>
      <c r="S8" s="4">
        <v>300</v>
      </c>
      <c r="T8" s="4">
        <v>170</v>
      </c>
      <c r="U8" s="4">
        <v>64</v>
      </c>
      <c r="V8" s="4">
        <f t="shared" si="3"/>
        <v>534</v>
      </c>
      <c r="W8" s="4"/>
    </row>
    <row r="9" spans="1:23" ht="17" thickBot="1" x14ac:dyDescent="0.25">
      <c r="A9" s="4" t="s">
        <v>19</v>
      </c>
      <c r="B9" s="3">
        <v>44062</v>
      </c>
      <c r="C9" s="15">
        <v>14</v>
      </c>
      <c r="D9" s="4">
        <v>14.65</v>
      </c>
      <c r="E9" s="4">
        <v>1.53</v>
      </c>
      <c r="F9" s="4">
        <v>0.68</v>
      </c>
      <c r="G9" s="5">
        <f t="shared" si="0"/>
        <v>6.8259385665529004</v>
      </c>
      <c r="H9" s="5">
        <f t="shared" si="1"/>
        <v>6.8740614334470989</v>
      </c>
      <c r="I9" s="4">
        <v>681</v>
      </c>
      <c r="J9" s="4">
        <v>2.9</v>
      </c>
      <c r="K9" s="4"/>
      <c r="L9" s="11">
        <f t="shared" si="2"/>
        <v>2.1740614334470996</v>
      </c>
      <c r="M9" s="12">
        <f t="shared" si="4"/>
        <v>31.850000000000009</v>
      </c>
      <c r="N9" s="5">
        <f t="shared" si="5"/>
        <v>12.8259385665529</v>
      </c>
      <c r="O9" s="5">
        <v>13</v>
      </c>
      <c r="P9" s="5">
        <f t="shared" si="6"/>
        <v>15</v>
      </c>
      <c r="Q9" s="5">
        <f t="shared" si="7"/>
        <v>2.123333333333334</v>
      </c>
      <c r="R9" s="4" t="s">
        <v>15</v>
      </c>
      <c r="S9" s="4">
        <v>300</v>
      </c>
      <c r="T9" s="4">
        <v>170</v>
      </c>
      <c r="U9" s="4">
        <v>64</v>
      </c>
      <c r="V9" s="4">
        <f t="shared" si="3"/>
        <v>534</v>
      </c>
      <c r="W9" s="6">
        <f>SUM(V2:V9)</f>
        <v>4272</v>
      </c>
    </row>
    <row r="10" spans="1:23" x14ac:dyDescent="0.2">
      <c r="A10" s="16" t="s">
        <v>21</v>
      </c>
      <c r="B10" s="17">
        <v>44056</v>
      </c>
      <c r="C10" s="18">
        <v>10</v>
      </c>
      <c r="D10" s="18">
        <v>15.77</v>
      </c>
      <c r="E10" s="18">
        <v>1.68</v>
      </c>
      <c r="F10" s="18">
        <v>0.37</v>
      </c>
      <c r="G10" s="19">
        <f t="shared" si="0"/>
        <v>6.3411540900443883</v>
      </c>
      <c r="H10" s="19">
        <f t="shared" si="1"/>
        <v>7.3588459099556109</v>
      </c>
      <c r="I10" s="18">
        <v>1273</v>
      </c>
      <c r="J10" s="18">
        <v>3.4</v>
      </c>
      <c r="K10" s="18" t="s">
        <v>22</v>
      </c>
      <c r="L10" s="19">
        <f t="shared" si="2"/>
        <v>2.6588459099556117</v>
      </c>
      <c r="M10" s="18">
        <f t="shared" si="4"/>
        <v>41.929999999999993</v>
      </c>
      <c r="N10" s="5">
        <f t="shared" ref="N10" si="8">15-L10</f>
        <v>12.341154090044387</v>
      </c>
      <c r="O10" s="5">
        <v>13</v>
      </c>
      <c r="P10" s="5">
        <f t="shared" si="6"/>
        <v>15</v>
      </c>
      <c r="Q10" s="5">
        <f t="shared" si="7"/>
        <v>2.7953333333333328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10CD-2928-2D43-AAA1-C99DBE6BBEF1}">
  <dimension ref="A1:I10"/>
  <sheetViews>
    <sheetView tabSelected="1" workbookViewId="0">
      <selection activeCell="H9" sqref="H9"/>
    </sheetView>
  </sheetViews>
  <sheetFormatPr baseColWidth="10" defaultRowHeight="16" x14ac:dyDescent="0.2"/>
  <sheetData>
    <row r="1" spans="1:9" x14ac:dyDescent="0.2">
      <c r="A1" s="2" t="s">
        <v>16</v>
      </c>
      <c r="B1" s="1" t="s">
        <v>0</v>
      </c>
      <c r="C1" t="s">
        <v>25</v>
      </c>
      <c r="G1" t="s">
        <v>44</v>
      </c>
      <c r="H1" t="s">
        <v>42</v>
      </c>
      <c r="I1" t="s">
        <v>43</v>
      </c>
    </row>
    <row r="2" spans="1:9" x14ac:dyDescent="0.2">
      <c r="A2" s="4" t="s">
        <v>18</v>
      </c>
      <c r="B2" s="4">
        <v>5</v>
      </c>
      <c r="C2">
        <v>9.2333333333333325</v>
      </c>
      <c r="H2">
        <v>2</v>
      </c>
      <c r="I2">
        <v>15.574999999999999</v>
      </c>
    </row>
    <row r="3" spans="1:9" x14ac:dyDescent="0.2">
      <c r="A3" s="4" t="s">
        <v>18</v>
      </c>
      <c r="B3" s="4">
        <v>2</v>
      </c>
      <c r="C3">
        <v>8.0333333333333332</v>
      </c>
      <c r="H3">
        <v>5</v>
      </c>
      <c r="I3">
        <v>10.6</v>
      </c>
    </row>
    <row r="4" spans="1:9" x14ac:dyDescent="0.2">
      <c r="A4" s="4" t="s">
        <v>19</v>
      </c>
      <c r="B4" s="4">
        <v>3</v>
      </c>
      <c r="C4">
        <v>6.8993333333333329</v>
      </c>
      <c r="H4">
        <v>3</v>
      </c>
      <c r="I4">
        <v>9.61</v>
      </c>
    </row>
    <row r="5" spans="1:9" x14ac:dyDescent="0.2">
      <c r="A5" s="4" t="s">
        <v>19</v>
      </c>
      <c r="B5" s="4">
        <v>6</v>
      </c>
      <c r="C5">
        <v>5.3393333333333333</v>
      </c>
      <c r="H5">
        <v>6</v>
      </c>
      <c r="I5">
        <v>6.8979999999999997</v>
      </c>
    </row>
    <row r="6" spans="1:9" x14ac:dyDescent="0.2">
      <c r="A6" s="4" t="s">
        <v>18</v>
      </c>
      <c r="B6" s="4">
        <v>8</v>
      </c>
      <c r="C6">
        <v>3.9173333333333336</v>
      </c>
      <c r="H6">
        <v>9</v>
      </c>
      <c r="I6">
        <v>2.839</v>
      </c>
    </row>
    <row r="7" spans="1:9" x14ac:dyDescent="0.2">
      <c r="A7" s="16" t="s">
        <v>27</v>
      </c>
      <c r="B7" s="4">
        <v>14</v>
      </c>
      <c r="C7">
        <v>2.7953333333333328</v>
      </c>
      <c r="H7">
        <v>8</v>
      </c>
      <c r="I7">
        <v>2.1680000000000001</v>
      </c>
    </row>
    <row r="8" spans="1:9" x14ac:dyDescent="0.2">
      <c r="A8" s="4" t="s">
        <v>19</v>
      </c>
      <c r="B8" s="4">
        <v>9</v>
      </c>
      <c r="C8">
        <v>2.7713333333333332</v>
      </c>
      <c r="H8">
        <v>14</v>
      </c>
      <c r="I8">
        <v>2.1240000000000001</v>
      </c>
    </row>
    <row r="9" spans="1:9" x14ac:dyDescent="0.2">
      <c r="A9" s="4" t="s">
        <v>18</v>
      </c>
      <c r="B9" s="4">
        <v>13</v>
      </c>
      <c r="C9">
        <v>2.2553333333333327</v>
      </c>
      <c r="H9">
        <v>13</v>
      </c>
      <c r="I9">
        <v>1.131</v>
      </c>
    </row>
    <row r="10" spans="1:9" x14ac:dyDescent="0.2">
      <c r="B10" s="18"/>
    </row>
  </sheetData>
  <sortState xmlns:xlrd2="http://schemas.microsoft.com/office/spreadsheetml/2017/richdata2" ref="A2:C9">
    <sortCondition descending="1" ref="C2:C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3AD2-4645-2C4E-BE23-CB77C49004EF}">
  <dimension ref="A1:M9"/>
  <sheetViews>
    <sheetView workbookViewId="0">
      <selection activeCell="E2" sqref="E2:E9"/>
    </sheetView>
  </sheetViews>
  <sheetFormatPr baseColWidth="10" defaultRowHeight="16" x14ac:dyDescent="0.2"/>
  <sheetData>
    <row r="1" spans="1:13" x14ac:dyDescent="0.2">
      <c r="A1" s="20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13" x14ac:dyDescent="0.2">
      <c r="A2" s="20">
        <v>1</v>
      </c>
      <c r="B2">
        <v>2</v>
      </c>
      <c r="C2">
        <v>8522104003644</v>
      </c>
      <c r="D2">
        <v>1</v>
      </c>
      <c r="E2">
        <v>15.574999999999999</v>
      </c>
      <c r="F2">
        <v>9</v>
      </c>
      <c r="G2">
        <v>0.14019999999999999</v>
      </c>
      <c r="H2">
        <v>3.9</v>
      </c>
      <c r="I2">
        <v>2.1</v>
      </c>
      <c r="J2" t="s">
        <v>37</v>
      </c>
      <c r="K2" t="s">
        <v>38</v>
      </c>
      <c r="L2" t="s">
        <v>39</v>
      </c>
      <c r="M2" t="s">
        <v>40</v>
      </c>
    </row>
    <row r="3" spans="1:13" x14ac:dyDescent="0.2">
      <c r="A3" s="20">
        <v>3</v>
      </c>
      <c r="B3">
        <v>5</v>
      </c>
      <c r="C3">
        <v>8522104003646</v>
      </c>
      <c r="D3">
        <v>1</v>
      </c>
      <c r="E3">
        <v>10.6</v>
      </c>
      <c r="F3">
        <v>9</v>
      </c>
      <c r="G3">
        <v>9.5399999999999999E-2</v>
      </c>
      <c r="H3">
        <v>3.6</v>
      </c>
      <c r="I3">
        <v>1.2</v>
      </c>
      <c r="J3" t="s">
        <v>37</v>
      </c>
      <c r="K3" t="s">
        <v>38</v>
      </c>
      <c r="L3" t="s">
        <v>39</v>
      </c>
      <c r="M3" t="s">
        <v>40</v>
      </c>
    </row>
    <row r="4" spans="1:13" x14ac:dyDescent="0.2">
      <c r="A4" s="20">
        <v>2</v>
      </c>
      <c r="B4">
        <v>3</v>
      </c>
      <c r="C4">
        <v>8522104003645</v>
      </c>
      <c r="D4">
        <v>1</v>
      </c>
      <c r="E4">
        <v>9.61</v>
      </c>
      <c r="F4">
        <v>9</v>
      </c>
      <c r="G4">
        <v>8.6499999999999994E-2</v>
      </c>
      <c r="H4">
        <v>3.2</v>
      </c>
      <c r="I4">
        <v>1.4</v>
      </c>
      <c r="J4" t="s">
        <v>37</v>
      </c>
      <c r="K4" t="s">
        <v>38</v>
      </c>
      <c r="L4" t="s">
        <v>39</v>
      </c>
      <c r="M4" t="s">
        <v>40</v>
      </c>
    </row>
    <row r="5" spans="1:13" x14ac:dyDescent="0.2">
      <c r="A5" s="20">
        <v>4</v>
      </c>
      <c r="B5">
        <v>6</v>
      </c>
      <c r="C5">
        <v>8522104003647</v>
      </c>
      <c r="D5">
        <v>1</v>
      </c>
      <c r="E5">
        <v>6.8979999999999997</v>
      </c>
      <c r="F5">
        <v>9</v>
      </c>
      <c r="G5">
        <v>6.2100000000000002E-2</v>
      </c>
      <c r="H5">
        <v>3.1</v>
      </c>
      <c r="I5">
        <v>1.1000000000000001</v>
      </c>
      <c r="J5" t="s">
        <v>37</v>
      </c>
      <c r="K5" t="s">
        <v>38</v>
      </c>
      <c r="L5" t="s">
        <v>39</v>
      </c>
      <c r="M5" t="s">
        <v>41</v>
      </c>
    </row>
    <row r="6" spans="1:13" x14ac:dyDescent="0.2">
      <c r="A6" s="20">
        <v>6</v>
      </c>
      <c r="B6">
        <v>9</v>
      </c>
      <c r="C6">
        <v>8522104003649</v>
      </c>
      <c r="D6">
        <v>1</v>
      </c>
      <c r="E6">
        <v>2.839</v>
      </c>
      <c r="F6">
        <v>10</v>
      </c>
      <c r="G6">
        <v>2.8400000000000002E-2</v>
      </c>
      <c r="H6">
        <v>3.3</v>
      </c>
      <c r="I6">
        <v>1.3</v>
      </c>
      <c r="J6" t="s">
        <v>37</v>
      </c>
      <c r="K6" t="s">
        <v>38</v>
      </c>
      <c r="L6" t="s">
        <v>39</v>
      </c>
      <c r="M6" t="s">
        <v>40</v>
      </c>
    </row>
    <row r="7" spans="1:13" x14ac:dyDescent="0.2">
      <c r="A7" s="20">
        <v>5</v>
      </c>
      <c r="B7">
        <v>8</v>
      </c>
      <c r="C7">
        <v>8522104003648</v>
      </c>
      <c r="D7">
        <v>1</v>
      </c>
      <c r="E7">
        <v>2.1680000000000001</v>
      </c>
      <c r="F7">
        <v>9</v>
      </c>
      <c r="G7">
        <v>1.95E-2</v>
      </c>
      <c r="H7">
        <v>3.2</v>
      </c>
      <c r="I7">
        <v>0</v>
      </c>
      <c r="J7" t="s">
        <v>37</v>
      </c>
      <c r="K7" t="s">
        <v>38</v>
      </c>
      <c r="L7" t="s">
        <v>39</v>
      </c>
      <c r="M7" t="s">
        <v>41</v>
      </c>
    </row>
    <row r="8" spans="1:13" x14ac:dyDescent="0.2">
      <c r="A8" s="20">
        <v>8</v>
      </c>
      <c r="B8">
        <v>14</v>
      </c>
      <c r="C8">
        <v>8522104003651</v>
      </c>
      <c r="D8">
        <v>1</v>
      </c>
      <c r="E8">
        <v>2.1240000000000001</v>
      </c>
      <c r="F8">
        <v>8</v>
      </c>
      <c r="G8">
        <v>1.7000000000000001E-2</v>
      </c>
      <c r="H8">
        <v>5.4</v>
      </c>
      <c r="I8">
        <v>2.2999999999999998</v>
      </c>
      <c r="J8" t="s">
        <v>37</v>
      </c>
      <c r="K8" t="s">
        <v>38</v>
      </c>
      <c r="L8" t="s">
        <v>39</v>
      </c>
      <c r="M8" t="s">
        <v>40</v>
      </c>
    </row>
    <row r="9" spans="1:13" x14ac:dyDescent="0.2">
      <c r="A9" s="20">
        <v>7</v>
      </c>
      <c r="B9">
        <v>13</v>
      </c>
      <c r="C9">
        <v>8522104003650</v>
      </c>
      <c r="D9">
        <v>1</v>
      </c>
      <c r="E9">
        <v>1.131</v>
      </c>
      <c r="F9">
        <v>7</v>
      </c>
      <c r="G9">
        <v>7.9000000000000008E-3</v>
      </c>
      <c r="H9">
        <v>3.6</v>
      </c>
      <c r="I9">
        <v>1.6</v>
      </c>
      <c r="J9" t="s">
        <v>37</v>
      </c>
      <c r="K9" t="s">
        <v>38</v>
      </c>
      <c r="L9" t="s">
        <v>39</v>
      </c>
      <c r="M9" t="s">
        <v>40</v>
      </c>
    </row>
  </sheetData>
  <sortState xmlns:xlrd2="http://schemas.microsoft.com/office/spreadsheetml/2017/richdata2" ref="A2:M9">
    <sortCondition descending="1" ref="E2:E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concentration from BGI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Benakis</dc:creator>
  <cp:lastModifiedBy>Corinne Benakis</cp:lastModifiedBy>
  <dcterms:created xsi:type="dcterms:W3CDTF">2021-03-31T12:21:16Z</dcterms:created>
  <dcterms:modified xsi:type="dcterms:W3CDTF">2024-08-07T14:48:03Z</dcterms:modified>
</cp:coreProperties>
</file>