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db-my.sharepoint.com/personal/b_okpe_afdb_org/Documents/BNX-1/KPB4259/BUSINESS ANALYST/WedDev-RDVP Analytics/Database/"/>
    </mc:Choice>
  </mc:AlternateContent>
  <xr:revisionPtr revIDLastSave="0" documentId="8_{1FF8F720-96A8-4048-BAF3-8FF402BB144F}" xr6:coauthVersionLast="47" xr6:coauthVersionMax="47" xr10:uidLastSave="{00000000-0000-0000-0000-000000000000}"/>
  <bookViews>
    <workbookView xWindow="-110" yWindow="-110" windowWidth="19420" windowHeight="10420" xr2:uid="{9600F98F-1BF6-47D6-8BFA-FFA733427049}"/>
  </bookViews>
  <sheets>
    <sheet name="RCAP_IOP_Pipeline" sheetId="1" r:id="rId1"/>
  </sheets>
  <definedNames>
    <definedName name="_xlnm._FilterDatabase" localSheetId="0" hidden="1">RCAP_IOP_Pipeline!$A$1:$AB$563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563" i="1" l="1" a="1"/>
  <c r="AT563" i="1" s="1"/>
  <c r="AR563" i="1"/>
  <c r="AQ563" i="1"/>
  <c r="AP563" i="1"/>
  <c r="AO563" i="1"/>
  <c r="AN563" i="1"/>
  <c r="AM563" i="1"/>
  <c r="AS563" i="1" s="1"/>
  <c r="AI563" i="1"/>
  <c r="AG563" i="1"/>
  <c r="AE563" i="1"/>
  <c r="V563" i="1"/>
  <c r="AH563" i="1" s="1"/>
  <c r="R563" i="1"/>
  <c r="AT562" i="1" a="1"/>
  <c r="AT562" i="1" s="1"/>
  <c r="AS562" i="1"/>
  <c r="AR562" i="1"/>
  <c r="AQ562" i="1"/>
  <c r="AP562" i="1"/>
  <c r="AO562" i="1"/>
  <c r="AN562" i="1"/>
  <c r="AM562" i="1"/>
  <c r="AI562" i="1"/>
  <c r="AH562" i="1"/>
  <c r="AG562" i="1"/>
  <c r="AF562" i="1"/>
  <c r="AE562" i="1"/>
  <c r="V562" i="1"/>
  <c r="R562" i="1"/>
  <c r="AT561" i="1" a="1"/>
  <c r="AT561" i="1" s="1"/>
  <c r="AS561" i="1"/>
  <c r="AR561" i="1"/>
  <c r="AQ561" i="1"/>
  <c r="AP561" i="1"/>
  <c r="AN561" i="1"/>
  <c r="AM561" i="1"/>
  <c r="AI561" i="1"/>
  <c r="AH561" i="1"/>
  <c r="AG561" i="1"/>
  <c r="AC561" i="1" s="1"/>
  <c r="AD561" i="1" s="1"/>
  <c r="AF561" i="1"/>
  <c r="AE561" i="1"/>
  <c r="V561" i="1"/>
  <c r="AO561" i="1" s="1"/>
  <c r="R561" i="1"/>
  <c r="AT560" i="1" a="1"/>
  <c r="AT560" i="1" s="1"/>
  <c r="AR560" i="1"/>
  <c r="AQ560" i="1"/>
  <c r="AP560" i="1"/>
  <c r="AN560" i="1"/>
  <c r="AM560" i="1"/>
  <c r="AS560" i="1" s="1"/>
  <c r="V560" i="1"/>
  <c r="R560" i="1"/>
  <c r="AT559" i="1" a="1"/>
  <c r="AT559" i="1" s="1"/>
  <c r="AR559" i="1"/>
  <c r="AQ559" i="1"/>
  <c r="AP559" i="1"/>
  <c r="AO559" i="1"/>
  <c r="AN559" i="1"/>
  <c r="AM559" i="1"/>
  <c r="AS559" i="1" s="1"/>
  <c r="AI559" i="1"/>
  <c r="AG559" i="1"/>
  <c r="AF559" i="1"/>
  <c r="AE559" i="1"/>
  <c r="AC559" i="1" s="1"/>
  <c r="AD559" i="1" s="1"/>
  <c r="V559" i="1"/>
  <c r="AH559" i="1" s="1"/>
  <c r="R559" i="1"/>
  <c r="AT558" i="1" a="1"/>
  <c r="AT558" i="1" s="1"/>
  <c r="AS558" i="1"/>
  <c r="AR558" i="1"/>
  <c r="AQ558" i="1"/>
  <c r="AP558" i="1"/>
  <c r="AO558" i="1"/>
  <c r="AN558" i="1"/>
  <c r="AM558" i="1"/>
  <c r="AI558" i="1"/>
  <c r="AH558" i="1"/>
  <c r="AG558" i="1"/>
  <c r="AF558" i="1"/>
  <c r="AE558" i="1"/>
  <c r="V558" i="1"/>
  <c r="R558" i="1"/>
  <c r="AT557" i="1" a="1"/>
  <c r="AT557" i="1" s="1"/>
  <c r="AS557" i="1"/>
  <c r="AR557" i="1"/>
  <c r="AQ557" i="1"/>
  <c r="AP557" i="1"/>
  <c r="AN557" i="1"/>
  <c r="AM557" i="1"/>
  <c r="AI557" i="1"/>
  <c r="AH557" i="1"/>
  <c r="AG557" i="1"/>
  <c r="AE557" i="1"/>
  <c r="V557" i="1"/>
  <c r="AF557" i="1" s="1"/>
  <c r="R557" i="1"/>
  <c r="AT556" i="1" a="1"/>
  <c r="AT556" i="1" s="1"/>
  <c r="AR556" i="1"/>
  <c r="AQ556" i="1"/>
  <c r="AP556" i="1"/>
  <c r="AN556" i="1"/>
  <c r="AM556" i="1"/>
  <c r="AS556" i="1" s="1"/>
  <c r="V556" i="1"/>
  <c r="R556" i="1"/>
  <c r="AT555" i="1" a="1"/>
  <c r="AT555" i="1" s="1"/>
  <c r="AR555" i="1"/>
  <c r="AQ555" i="1"/>
  <c r="AP555" i="1"/>
  <c r="AO555" i="1"/>
  <c r="AN555" i="1"/>
  <c r="AM555" i="1"/>
  <c r="AS555" i="1" s="1"/>
  <c r="AI555" i="1"/>
  <c r="AG555" i="1"/>
  <c r="AF555" i="1"/>
  <c r="AE555" i="1"/>
  <c r="AC555" i="1" s="1"/>
  <c r="AD555" i="1" s="1"/>
  <c r="V555" i="1"/>
  <c r="AH555" i="1" s="1"/>
  <c r="R555" i="1"/>
  <c r="AT554" i="1" a="1"/>
  <c r="AT554" i="1" s="1"/>
  <c r="AS554" i="1"/>
  <c r="AR554" i="1"/>
  <c r="AQ554" i="1"/>
  <c r="AP554" i="1"/>
  <c r="AO554" i="1"/>
  <c r="AN554" i="1"/>
  <c r="AM554" i="1"/>
  <c r="AI554" i="1"/>
  <c r="AH554" i="1"/>
  <c r="AG554" i="1"/>
  <c r="AF554" i="1"/>
  <c r="AE554" i="1"/>
  <c r="V554" i="1"/>
  <c r="R554" i="1"/>
  <c r="AT553" i="1" a="1"/>
  <c r="AT553" i="1" s="1"/>
  <c r="AS553" i="1"/>
  <c r="AR553" i="1"/>
  <c r="AQ553" i="1"/>
  <c r="AP553" i="1"/>
  <c r="AN553" i="1"/>
  <c r="AM553" i="1"/>
  <c r="AI553" i="1"/>
  <c r="AH553" i="1"/>
  <c r="AG553" i="1"/>
  <c r="AE553" i="1"/>
  <c r="V553" i="1"/>
  <c r="AF553" i="1" s="1"/>
  <c r="R553" i="1"/>
  <c r="AT552" i="1" a="1"/>
  <c r="AT552" i="1" s="1"/>
  <c r="AR552" i="1"/>
  <c r="AQ552" i="1"/>
  <c r="AP552" i="1"/>
  <c r="AN552" i="1"/>
  <c r="AM552" i="1"/>
  <c r="AS552" i="1" s="1"/>
  <c r="V552" i="1"/>
  <c r="R552" i="1"/>
  <c r="AT551" i="1" a="1"/>
  <c r="AT551" i="1" s="1"/>
  <c r="AR551" i="1"/>
  <c r="AQ551" i="1"/>
  <c r="AP551" i="1"/>
  <c r="AO551" i="1"/>
  <c r="AN551" i="1"/>
  <c r="AM551" i="1"/>
  <c r="AS551" i="1" s="1"/>
  <c r="AI551" i="1"/>
  <c r="AG551" i="1"/>
  <c r="AF551" i="1"/>
  <c r="AE551" i="1"/>
  <c r="AC551" i="1" s="1"/>
  <c r="AD551" i="1" s="1"/>
  <c r="V551" i="1"/>
  <c r="AH551" i="1" s="1"/>
  <c r="R551" i="1"/>
  <c r="AT550" i="1" a="1"/>
  <c r="AT550" i="1" s="1"/>
  <c r="AS550" i="1"/>
  <c r="AR550" i="1"/>
  <c r="AQ550" i="1"/>
  <c r="AP550" i="1"/>
  <c r="AO550" i="1"/>
  <c r="AN550" i="1"/>
  <c r="AM550" i="1"/>
  <c r="AI550" i="1"/>
  <c r="AH550" i="1"/>
  <c r="AG550" i="1"/>
  <c r="AF550" i="1"/>
  <c r="AE550" i="1"/>
  <c r="V550" i="1"/>
  <c r="R550" i="1"/>
  <c r="AT549" i="1" a="1"/>
  <c r="AT549" i="1" s="1"/>
  <c r="AS549" i="1"/>
  <c r="AR549" i="1"/>
  <c r="AQ549" i="1"/>
  <c r="AP549" i="1"/>
  <c r="AN549" i="1"/>
  <c r="AM549" i="1"/>
  <c r="AI549" i="1"/>
  <c r="AH549" i="1"/>
  <c r="AG549" i="1"/>
  <c r="AE549" i="1"/>
  <c r="V549" i="1"/>
  <c r="AF549" i="1" s="1"/>
  <c r="R549" i="1"/>
  <c r="AT548" i="1" a="1"/>
  <c r="AT548" i="1" s="1"/>
  <c r="AR548" i="1"/>
  <c r="AQ548" i="1"/>
  <c r="AP548" i="1"/>
  <c r="AN548" i="1"/>
  <c r="AM548" i="1"/>
  <c r="AS548" i="1" s="1"/>
  <c r="V548" i="1"/>
  <c r="R548" i="1"/>
  <c r="AT547" i="1" a="1"/>
  <c r="AT547" i="1" s="1"/>
  <c r="AR547" i="1"/>
  <c r="AQ547" i="1"/>
  <c r="AP547" i="1"/>
  <c r="AO547" i="1"/>
  <c r="AN547" i="1"/>
  <c r="AM547" i="1"/>
  <c r="AS547" i="1" s="1"/>
  <c r="AI547" i="1"/>
  <c r="AG547" i="1"/>
  <c r="AF547" i="1"/>
  <c r="AE547" i="1"/>
  <c r="AC547" i="1" s="1"/>
  <c r="AD547" i="1" s="1"/>
  <c r="V547" i="1"/>
  <c r="AH547" i="1" s="1"/>
  <c r="R547" i="1"/>
  <c r="AT546" i="1" a="1"/>
  <c r="AT546" i="1" s="1"/>
  <c r="AS546" i="1"/>
  <c r="AR546" i="1"/>
  <c r="AQ546" i="1"/>
  <c r="AP546" i="1"/>
  <c r="AO546" i="1"/>
  <c r="AN546" i="1"/>
  <c r="AM546" i="1"/>
  <c r="AI546" i="1"/>
  <c r="AH546" i="1"/>
  <c r="AG546" i="1"/>
  <c r="AF546" i="1"/>
  <c r="AE546" i="1"/>
  <c r="V546" i="1"/>
  <c r="R546" i="1"/>
  <c r="AT545" i="1" a="1"/>
  <c r="AT545" i="1" s="1"/>
  <c r="AS545" i="1"/>
  <c r="AR545" i="1"/>
  <c r="AQ545" i="1"/>
  <c r="AP545" i="1"/>
  <c r="AN545" i="1"/>
  <c r="AM545" i="1"/>
  <c r="AI545" i="1"/>
  <c r="AH545" i="1"/>
  <c r="AG545" i="1"/>
  <c r="AE545" i="1"/>
  <c r="V545" i="1"/>
  <c r="AF545" i="1" s="1"/>
  <c r="R545" i="1"/>
  <c r="AT544" i="1" a="1"/>
  <c r="AT544" i="1" s="1"/>
  <c r="AR544" i="1"/>
  <c r="AQ544" i="1"/>
  <c r="AP544" i="1"/>
  <c r="AN544" i="1"/>
  <c r="AM544" i="1"/>
  <c r="AS544" i="1" s="1"/>
  <c r="V544" i="1"/>
  <c r="R544" i="1"/>
  <c r="AT543" i="1" a="1"/>
  <c r="AT543" i="1" s="1"/>
  <c r="AR543" i="1"/>
  <c r="AQ543" i="1"/>
  <c r="AP543" i="1"/>
  <c r="AO543" i="1"/>
  <c r="AN543" i="1"/>
  <c r="AM543" i="1"/>
  <c r="AS543" i="1" s="1"/>
  <c r="AI543" i="1"/>
  <c r="AG543" i="1"/>
  <c r="AF543" i="1"/>
  <c r="AE543" i="1"/>
  <c r="AC543" i="1" s="1"/>
  <c r="AD543" i="1" s="1"/>
  <c r="V543" i="1"/>
  <c r="AH543" i="1" s="1"/>
  <c r="R543" i="1"/>
  <c r="AT542" i="1" a="1"/>
  <c r="AT542" i="1" s="1"/>
  <c r="AS542" i="1"/>
  <c r="AR542" i="1"/>
  <c r="AQ542" i="1"/>
  <c r="AP542" i="1"/>
  <c r="AO542" i="1"/>
  <c r="AN542" i="1"/>
  <c r="AM542" i="1"/>
  <c r="AI542" i="1"/>
  <c r="AH542" i="1"/>
  <c r="AG542" i="1"/>
  <c r="AF542" i="1"/>
  <c r="AE542" i="1"/>
  <c r="V542" i="1"/>
  <c r="R542" i="1"/>
  <c r="AT541" i="1" a="1"/>
  <c r="AT541" i="1" s="1"/>
  <c r="AS541" i="1"/>
  <c r="AR541" i="1"/>
  <c r="AQ541" i="1"/>
  <c r="AP541" i="1"/>
  <c r="AN541" i="1"/>
  <c r="AM541" i="1"/>
  <c r="AI541" i="1"/>
  <c r="AH541" i="1"/>
  <c r="AG541" i="1"/>
  <c r="AE541" i="1"/>
  <c r="V541" i="1"/>
  <c r="AF541" i="1" s="1"/>
  <c r="R541" i="1"/>
  <c r="AT540" i="1" a="1"/>
  <c r="AT540" i="1" s="1"/>
  <c r="AR540" i="1"/>
  <c r="AQ540" i="1"/>
  <c r="AP540" i="1"/>
  <c r="AN540" i="1"/>
  <c r="AM540" i="1"/>
  <c r="AS540" i="1" s="1"/>
  <c r="V540" i="1"/>
  <c r="R540" i="1"/>
  <c r="AT539" i="1" a="1"/>
  <c r="AT539" i="1" s="1"/>
  <c r="AR539" i="1"/>
  <c r="AQ539" i="1"/>
  <c r="AP539" i="1"/>
  <c r="AO539" i="1"/>
  <c r="AN539" i="1"/>
  <c r="AM539" i="1"/>
  <c r="AS539" i="1" s="1"/>
  <c r="AI539" i="1"/>
  <c r="AG539" i="1"/>
  <c r="AF539" i="1"/>
  <c r="AE539" i="1"/>
  <c r="AC539" i="1" s="1"/>
  <c r="AD539" i="1" s="1"/>
  <c r="V539" i="1"/>
  <c r="AH539" i="1" s="1"/>
  <c r="R539" i="1"/>
  <c r="AT538" i="1" a="1"/>
  <c r="AT538" i="1" s="1"/>
  <c r="AS538" i="1"/>
  <c r="AR538" i="1"/>
  <c r="AQ538" i="1"/>
  <c r="AP538" i="1"/>
  <c r="AO538" i="1"/>
  <c r="AN538" i="1"/>
  <c r="AM538" i="1"/>
  <c r="AI538" i="1"/>
  <c r="AH538" i="1"/>
  <c r="AG538" i="1"/>
  <c r="AF538" i="1"/>
  <c r="AE538" i="1"/>
  <c r="V538" i="1"/>
  <c r="R538" i="1"/>
  <c r="AT537" i="1" a="1"/>
  <c r="AT537" i="1" s="1"/>
  <c r="AS537" i="1"/>
  <c r="AR537" i="1"/>
  <c r="AQ537" i="1"/>
  <c r="AP537" i="1"/>
  <c r="AN537" i="1"/>
  <c r="AM537" i="1"/>
  <c r="AH537" i="1"/>
  <c r="AG537" i="1"/>
  <c r="V537" i="1"/>
  <c r="AI537" i="1" s="1"/>
  <c r="R537" i="1"/>
  <c r="AT536" i="1"/>
  <c r="AT536" i="1" a="1"/>
  <c r="AR536" i="1"/>
  <c r="AQ536" i="1"/>
  <c r="AP536" i="1"/>
  <c r="AN536" i="1"/>
  <c r="AM536" i="1"/>
  <c r="AS536" i="1" s="1"/>
  <c r="V536" i="1"/>
  <c r="R536" i="1"/>
  <c r="AT535" i="1" a="1"/>
  <c r="AT535" i="1" s="1"/>
  <c r="AR535" i="1"/>
  <c r="AQ535" i="1"/>
  <c r="AP535" i="1"/>
  <c r="AO535" i="1"/>
  <c r="AN535" i="1"/>
  <c r="AM535" i="1"/>
  <c r="AS535" i="1" s="1"/>
  <c r="AI535" i="1"/>
  <c r="AG535" i="1"/>
  <c r="AF535" i="1"/>
  <c r="AE535" i="1"/>
  <c r="V535" i="1"/>
  <c r="AH535" i="1" s="1"/>
  <c r="R535" i="1"/>
  <c r="AT534" i="1" a="1"/>
  <c r="AT534" i="1" s="1"/>
  <c r="AS534" i="1"/>
  <c r="AR534" i="1"/>
  <c r="AQ534" i="1"/>
  <c r="AP534" i="1"/>
  <c r="AN534" i="1"/>
  <c r="AM534" i="1"/>
  <c r="AI534" i="1"/>
  <c r="AH534" i="1"/>
  <c r="AG534" i="1"/>
  <c r="AF534" i="1"/>
  <c r="AE534" i="1"/>
  <c r="AC534" i="1" s="1"/>
  <c r="AD534" i="1" s="1"/>
  <c r="V534" i="1"/>
  <c r="AO534" i="1" s="1"/>
  <c r="R534" i="1"/>
  <c r="AT533" i="1"/>
  <c r="AT533" i="1" a="1"/>
  <c r="AR533" i="1"/>
  <c r="AQ533" i="1"/>
  <c r="AP533" i="1"/>
  <c r="AN533" i="1"/>
  <c r="AM533" i="1"/>
  <c r="AS533" i="1" s="1"/>
  <c r="AI533" i="1"/>
  <c r="AH533" i="1"/>
  <c r="AG533" i="1"/>
  <c r="AE533" i="1"/>
  <c r="V533" i="1"/>
  <c r="R533" i="1"/>
  <c r="AT532" i="1"/>
  <c r="AT532" i="1" a="1"/>
  <c r="AR532" i="1"/>
  <c r="AQ532" i="1"/>
  <c r="AP532" i="1"/>
  <c r="AN532" i="1"/>
  <c r="AM532" i="1"/>
  <c r="AS532" i="1" s="1"/>
  <c r="AI532" i="1"/>
  <c r="AG532" i="1"/>
  <c r="V532" i="1"/>
  <c r="R532" i="1"/>
  <c r="AT531" i="1" a="1"/>
  <c r="AT531" i="1" s="1"/>
  <c r="AS531" i="1"/>
  <c r="AR531" i="1"/>
  <c r="AQ531" i="1"/>
  <c r="AP531" i="1"/>
  <c r="AO531" i="1"/>
  <c r="AN531" i="1"/>
  <c r="AM531" i="1"/>
  <c r="AI531" i="1"/>
  <c r="AH531" i="1"/>
  <c r="AG531" i="1"/>
  <c r="AC531" i="1" s="1"/>
  <c r="AD531" i="1" s="1"/>
  <c r="AF531" i="1"/>
  <c r="AE531" i="1"/>
  <c r="V531" i="1"/>
  <c r="R531" i="1"/>
  <c r="AT530" i="1" a="1"/>
  <c r="AT530" i="1" s="1"/>
  <c r="AS530" i="1"/>
  <c r="AR530" i="1"/>
  <c r="AQ530" i="1"/>
  <c r="AP530" i="1"/>
  <c r="AN530" i="1"/>
  <c r="AM530" i="1"/>
  <c r="AI530" i="1"/>
  <c r="AH530" i="1"/>
  <c r="AG530" i="1"/>
  <c r="AC530" i="1" s="1"/>
  <c r="AD530" i="1" s="1"/>
  <c r="AF530" i="1"/>
  <c r="AE530" i="1"/>
  <c r="V530" i="1"/>
  <c r="AO530" i="1" s="1"/>
  <c r="R530" i="1"/>
  <c r="AT529" i="1" a="1"/>
  <c r="AT529" i="1" s="1"/>
  <c r="AS529" i="1"/>
  <c r="AR529" i="1"/>
  <c r="AQ529" i="1"/>
  <c r="AP529" i="1"/>
  <c r="AN529" i="1"/>
  <c r="AM529" i="1"/>
  <c r="AH529" i="1"/>
  <c r="AG529" i="1"/>
  <c r="V529" i="1"/>
  <c r="AI529" i="1" s="1"/>
  <c r="R529" i="1"/>
  <c r="AT528" i="1" a="1"/>
  <c r="AT528" i="1" s="1"/>
  <c r="AR528" i="1"/>
  <c r="AQ528" i="1"/>
  <c r="AP528" i="1"/>
  <c r="AN528" i="1"/>
  <c r="AM528" i="1"/>
  <c r="AS528" i="1" s="1"/>
  <c r="AE528" i="1"/>
  <c r="V528" i="1"/>
  <c r="AI528" i="1" s="1"/>
  <c r="R528" i="1"/>
  <c r="AT527" i="1" a="1"/>
  <c r="AT527" i="1" s="1"/>
  <c r="AS527" i="1"/>
  <c r="AR527" i="1"/>
  <c r="AQ527" i="1"/>
  <c r="AP527" i="1"/>
  <c r="AO527" i="1"/>
  <c r="AN527" i="1"/>
  <c r="AM527" i="1"/>
  <c r="AI527" i="1"/>
  <c r="AH527" i="1"/>
  <c r="AG527" i="1"/>
  <c r="AF527" i="1"/>
  <c r="AE527" i="1"/>
  <c r="V527" i="1"/>
  <c r="R527" i="1"/>
  <c r="AT526" i="1" a="1"/>
  <c r="AT526" i="1" s="1"/>
  <c r="AS526" i="1"/>
  <c r="AR526" i="1"/>
  <c r="AQ526" i="1"/>
  <c r="AP526" i="1"/>
  <c r="AN526" i="1"/>
  <c r="AM526" i="1"/>
  <c r="AI526" i="1"/>
  <c r="AH526" i="1"/>
  <c r="AG526" i="1"/>
  <c r="AF526" i="1"/>
  <c r="AE526" i="1"/>
  <c r="AC526" i="1" s="1"/>
  <c r="AD526" i="1" s="1"/>
  <c r="V526" i="1"/>
  <c r="AO526" i="1" s="1"/>
  <c r="R526" i="1"/>
  <c r="AT525" i="1"/>
  <c r="AT525" i="1" a="1"/>
  <c r="AR525" i="1"/>
  <c r="AQ525" i="1"/>
  <c r="AP525" i="1"/>
  <c r="AN525" i="1"/>
  <c r="AM525" i="1"/>
  <c r="AS525" i="1" s="1"/>
  <c r="AI525" i="1"/>
  <c r="AG525" i="1"/>
  <c r="AE525" i="1"/>
  <c r="V525" i="1"/>
  <c r="AH525" i="1" s="1"/>
  <c r="R525" i="1"/>
  <c r="AT524" i="1"/>
  <c r="AT524" i="1" a="1"/>
  <c r="AR524" i="1"/>
  <c r="AQ524" i="1"/>
  <c r="AP524" i="1"/>
  <c r="AN524" i="1"/>
  <c r="AM524" i="1"/>
  <c r="AS524" i="1" s="1"/>
  <c r="V524" i="1"/>
  <c r="R524" i="1"/>
  <c r="AT523" i="1" a="1"/>
  <c r="AT523" i="1" s="1"/>
  <c r="AS523" i="1"/>
  <c r="AR523" i="1"/>
  <c r="AQ523" i="1"/>
  <c r="AP523" i="1"/>
  <c r="AO523" i="1"/>
  <c r="AN523" i="1"/>
  <c r="AM523" i="1"/>
  <c r="AI523" i="1"/>
  <c r="AH523" i="1"/>
  <c r="AG523" i="1"/>
  <c r="AF523" i="1"/>
  <c r="AE523" i="1"/>
  <c r="AC523" i="1"/>
  <c r="AD523" i="1" s="1"/>
  <c r="V523" i="1"/>
  <c r="R523" i="1"/>
  <c r="AT522" i="1" a="1"/>
  <c r="AT522" i="1" s="1"/>
  <c r="AS522" i="1"/>
  <c r="AR522" i="1"/>
  <c r="AQ522" i="1"/>
  <c r="AP522" i="1"/>
  <c r="AN522" i="1"/>
  <c r="AM522" i="1"/>
  <c r="AI522" i="1"/>
  <c r="AH522" i="1"/>
  <c r="AG522" i="1"/>
  <c r="AF522" i="1"/>
  <c r="AE522" i="1"/>
  <c r="AC522" i="1"/>
  <c r="AD522" i="1" s="1"/>
  <c r="V522" i="1"/>
  <c r="AO522" i="1" s="1"/>
  <c r="R522" i="1"/>
  <c r="AT521" i="1" a="1"/>
  <c r="AT521" i="1" s="1"/>
  <c r="AS521" i="1"/>
  <c r="AR521" i="1"/>
  <c r="AQ521" i="1"/>
  <c r="AP521" i="1"/>
  <c r="AN521" i="1"/>
  <c r="AM521" i="1"/>
  <c r="V521" i="1"/>
  <c r="R521" i="1"/>
  <c r="AT520" i="1" a="1"/>
  <c r="AT520" i="1" s="1"/>
  <c r="AR520" i="1"/>
  <c r="AQ520" i="1"/>
  <c r="AP520" i="1"/>
  <c r="AN520" i="1"/>
  <c r="AM520" i="1"/>
  <c r="AS520" i="1" s="1"/>
  <c r="AG520" i="1"/>
  <c r="AE520" i="1"/>
  <c r="V520" i="1"/>
  <c r="R520" i="1"/>
  <c r="AT519" i="1" a="1"/>
  <c r="AT519" i="1" s="1"/>
  <c r="AS519" i="1"/>
  <c r="AR519" i="1"/>
  <c r="AQ519" i="1"/>
  <c r="AP519" i="1"/>
  <c r="AO519" i="1"/>
  <c r="AN519" i="1"/>
  <c r="AM519" i="1"/>
  <c r="AI519" i="1"/>
  <c r="AH519" i="1"/>
  <c r="AG519" i="1"/>
  <c r="AF519" i="1"/>
  <c r="AE519" i="1"/>
  <c r="AC519" i="1" s="1"/>
  <c r="AD519" i="1" s="1"/>
  <c r="V519" i="1"/>
  <c r="R519" i="1"/>
  <c r="AT518" i="1" a="1"/>
  <c r="AT518" i="1" s="1"/>
  <c r="AS518" i="1"/>
  <c r="AR518" i="1"/>
  <c r="AQ518" i="1"/>
  <c r="AP518" i="1"/>
  <c r="AN518" i="1"/>
  <c r="AM518" i="1"/>
  <c r="AI518" i="1"/>
  <c r="AH518" i="1"/>
  <c r="AG518" i="1"/>
  <c r="AF518" i="1"/>
  <c r="AE518" i="1"/>
  <c r="AC518" i="1" s="1"/>
  <c r="AD518" i="1" s="1"/>
  <c r="V518" i="1"/>
  <c r="AO518" i="1" s="1"/>
  <c r="R518" i="1"/>
  <c r="AT517" i="1"/>
  <c r="AT517" i="1" a="1"/>
  <c r="AR517" i="1"/>
  <c r="AQ517" i="1"/>
  <c r="AP517" i="1"/>
  <c r="AN517" i="1"/>
  <c r="AM517" i="1"/>
  <c r="AS517" i="1" s="1"/>
  <c r="AI517" i="1"/>
  <c r="AH517" i="1"/>
  <c r="AG517" i="1"/>
  <c r="AE517" i="1"/>
  <c r="V517" i="1"/>
  <c r="R517" i="1"/>
  <c r="AT516" i="1" a="1"/>
  <c r="AT516" i="1" s="1"/>
  <c r="AR516" i="1"/>
  <c r="AQ516" i="1"/>
  <c r="AP516" i="1"/>
  <c r="AN516" i="1"/>
  <c r="AM516" i="1"/>
  <c r="AS516" i="1" s="1"/>
  <c r="AI516" i="1"/>
  <c r="AG516" i="1"/>
  <c r="V516" i="1"/>
  <c r="R516" i="1"/>
  <c r="AT515" i="1" a="1"/>
  <c r="AT515" i="1" s="1"/>
  <c r="AS515" i="1"/>
  <c r="AR515" i="1"/>
  <c r="AQ515" i="1"/>
  <c r="AP515" i="1"/>
  <c r="AO515" i="1"/>
  <c r="AN515" i="1"/>
  <c r="AM515" i="1"/>
  <c r="AI515" i="1"/>
  <c r="AH515" i="1"/>
  <c r="AG515" i="1"/>
  <c r="AF515" i="1"/>
  <c r="AE515" i="1"/>
  <c r="V515" i="1"/>
  <c r="R515" i="1"/>
  <c r="AT514" i="1" a="1"/>
  <c r="AT514" i="1" s="1"/>
  <c r="AS514" i="1"/>
  <c r="AR514" i="1"/>
  <c r="AQ514" i="1"/>
  <c r="AP514" i="1"/>
  <c r="AN514" i="1"/>
  <c r="AM514" i="1"/>
  <c r="AI514" i="1"/>
  <c r="AH514" i="1"/>
  <c r="AG514" i="1"/>
  <c r="AF514" i="1"/>
  <c r="AE514" i="1"/>
  <c r="V514" i="1"/>
  <c r="AO514" i="1" s="1"/>
  <c r="R514" i="1"/>
  <c r="AT513" i="1" a="1"/>
  <c r="AT513" i="1" s="1"/>
  <c r="AS513" i="1"/>
  <c r="AR513" i="1"/>
  <c r="AQ513" i="1"/>
  <c r="AP513" i="1"/>
  <c r="AN513" i="1"/>
  <c r="AM513" i="1"/>
  <c r="AH513" i="1"/>
  <c r="AG513" i="1"/>
  <c r="V513" i="1"/>
  <c r="AI513" i="1" s="1"/>
  <c r="R513" i="1"/>
  <c r="AT512" i="1" a="1"/>
  <c r="AT512" i="1" s="1"/>
  <c r="AR512" i="1"/>
  <c r="AQ512" i="1"/>
  <c r="AP512" i="1"/>
  <c r="AN512" i="1"/>
  <c r="AM512" i="1"/>
  <c r="AS512" i="1" s="1"/>
  <c r="AE512" i="1"/>
  <c r="V512" i="1"/>
  <c r="AI512" i="1" s="1"/>
  <c r="R512" i="1"/>
  <c r="AT511" i="1" a="1"/>
  <c r="AT511" i="1" s="1"/>
  <c r="AR511" i="1"/>
  <c r="AQ511" i="1"/>
  <c r="AP511" i="1"/>
  <c r="AO511" i="1"/>
  <c r="AN511" i="1"/>
  <c r="AM511" i="1"/>
  <c r="AS511" i="1" s="1"/>
  <c r="AI511" i="1"/>
  <c r="AG511" i="1"/>
  <c r="AF511" i="1"/>
  <c r="AE511" i="1"/>
  <c r="AC511" i="1"/>
  <c r="AD511" i="1" s="1"/>
  <c r="V511" i="1"/>
  <c r="AH511" i="1" s="1"/>
  <c r="R511" i="1"/>
  <c r="AT510" i="1" a="1"/>
  <c r="AT510" i="1" s="1"/>
  <c r="AS510" i="1"/>
  <c r="AR510" i="1"/>
  <c r="AQ510" i="1"/>
  <c r="AP510" i="1"/>
  <c r="AN510" i="1"/>
  <c r="AM510" i="1"/>
  <c r="AI510" i="1"/>
  <c r="AH510" i="1"/>
  <c r="AG510" i="1"/>
  <c r="AF510" i="1"/>
  <c r="AE510" i="1"/>
  <c r="AC510" i="1"/>
  <c r="AD510" i="1" s="1"/>
  <c r="V510" i="1"/>
  <c r="AO510" i="1" s="1"/>
  <c r="R510" i="1"/>
  <c r="AT509" i="1" a="1"/>
  <c r="AT509" i="1" s="1"/>
  <c r="AS509" i="1"/>
  <c r="AR509" i="1"/>
  <c r="AQ509" i="1"/>
  <c r="AP509" i="1"/>
  <c r="AN509" i="1"/>
  <c r="AM509" i="1"/>
  <c r="AH509" i="1"/>
  <c r="V509" i="1"/>
  <c r="R509" i="1"/>
  <c r="AT508" i="1" a="1"/>
  <c r="AT508" i="1" s="1"/>
  <c r="AR508" i="1"/>
  <c r="AQ508" i="1"/>
  <c r="AP508" i="1"/>
  <c r="AN508" i="1"/>
  <c r="AM508" i="1"/>
  <c r="AS508" i="1" s="1"/>
  <c r="AG508" i="1"/>
  <c r="AE508" i="1"/>
  <c r="V508" i="1"/>
  <c r="R508" i="1"/>
  <c r="AT507" i="1" a="1"/>
  <c r="AT507" i="1" s="1"/>
  <c r="AS507" i="1"/>
  <c r="AR507" i="1"/>
  <c r="AQ507" i="1"/>
  <c r="AP507" i="1"/>
  <c r="AO507" i="1"/>
  <c r="AN507" i="1"/>
  <c r="AM507" i="1"/>
  <c r="AI507" i="1"/>
  <c r="AH507" i="1"/>
  <c r="AG507" i="1"/>
  <c r="AF507" i="1"/>
  <c r="AE507" i="1"/>
  <c r="V507" i="1"/>
  <c r="R507" i="1"/>
  <c r="AT506" i="1" a="1"/>
  <c r="AT506" i="1" s="1"/>
  <c r="AS506" i="1"/>
  <c r="AR506" i="1"/>
  <c r="AQ506" i="1"/>
  <c r="AP506" i="1"/>
  <c r="AN506" i="1"/>
  <c r="AM506" i="1"/>
  <c r="AI506" i="1"/>
  <c r="AH506" i="1"/>
  <c r="AG506" i="1"/>
  <c r="AF506" i="1"/>
  <c r="AE506" i="1"/>
  <c r="AC506" i="1" s="1"/>
  <c r="AD506" i="1" s="1"/>
  <c r="V506" i="1"/>
  <c r="AO506" i="1" s="1"/>
  <c r="R506" i="1"/>
  <c r="AT505" i="1"/>
  <c r="AT505" i="1" a="1"/>
  <c r="AR505" i="1"/>
  <c r="AQ505" i="1"/>
  <c r="AP505" i="1"/>
  <c r="AN505" i="1"/>
  <c r="AM505" i="1"/>
  <c r="AS505" i="1" s="1"/>
  <c r="AI505" i="1"/>
  <c r="AH505" i="1"/>
  <c r="AG505" i="1"/>
  <c r="AE505" i="1"/>
  <c r="V505" i="1"/>
  <c r="R505" i="1"/>
  <c r="AT504" i="1"/>
  <c r="AT504" i="1" a="1"/>
  <c r="AR504" i="1"/>
  <c r="AQ504" i="1"/>
  <c r="AP504" i="1"/>
  <c r="AN504" i="1"/>
  <c r="AM504" i="1"/>
  <c r="AS504" i="1" s="1"/>
  <c r="AI504" i="1"/>
  <c r="AG504" i="1"/>
  <c r="V504" i="1"/>
  <c r="R504" i="1"/>
  <c r="AT503" i="1" a="1"/>
  <c r="AT503" i="1" s="1"/>
  <c r="AS503" i="1"/>
  <c r="AR503" i="1"/>
  <c r="AQ503" i="1"/>
  <c r="AP503" i="1"/>
  <c r="AO503" i="1"/>
  <c r="AN503" i="1"/>
  <c r="AM503" i="1"/>
  <c r="AI503" i="1"/>
  <c r="AH503" i="1"/>
  <c r="AG503" i="1"/>
  <c r="AF503" i="1"/>
  <c r="AE503" i="1"/>
  <c r="V503" i="1"/>
  <c r="R503" i="1"/>
  <c r="AT502" i="1" a="1"/>
  <c r="AT502" i="1" s="1"/>
  <c r="AR502" i="1"/>
  <c r="AQ502" i="1"/>
  <c r="AP502" i="1"/>
  <c r="AN502" i="1"/>
  <c r="AM502" i="1"/>
  <c r="AS502" i="1" s="1"/>
  <c r="AI502" i="1"/>
  <c r="AH502" i="1"/>
  <c r="AG502" i="1"/>
  <c r="AF502" i="1"/>
  <c r="AE502" i="1"/>
  <c r="AC502" i="1" s="1"/>
  <c r="AD502" i="1" s="1"/>
  <c r="V502" i="1"/>
  <c r="AO502" i="1" s="1"/>
  <c r="R502" i="1"/>
  <c r="AT501" i="1" a="1"/>
  <c r="AT501" i="1" s="1"/>
  <c r="AR501" i="1"/>
  <c r="AQ501" i="1"/>
  <c r="AP501" i="1"/>
  <c r="AN501" i="1"/>
  <c r="AM501" i="1"/>
  <c r="AS501" i="1" s="1"/>
  <c r="AF501" i="1"/>
  <c r="AE501" i="1"/>
  <c r="V501" i="1"/>
  <c r="AI501" i="1" s="1"/>
  <c r="R501" i="1"/>
  <c r="AT500" i="1" a="1"/>
  <c r="AT500" i="1" s="1"/>
  <c r="AS500" i="1"/>
  <c r="AR500" i="1"/>
  <c r="AQ500" i="1"/>
  <c r="AP500" i="1"/>
  <c r="AO500" i="1"/>
  <c r="AN500" i="1"/>
  <c r="AM500" i="1"/>
  <c r="AI500" i="1"/>
  <c r="AH500" i="1"/>
  <c r="AG500" i="1"/>
  <c r="AE500" i="1"/>
  <c r="AD500" i="1"/>
  <c r="AC500" i="1"/>
  <c r="V500" i="1"/>
  <c r="AF500" i="1" s="1"/>
  <c r="R500" i="1"/>
  <c r="AT499" i="1"/>
  <c r="AT499" i="1" a="1"/>
  <c r="AR499" i="1"/>
  <c r="AQ499" i="1"/>
  <c r="AP499" i="1"/>
  <c r="AN499" i="1"/>
  <c r="AM499" i="1"/>
  <c r="AS499" i="1" s="1"/>
  <c r="AI499" i="1"/>
  <c r="AF499" i="1"/>
  <c r="AE499" i="1"/>
  <c r="V499" i="1"/>
  <c r="R499" i="1"/>
  <c r="AT498" i="1" a="1"/>
  <c r="AT498" i="1" s="1"/>
  <c r="AS498" i="1"/>
  <c r="AR498" i="1"/>
  <c r="AQ498" i="1"/>
  <c r="AP498" i="1"/>
  <c r="AO498" i="1"/>
  <c r="AN498" i="1"/>
  <c r="AM498" i="1"/>
  <c r="AI498" i="1"/>
  <c r="AH498" i="1"/>
  <c r="AG498" i="1"/>
  <c r="AF498" i="1"/>
  <c r="AE498" i="1"/>
  <c r="AC498" i="1" s="1"/>
  <c r="AD498" i="1" s="1"/>
  <c r="V498" i="1"/>
  <c r="R498" i="1"/>
  <c r="AT497" i="1"/>
  <c r="AT497" i="1" a="1"/>
  <c r="AR497" i="1"/>
  <c r="AQ497" i="1"/>
  <c r="AP497" i="1"/>
  <c r="AN497" i="1"/>
  <c r="AM497" i="1"/>
  <c r="AS497" i="1" s="1"/>
  <c r="AI497" i="1"/>
  <c r="AG497" i="1"/>
  <c r="AF497" i="1"/>
  <c r="AE497" i="1"/>
  <c r="V497" i="1"/>
  <c r="R497" i="1"/>
  <c r="AT496" i="1" a="1"/>
  <c r="AT496" i="1" s="1"/>
  <c r="AS496" i="1"/>
  <c r="AR496" i="1"/>
  <c r="AQ496" i="1"/>
  <c r="AP496" i="1"/>
  <c r="AO496" i="1"/>
  <c r="AN496" i="1"/>
  <c r="AM496" i="1"/>
  <c r="AI496" i="1"/>
  <c r="AH496" i="1"/>
  <c r="AG496" i="1"/>
  <c r="AC496" i="1" s="1"/>
  <c r="AD496" i="1" s="1"/>
  <c r="AE496" i="1"/>
  <c r="V496" i="1"/>
  <c r="AF496" i="1" s="1"/>
  <c r="R496" i="1"/>
  <c r="AT495" i="1" a="1"/>
  <c r="AT495" i="1" s="1"/>
  <c r="AR495" i="1"/>
  <c r="AQ495" i="1"/>
  <c r="AP495" i="1"/>
  <c r="AN495" i="1"/>
  <c r="AM495" i="1"/>
  <c r="AS495" i="1" s="1"/>
  <c r="AE495" i="1"/>
  <c r="V495" i="1"/>
  <c r="AI495" i="1" s="1"/>
  <c r="R495" i="1"/>
  <c r="AT494" i="1" a="1"/>
  <c r="AT494" i="1" s="1"/>
  <c r="AS494" i="1"/>
  <c r="AR494" i="1"/>
  <c r="AQ494" i="1"/>
  <c r="AP494" i="1"/>
  <c r="AO494" i="1"/>
  <c r="AN494" i="1"/>
  <c r="AM494" i="1"/>
  <c r="AI494" i="1"/>
  <c r="AH494" i="1"/>
  <c r="AG494" i="1"/>
  <c r="AF494" i="1"/>
  <c r="AE494" i="1"/>
  <c r="AC494" i="1" s="1"/>
  <c r="AD494" i="1" s="1"/>
  <c r="V494" i="1"/>
  <c r="R494" i="1"/>
  <c r="AT493" i="1"/>
  <c r="AT493" i="1" a="1"/>
  <c r="AR493" i="1"/>
  <c r="AQ493" i="1"/>
  <c r="AP493" i="1"/>
  <c r="AN493" i="1"/>
  <c r="AM493" i="1"/>
  <c r="AS493" i="1" s="1"/>
  <c r="V493" i="1"/>
  <c r="R493" i="1"/>
  <c r="AT492" i="1" a="1"/>
  <c r="AT492" i="1" s="1"/>
  <c r="AS492" i="1"/>
  <c r="AR492" i="1"/>
  <c r="AQ492" i="1"/>
  <c r="AP492" i="1"/>
  <c r="AO492" i="1"/>
  <c r="AN492" i="1"/>
  <c r="AM492" i="1"/>
  <c r="AI492" i="1"/>
  <c r="AH492" i="1"/>
  <c r="AG492" i="1"/>
  <c r="AE492" i="1"/>
  <c r="V492" i="1"/>
  <c r="AF492" i="1" s="1"/>
  <c r="AC492" i="1" s="1"/>
  <c r="AD492" i="1" s="1"/>
  <c r="R492" i="1"/>
  <c r="AT491" i="1" a="1"/>
  <c r="AT491" i="1" s="1"/>
  <c r="AR491" i="1"/>
  <c r="AQ491" i="1"/>
  <c r="AP491" i="1"/>
  <c r="AN491" i="1"/>
  <c r="AM491" i="1"/>
  <c r="AS491" i="1" s="1"/>
  <c r="AI491" i="1"/>
  <c r="AF491" i="1"/>
  <c r="AE491" i="1"/>
  <c r="V491" i="1"/>
  <c r="R491" i="1"/>
  <c r="AT490" i="1" a="1"/>
  <c r="AT490" i="1" s="1"/>
  <c r="AS490" i="1"/>
  <c r="AR490" i="1"/>
  <c r="AQ490" i="1"/>
  <c r="AP490" i="1"/>
  <c r="AO490" i="1"/>
  <c r="AN490" i="1"/>
  <c r="AM490" i="1"/>
  <c r="AI490" i="1"/>
  <c r="AH490" i="1"/>
  <c r="AG490" i="1"/>
  <c r="AF490" i="1"/>
  <c r="AE490" i="1"/>
  <c r="V490" i="1"/>
  <c r="R490" i="1"/>
  <c r="AT489" i="1" a="1"/>
  <c r="AT489" i="1" s="1"/>
  <c r="AR489" i="1"/>
  <c r="AQ489" i="1"/>
  <c r="AP489" i="1"/>
  <c r="AN489" i="1"/>
  <c r="AM489" i="1"/>
  <c r="AS489" i="1" s="1"/>
  <c r="AG489" i="1"/>
  <c r="AF489" i="1"/>
  <c r="AE489" i="1"/>
  <c r="V489" i="1"/>
  <c r="AI489" i="1" s="1"/>
  <c r="R489" i="1"/>
  <c r="AT488" i="1" a="1"/>
  <c r="AT488" i="1" s="1"/>
  <c r="AS488" i="1"/>
  <c r="AR488" i="1"/>
  <c r="AQ488" i="1"/>
  <c r="AP488" i="1"/>
  <c r="AO488" i="1"/>
  <c r="AN488" i="1"/>
  <c r="AM488" i="1"/>
  <c r="AI488" i="1"/>
  <c r="AH488" i="1"/>
  <c r="AG488" i="1"/>
  <c r="AE488" i="1"/>
  <c r="V488" i="1"/>
  <c r="AF488" i="1" s="1"/>
  <c r="R488" i="1"/>
  <c r="AT487" i="1" a="1"/>
  <c r="AT487" i="1" s="1"/>
  <c r="AR487" i="1"/>
  <c r="AQ487" i="1"/>
  <c r="AP487" i="1"/>
  <c r="AN487" i="1"/>
  <c r="AM487" i="1"/>
  <c r="AS487" i="1" s="1"/>
  <c r="AE487" i="1"/>
  <c r="V487" i="1"/>
  <c r="AI487" i="1" s="1"/>
  <c r="R487" i="1"/>
  <c r="AT486" i="1" a="1"/>
  <c r="AT486" i="1" s="1"/>
  <c r="AS486" i="1"/>
  <c r="AR486" i="1"/>
  <c r="AQ486" i="1"/>
  <c r="AP486" i="1"/>
  <c r="AO486" i="1"/>
  <c r="AN486" i="1"/>
  <c r="AM486" i="1"/>
  <c r="AI486" i="1"/>
  <c r="AH486" i="1"/>
  <c r="AG486" i="1"/>
  <c r="AF486" i="1"/>
  <c r="AE486" i="1"/>
  <c r="AC486" i="1" s="1"/>
  <c r="AD486" i="1"/>
  <c r="V486" i="1"/>
  <c r="R486" i="1"/>
  <c r="AT485" i="1"/>
  <c r="AT485" i="1" a="1"/>
  <c r="AR485" i="1"/>
  <c r="AQ485" i="1"/>
  <c r="AP485" i="1"/>
  <c r="AN485" i="1"/>
  <c r="AM485" i="1"/>
  <c r="AS485" i="1" s="1"/>
  <c r="V485" i="1"/>
  <c r="R485" i="1"/>
  <c r="AT484" i="1" a="1"/>
  <c r="AT484" i="1" s="1"/>
  <c r="AS484" i="1"/>
  <c r="AR484" i="1"/>
  <c r="AQ484" i="1"/>
  <c r="AP484" i="1"/>
  <c r="AO484" i="1"/>
  <c r="AN484" i="1"/>
  <c r="AM484" i="1"/>
  <c r="AI484" i="1"/>
  <c r="AH484" i="1"/>
  <c r="AG484" i="1"/>
  <c r="AE484" i="1"/>
  <c r="AC484" i="1"/>
  <c r="AD484" i="1" s="1"/>
  <c r="V484" i="1"/>
  <c r="AF484" i="1" s="1"/>
  <c r="R484" i="1"/>
  <c r="AT483" i="1"/>
  <c r="AT483" i="1" a="1"/>
  <c r="AR483" i="1"/>
  <c r="AQ483" i="1"/>
  <c r="AP483" i="1"/>
  <c r="AN483" i="1"/>
  <c r="AM483" i="1"/>
  <c r="AS483" i="1" s="1"/>
  <c r="AI483" i="1"/>
  <c r="AG483" i="1"/>
  <c r="AF483" i="1"/>
  <c r="AE483" i="1"/>
  <c r="V483" i="1"/>
  <c r="R483" i="1"/>
  <c r="AT482" i="1" a="1"/>
  <c r="AT482" i="1" s="1"/>
  <c r="AS482" i="1"/>
  <c r="AR482" i="1"/>
  <c r="AQ482" i="1"/>
  <c r="AP482" i="1"/>
  <c r="AO482" i="1"/>
  <c r="AN482" i="1"/>
  <c r="AM482" i="1"/>
  <c r="AI482" i="1"/>
  <c r="AH482" i="1"/>
  <c r="AG482" i="1"/>
  <c r="AF482" i="1"/>
  <c r="AE482" i="1"/>
  <c r="V482" i="1"/>
  <c r="R482" i="1"/>
  <c r="AT481" i="1" a="1"/>
  <c r="AT481" i="1" s="1"/>
  <c r="AR481" i="1"/>
  <c r="AQ481" i="1"/>
  <c r="AP481" i="1"/>
  <c r="AN481" i="1"/>
  <c r="AM481" i="1"/>
  <c r="AS481" i="1" s="1"/>
  <c r="AI481" i="1"/>
  <c r="AG481" i="1"/>
  <c r="AF481" i="1"/>
  <c r="AE481" i="1"/>
  <c r="V481" i="1"/>
  <c r="R481" i="1"/>
  <c r="AT480" i="1" a="1"/>
  <c r="AT480" i="1" s="1"/>
  <c r="AS480" i="1"/>
  <c r="AR480" i="1"/>
  <c r="AQ480" i="1"/>
  <c r="AP480" i="1"/>
  <c r="AO480" i="1"/>
  <c r="AN480" i="1"/>
  <c r="AM480" i="1"/>
  <c r="AI480" i="1"/>
  <c r="AH480" i="1"/>
  <c r="AG480" i="1"/>
  <c r="AE480" i="1"/>
  <c r="V480" i="1"/>
  <c r="AF480" i="1" s="1"/>
  <c r="R480" i="1"/>
  <c r="AT479" i="1"/>
  <c r="AT479" i="1" a="1"/>
  <c r="AR479" i="1"/>
  <c r="AQ479" i="1"/>
  <c r="AP479" i="1"/>
  <c r="AN479" i="1"/>
  <c r="AM479" i="1"/>
  <c r="AS479" i="1" s="1"/>
  <c r="AG479" i="1"/>
  <c r="AF479" i="1"/>
  <c r="AE479" i="1"/>
  <c r="V479" i="1"/>
  <c r="AI479" i="1" s="1"/>
  <c r="R479" i="1"/>
  <c r="AT478" i="1" a="1"/>
  <c r="AT478" i="1" s="1"/>
  <c r="AS478" i="1"/>
  <c r="AR478" i="1"/>
  <c r="AQ478" i="1"/>
  <c r="AP478" i="1"/>
  <c r="AO478" i="1"/>
  <c r="AN478" i="1"/>
  <c r="AM478" i="1"/>
  <c r="AI478" i="1"/>
  <c r="AH478" i="1"/>
  <c r="AG478" i="1"/>
  <c r="AF478" i="1"/>
  <c r="AE478" i="1"/>
  <c r="V478" i="1"/>
  <c r="R478" i="1"/>
  <c r="AT477" i="1" a="1"/>
  <c r="AT477" i="1" s="1"/>
  <c r="AR477" i="1"/>
  <c r="AQ477" i="1"/>
  <c r="AP477" i="1"/>
  <c r="AN477" i="1"/>
  <c r="AM477" i="1"/>
  <c r="AS477" i="1" s="1"/>
  <c r="AF477" i="1"/>
  <c r="AE477" i="1"/>
  <c r="V477" i="1"/>
  <c r="AI477" i="1" s="1"/>
  <c r="R477" i="1"/>
  <c r="AT476" i="1" a="1"/>
  <c r="AT476" i="1" s="1"/>
  <c r="AS476" i="1"/>
  <c r="AR476" i="1"/>
  <c r="AQ476" i="1"/>
  <c r="AP476" i="1"/>
  <c r="AO476" i="1"/>
  <c r="AN476" i="1"/>
  <c r="AM476" i="1"/>
  <c r="AI476" i="1"/>
  <c r="AH476" i="1"/>
  <c r="AG476" i="1"/>
  <c r="AE476" i="1"/>
  <c r="AC476" i="1" s="1"/>
  <c r="AD476" i="1" s="1"/>
  <c r="V476" i="1"/>
  <c r="AF476" i="1" s="1"/>
  <c r="R476" i="1"/>
  <c r="AT475" i="1"/>
  <c r="AT475" i="1" a="1"/>
  <c r="AR475" i="1"/>
  <c r="AQ475" i="1"/>
  <c r="AP475" i="1"/>
  <c r="AN475" i="1"/>
  <c r="AM475" i="1"/>
  <c r="AS475" i="1" s="1"/>
  <c r="AE475" i="1"/>
  <c r="V475" i="1"/>
  <c r="AH475" i="1" s="1"/>
  <c r="R475" i="1"/>
  <c r="AT474" i="1" a="1"/>
  <c r="AT474" i="1" s="1"/>
  <c r="AS474" i="1"/>
  <c r="AR474" i="1"/>
  <c r="AQ474" i="1"/>
  <c r="AP474" i="1"/>
  <c r="AO474" i="1"/>
  <c r="AN474" i="1"/>
  <c r="AM474" i="1"/>
  <c r="AI474" i="1"/>
  <c r="AH474" i="1"/>
  <c r="AG474" i="1"/>
  <c r="AF474" i="1"/>
  <c r="AE474" i="1"/>
  <c r="AC474" i="1" s="1"/>
  <c r="AD474" i="1" s="1"/>
  <c r="V474" i="1"/>
  <c r="R474" i="1"/>
  <c r="AT473" i="1"/>
  <c r="AT473" i="1" a="1"/>
  <c r="AS473" i="1"/>
  <c r="AR473" i="1"/>
  <c r="AQ473" i="1"/>
  <c r="AP473" i="1"/>
  <c r="AN473" i="1"/>
  <c r="AM473" i="1"/>
  <c r="AG473" i="1"/>
  <c r="AF473" i="1"/>
  <c r="AE473" i="1"/>
  <c r="V473" i="1"/>
  <c r="AO473" i="1" s="1"/>
  <c r="R473" i="1"/>
  <c r="AT472" i="1" a="1"/>
  <c r="AT472" i="1" s="1"/>
  <c r="AS472" i="1"/>
  <c r="AR472" i="1"/>
  <c r="AQ472" i="1"/>
  <c r="AP472" i="1"/>
  <c r="AN472" i="1"/>
  <c r="AM472" i="1"/>
  <c r="AH472" i="1"/>
  <c r="AG472" i="1"/>
  <c r="V472" i="1"/>
  <c r="AF472" i="1" s="1"/>
  <c r="R472" i="1"/>
  <c r="AT471" i="1" a="1"/>
  <c r="AT471" i="1" s="1"/>
  <c r="AR471" i="1"/>
  <c r="AQ471" i="1"/>
  <c r="AP471" i="1"/>
  <c r="AN471" i="1"/>
  <c r="AM471" i="1"/>
  <c r="AS471" i="1" s="1"/>
  <c r="AG471" i="1"/>
  <c r="AF471" i="1"/>
  <c r="V471" i="1"/>
  <c r="AH471" i="1" s="1"/>
  <c r="R471" i="1"/>
  <c r="AT470" i="1" a="1"/>
  <c r="AT470" i="1" s="1"/>
  <c r="AS470" i="1"/>
  <c r="AR470" i="1"/>
  <c r="AQ470" i="1"/>
  <c r="AP470" i="1"/>
  <c r="AO470" i="1"/>
  <c r="AN470" i="1"/>
  <c r="AM470" i="1"/>
  <c r="AI470" i="1"/>
  <c r="AH470" i="1"/>
  <c r="AG470" i="1"/>
  <c r="AF470" i="1"/>
  <c r="AE470" i="1"/>
  <c r="AC470" i="1" s="1"/>
  <c r="AD470" i="1" s="1"/>
  <c r="V470" i="1"/>
  <c r="R470" i="1"/>
  <c r="AT469" i="1" a="1"/>
  <c r="AT469" i="1" s="1"/>
  <c r="AS469" i="1"/>
  <c r="AR469" i="1"/>
  <c r="AQ469" i="1"/>
  <c r="AP469" i="1"/>
  <c r="AN469" i="1"/>
  <c r="AM469" i="1"/>
  <c r="AI469" i="1"/>
  <c r="AH469" i="1"/>
  <c r="AG469" i="1"/>
  <c r="AF469" i="1"/>
  <c r="AE469" i="1"/>
  <c r="AC469" i="1" s="1"/>
  <c r="AD469" i="1" s="1"/>
  <c r="V469" i="1"/>
  <c r="AO469" i="1" s="1"/>
  <c r="R469" i="1"/>
  <c r="AT468" i="1"/>
  <c r="AT468" i="1" a="1"/>
  <c r="AS468" i="1"/>
  <c r="AR468" i="1"/>
  <c r="AQ468" i="1"/>
  <c r="AP468" i="1"/>
  <c r="AN468" i="1"/>
  <c r="AM468" i="1"/>
  <c r="V468" i="1"/>
  <c r="R468" i="1"/>
  <c r="AT467" i="1"/>
  <c r="AT467" i="1" a="1"/>
  <c r="AR467" i="1"/>
  <c r="AQ467" i="1"/>
  <c r="AP467" i="1"/>
  <c r="AN467" i="1"/>
  <c r="AM467" i="1"/>
  <c r="AS467" i="1" s="1"/>
  <c r="AE467" i="1"/>
  <c r="V467" i="1"/>
  <c r="AO467" i="1" s="1"/>
  <c r="R467" i="1"/>
  <c r="AT466" i="1"/>
  <c r="AT466" i="1" a="1"/>
  <c r="AR466" i="1"/>
  <c r="AQ466" i="1"/>
  <c r="AP466" i="1"/>
  <c r="AO466" i="1"/>
  <c r="AN466" i="1"/>
  <c r="AM466" i="1"/>
  <c r="AS466" i="1" s="1"/>
  <c r="AF466" i="1"/>
  <c r="V466" i="1"/>
  <c r="R466" i="1"/>
  <c r="AT465" i="1" a="1"/>
  <c r="AT465" i="1" s="1"/>
  <c r="AS465" i="1"/>
  <c r="AR465" i="1"/>
  <c r="AQ465" i="1"/>
  <c r="AP465" i="1"/>
  <c r="AO465" i="1"/>
  <c r="AN465" i="1"/>
  <c r="AM465" i="1"/>
  <c r="AI465" i="1"/>
  <c r="AH465" i="1"/>
  <c r="AG465" i="1"/>
  <c r="AF465" i="1"/>
  <c r="AE465" i="1"/>
  <c r="AC465" i="1" s="1"/>
  <c r="AD465" i="1" s="1"/>
  <c r="V465" i="1"/>
  <c r="R465" i="1"/>
  <c r="AT464" i="1"/>
  <c r="AT464" i="1" a="1"/>
  <c r="AR464" i="1"/>
  <c r="AQ464" i="1"/>
  <c r="AP464" i="1"/>
  <c r="AN464" i="1"/>
  <c r="AM464" i="1"/>
  <c r="AS464" i="1" s="1"/>
  <c r="AH464" i="1"/>
  <c r="AF464" i="1"/>
  <c r="V464" i="1"/>
  <c r="R464" i="1"/>
  <c r="AT463" i="1"/>
  <c r="AT463" i="1" a="1"/>
  <c r="AS463" i="1"/>
  <c r="AR463" i="1"/>
  <c r="AQ463" i="1"/>
  <c r="AP463" i="1"/>
  <c r="AN463" i="1"/>
  <c r="AM463" i="1"/>
  <c r="AE463" i="1"/>
  <c r="V463" i="1"/>
  <c r="AO463" i="1" s="1"/>
  <c r="R463" i="1"/>
  <c r="AT462" i="1"/>
  <c r="AT462" i="1" a="1"/>
  <c r="AR462" i="1"/>
  <c r="AQ462" i="1"/>
  <c r="AP462" i="1"/>
  <c r="AO462" i="1"/>
  <c r="AN462" i="1"/>
  <c r="AM462" i="1"/>
  <c r="AS462" i="1" s="1"/>
  <c r="AF462" i="1"/>
  <c r="V462" i="1"/>
  <c r="R462" i="1"/>
  <c r="AT461" i="1" a="1"/>
  <c r="AT461" i="1" s="1"/>
  <c r="AS461" i="1"/>
  <c r="AR461" i="1"/>
  <c r="AQ461" i="1"/>
  <c r="AP461" i="1"/>
  <c r="AO461" i="1"/>
  <c r="AN461" i="1"/>
  <c r="AM461" i="1"/>
  <c r="AI461" i="1"/>
  <c r="AH461" i="1"/>
  <c r="AG461" i="1"/>
  <c r="AF461" i="1"/>
  <c r="AE461" i="1"/>
  <c r="AC461" i="1" s="1"/>
  <c r="AD461" i="1" s="1"/>
  <c r="V461" i="1"/>
  <c r="R461" i="1"/>
  <c r="AT460" i="1"/>
  <c r="AT460" i="1" a="1"/>
  <c r="AR460" i="1"/>
  <c r="AQ460" i="1"/>
  <c r="AP460" i="1"/>
  <c r="AN460" i="1"/>
  <c r="AM460" i="1"/>
  <c r="AS460" i="1" s="1"/>
  <c r="V460" i="1"/>
  <c r="R460" i="1"/>
  <c r="AT459" i="1"/>
  <c r="AT459" i="1" a="1"/>
  <c r="AS459" i="1"/>
  <c r="AR459" i="1"/>
  <c r="AQ459" i="1"/>
  <c r="AP459" i="1"/>
  <c r="AO459" i="1"/>
  <c r="AN459" i="1"/>
  <c r="AM459" i="1"/>
  <c r="AH459" i="1"/>
  <c r="AE459" i="1"/>
  <c r="V459" i="1"/>
  <c r="R459" i="1"/>
  <c r="AT458" i="1"/>
  <c r="AT458" i="1" a="1"/>
  <c r="AR458" i="1"/>
  <c r="AQ458" i="1"/>
  <c r="AP458" i="1"/>
  <c r="AN458" i="1"/>
  <c r="AM458" i="1"/>
  <c r="AS458" i="1" s="1"/>
  <c r="AE458" i="1"/>
  <c r="V458" i="1"/>
  <c r="AO458" i="1" s="1"/>
  <c r="R458" i="1"/>
  <c r="AT457" i="1" a="1"/>
  <c r="AT457" i="1" s="1"/>
  <c r="AS457" i="1"/>
  <c r="AR457" i="1"/>
  <c r="AQ457" i="1"/>
  <c r="AP457" i="1"/>
  <c r="AO457" i="1"/>
  <c r="AN457" i="1"/>
  <c r="AM457" i="1"/>
  <c r="AI457" i="1"/>
  <c r="AH457" i="1"/>
  <c r="AG457" i="1"/>
  <c r="AF457" i="1"/>
  <c r="AE457" i="1"/>
  <c r="AC457" i="1" s="1"/>
  <c r="AD457" i="1" s="1"/>
  <c r="V457" i="1"/>
  <c r="R457" i="1"/>
  <c r="AT456" i="1" a="1"/>
  <c r="AT456" i="1" s="1"/>
  <c r="AR456" i="1"/>
  <c r="AQ456" i="1"/>
  <c r="AP456" i="1"/>
  <c r="AN456" i="1"/>
  <c r="AM456" i="1"/>
  <c r="AS456" i="1" s="1"/>
  <c r="AH456" i="1"/>
  <c r="V456" i="1"/>
  <c r="R456" i="1"/>
  <c r="AT455" i="1" a="1"/>
  <c r="AT455" i="1" s="1"/>
  <c r="AS455" i="1"/>
  <c r="AR455" i="1"/>
  <c r="AQ455" i="1"/>
  <c r="AP455" i="1"/>
  <c r="AN455" i="1"/>
  <c r="AM455" i="1"/>
  <c r="AH455" i="1"/>
  <c r="V455" i="1"/>
  <c r="AO455" i="1" s="1"/>
  <c r="R455" i="1"/>
  <c r="AT454" i="1"/>
  <c r="AT454" i="1" a="1"/>
  <c r="AR454" i="1"/>
  <c r="AQ454" i="1"/>
  <c r="AP454" i="1"/>
  <c r="AO454" i="1"/>
  <c r="AN454" i="1"/>
  <c r="AM454" i="1"/>
  <c r="AS454" i="1" s="1"/>
  <c r="AE454" i="1"/>
  <c r="V454" i="1"/>
  <c r="R454" i="1"/>
  <c r="AT453" i="1" a="1"/>
  <c r="AT453" i="1" s="1"/>
  <c r="AS453" i="1"/>
  <c r="AR453" i="1"/>
  <c r="AQ453" i="1"/>
  <c r="AP453" i="1"/>
  <c r="AO453" i="1"/>
  <c r="AN453" i="1"/>
  <c r="AM453" i="1"/>
  <c r="AI453" i="1"/>
  <c r="AH453" i="1"/>
  <c r="AG453" i="1"/>
  <c r="AF453" i="1"/>
  <c r="AE453" i="1"/>
  <c r="V453" i="1"/>
  <c r="R453" i="1"/>
  <c r="AT452" i="1"/>
  <c r="AT452" i="1" a="1"/>
  <c r="AR452" i="1"/>
  <c r="AQ452" i="1"/>
  <c r="AP452" i="1"/>
  <c r="AN452" i="1"/>
  <c r="AM452" i="1"/>
  <c r="AS452" i="1" s="1"/>
  <c r="AI452" i="1"/>
  <c r="AF452" i="1"/>
  <c r="V452" i="1"/>
  <c r="R452" i="1"/>
  <c r="AT451" i="1"/>
  <c r="AT451" i="1" a="1"/>
  <c r="AR451" i="1"/>
  <c r="AQ451" i="1"/>
  <c r="AP451" i="1"/>
  <c r="AN451" i="1"/>
  <c r="AM451" i="1"/>
  <c r="AS451" i="1" s="1"/>
  <c r="AI451" i="1"/>
  <c r="V451" i="1"/>
  <c r="R451" i="1"/>
  <c r="AT450" i="1"/>
  <c r="AT450" i="1" a="1"/>
  <c r="AR450" i="1"/>
  <c r="AQ450" i="1"/>
  <c r="AP450" i="1"/>
  <c r="AN450" i="1"/>
  <c r="AM450" i="1"/>
  <c r="AS450" i="1" s="1"/>
  <c r="AG450" i="1"/>
  <c r="AF450" i="1"/>
  <c r="AE450" i="1"/>
  <c r="V450" i="1"/>
  <c r="R450" i="1"/>
  <c r="AT449" i="1" a="1"/>
  <c r="AT449" i="1" s="1"/>
  <c r="AS449" i="1"/>
  <c r="AR449" i="1"/>
  <c r="AQ449" i="1"/>
  <c r="AP449" i="1"/>
  <c r="AO449" i="1"/>
  <c r="AN449" i="1"/>
  <c r="AM449" i="1"/>
  <c r="AI449" i="1"/>
  <c r="AH449" i="1"/>
  <c r="AG449" i="1"/>
  <c r="AF449" i="1"/>
  <c r="AE449" i="1"/>
  <c r="V449" i="1"/>
  <c r="R449" i="1"/>
  <c r="AT448" i="1"/>
  <c r="AT448" i="1" a="1"/>
  <c r="AS448" i="1"/>
  <c r="AR448" i="1"/>
  <c r="AQ448" i="1"/>
  <c r="AP448" i="1"/>
  <c r="AN448" i="1"/>
  <c r="AM448" i="1"/>
  <c r="AI448" i="1"/>
  <c r="AH448" i="1"/>
  <c r="V448" i="1"/>
  <c r="R448" i="1"/>
  <c r="AT447" i="1" a="1"/>
  <c r="AT447" i="1" s="1"/>
  <c r="AS447" i="1"/>
  <c r="AR447" i="1"/>
  <c r="AQ447" i="1"/>
  <c r="AP447" i="1"/>
  <c r="AO447" i="1"/>
  <c r="AN447" i="1"/>
  <c r="AM447" i="1"/>
  <c r="AI447" i="1"/>
  <c r="AH447" i="1"/>
  <c r="V447" i="1"/>
  <c r="R447" i="1"/>
  <c r="AT446" i="1"/>
  <c r="AT446" i="1" a="1"/>
  <c r="AR446" i="1"/>
  <c r="AQ446" i="1"/>
  <c r="AP446" i="1"/>
  <c r="AN446" i="1"/>
  <c r="AM446" i="1"/>
  <c r="AS446" i="1" s="1"/>
  <c r="AG446" i="1"/>
  <c r="AF446" i="1"/>
  <c r="AE446" i="1"/>
  <c r="V446" i="1"/>
  <c r="R446" i="1"/>
  <c r="AT445" i="1" a="1"/>
  <c r="AT445" i="1" s="1"/>
  <c r="AS445" i="1"/>
  <c r="AR445" i="1"/>
  <c r="AQ445" i="1"/>
  <c r="AP445" i="1"/>
  <c r="AO445" i="1"/>
  <c r="AN445" i="1"/>
  <c r="AM445" i="1"/>
  <c r="AI445" i="1"/>
  <c r="AH445" i="1"/>
  <c r="AG445" i="1"/>
  <c r="AF445" i="1"/>
  <c r="AE445" i="1"/>
  <c r="V445" i="1"/>
  <c r="R445" i="1"/>
  <c r="AT444" i="1" a="1"/>
  <c r="AT444" i="1" s="1"/>
  <c r="AR444" i="1"/>
  <c r="AQ444" i="1"/>
  <c r="AP444" i="1"/>
  <c r="AN444" i="1"/>
  <c r="AM444" i="1"/>
  <c r="AS444" i="1" s="1"/>
  <c r="AH444" i="1"/>
  <c r="AG444" i="1"/>
  <c r="AF444" i="1"/>
  <c r="V444" i="1"/>
  <c r="AI444" i="1" s="1"/>
  <c r="R444" i="1"/>
  <c r="AT443" i="1"/>
  <c r="AT443" i="1" a="1"/>
  <c r="AR443" i="1"/>
  <c r="AQ443" i="1"/>
  <c r="AP443" i="1"/>
  <c r="AN443" i="1"/>
  <c r="AM443" i="1"/>
  <c r="AS443" i="1" s="1"/>
  <c r="AH443" i="1"/>
  <c r="AG443" i="1"/>
  <c r="AE443" i="1"/>
  <c r="V443" i="1"/>
  <c r="AF443" i="1" s="1"/>
  <c r="R443" i="1"/>
  <c r="AT442" i="1" a="1"/>
  <c r="AT442" i="1" s="1"/>
  <c r="AR442" i="1"/>
  <c r="AQ442" i="1"/>
  <c r="AP442" i="1"/>
  <c r="AN442" i="1"/>
  <c r="AM442" i="1"/>
  <c r="AS442" i="1" s="1"/>
  <c r="AG442" i="1"/>
  <c r="AF442" i="1"/>
  <c r="AE442" i="1"/>
  <c r="V442" i="1"/>
  <c r="AH442" i="1" s="1"/>
  <c r="R442" i="1"/>
  <c r="AT441" i="1" a="1"/>
  <c r="AT441" i="1" s="1"/>
  <c r="AS441" i="1"/>
  <c r="AR441" i="1"/>
  <c r="AQ441" i="1"/>
  <c r="AP441" i="1"/>
  <c r="AO441" i="1"/>
  <c r="AN441" i="1"/>
  <c r="AM441" i="1"/>
  <c r="AI441" i="1"/>
  <c r="AH441" i="1"/>
  <c r="AG441" i="1"/>
  <c r="AF441" i="1"/>
  <c r="AE441" i="1"/>
  <c r="V441" i="1"/>
  <c r="R441" i="1"/>
  <c r="AT440" i="1" a="1"/>
  <c r="AT440" i="1" s="1"/>
  <c r="AS440" i="1"/>
  <c r="AR440" i="1"/>
  <c r="AQ440" i="1"/>
  <c r="AP440" i="1"/>
  <c r="AN440" i="1"/>
  <c r="AM440" i="1"/>
  <c r="AH440" i="1"/>
  <c r="AG440" i="1"/>
  <c r="V440" i="1"/>
  <c r="R440" i="1"/>
  <c r="AT439" i="1" a="1"/>
  <c r="AT439" i="1" s="1"/>
  <c r="AS439" i="1"/>
  <c r="AR439" i="1"/>
  <c r="AQ439" i="1"/>
  <c r="AP439" i="1"/>
  <c r="AO439" i="1"/>
  <c r="AN439" i="1"/>
  <c r="AM439" i="1"/>
  <c r="AI439" i="1"/>
  <c r="AH439" i="1"/>
  <c r="AC439" i="1" s="1"/>
  <c r="AD439" i="1" s="1"/>
  <c r="AG439" i="1"/>
  <c r="AE439" i="1"/>
  <c r="V439" i="1"/>
  <c r="AF439" i="1" s="1"/>
  <c r="R439" i="1"/>
  <c r="AT438" i="1"/>
  <c r="AT438" i="1" a="1"/>
  <c r="AR438" i="1"/>
  <c r="AQ438" i="1"/>
  <c r="AP438" i="1"/>
  <c r="AO438" i="1"/>
  <c r="AN438" i="1"/>
  <c r="AM438" i="1"/>
  <c r="AS438" i="1" s="1"/>
  <c r="AI438" i="1"/>
  <c r="AG438" i="1"/>
  <c r="AF438" i="1"/>
  <c r="AE438" i="1"/>
  <c r="V438" i="1"/>
  <c r="AH438" i="1" s="1"/>
  <c r="R438" i="1"/>
  <c r="AT437" i="1" a="1"/>
  <c r="AT437" i="1" s="1"/>
  <c r="AS437" i="1"/>
  <c r="AR437" i="1"/>
  <c r="AQ437" i="1"/>
  <c r="AP437" i="1"/>
  <c r="AO437" i="1"/>
  <c r="AN437" i="1"/>
  <c r="AM437" i="1"/>
  <c r="AI437" i="1"/>
  <c r="AH437" i="1"/>
  <c r="AG437" i="1"/>
  <c r="AF437" i="1"/>
  <c r="AE437" i="1"/>
  <c r="V437" i="1"/>
  <c r="R437" i="1"/>
  <c r="AT436" i="1"/>
  <c r="AT436" i="1" a="1"/>
  <c r="AR436" i="1"/>
  <c r="AQ436" i="1"/>
  <c r="AP436" i="1"/>
  <c r="AN436" i="1"/>
  <c r="AM436" i="1"/>
  <c r="AS436" i="1" s="1"/>
  <c r="AI436" i="1"/>
  <c r="AH436" i="1"/>
  <c r="AE436" i="1"/>
  <c r="V436" i="1"/>
  <c r="AO436" i="1" s="1"/>
  <c r="R436" i="1"/>
  <c r="AT435" i="1"/>
  <c r="AT435" i="1" a="1"/>
  <c r="AR435" i="1"/>
  <c r="AQ435" i="1"/>
  <c r="AP435" i="1"/>
  <c r="AN435" i="1"/>
  <c r="AM435" i="1"/>
  <c r="AS435" i="1" s="1"/>
  <c r="AE435" i="1"/>
  <c r="V435" i="1"/>
  <c r="R435" i="1"/>
  <c r="AT434" i="1"/>
  <c r="AT434" i="1" a="1"/>
  <c r="AR434" i="1"/>
  <c r="AQ434" i="1"/>
  <c r="AP434" i="1"/>
  <c r="AN434" i="1"/>
  <c r="AM434" i="1"/>
  <c r="AS434" i="1" s="1"/>
  <c r="AE434" i="1"/>
  <c r="V434" i="1"/>
  <c r="R434" i="1"/>
  <c r="AT433" i="1" a="1"/>
  <c r="AT433" i="1" s="1"/>
  <c r="AS433" i="1"/>
  <c r="AR433" i="1"/>
  <c r="AQ433" i="1"/>
  <c r="AP433" i="1"/>
  <c r="AO433" i="1"/>
  <c r="AN433" i="1"/>
  <c r="AM433" i="1"/>
  <c r="AI433" i="1"/>
  <c r="AH433" i="1"/>
  <c r="AG433" i="1"/>
  <c r="AF433" i="1"/>
  <c r="AC433" i="1" s="1"/>
  <c r="AD433" i="1" s="1"/>
  <c r="AE433" i="1"/>
  <c r="V433" i="1"/>
  <c r="R433" i="1"/>
  <c r="AT432" i="1" a="1"/>
  <c r="AT432" i="1" s="1"/>
  <c r="AS432" i="1"/>
  <c r="AR432" i="1"/>
  <c r="AQ432" i="1"/>
  <c r="AP432" i="1"/>
  <c r="AN432" i="1"/>
  <c r="AM432" i="1"/>
  <c r="V432" i="1"/>
  <c r="R432" i="1"/>
  <c r="AT431" i="1" a="1"/>
  <c r="AT431" i="1" s="1"/>
  <c r="AS431" i="1"/>
  <c r="AR431" i="1"/>
  <c r="AQ431" i="1"/>
  <c r="AP431" i="1"/>
  <c r="AO431" i="1"/>
  <c r="AN431" i="1"/>
  <c r="AM431" i="1"/>
  <c r="AI431" i="1"/>
  <c r="AH431" i="1"/>
  <c r="V431" i="1"/>
  <c r="AF431" i="1" s="1"/>
  <c r="R431" i="1"/>
  <c r="AT430" i="1" a="1"/>
  <c r="AT430" i="1" s="1"/>
  <c r="AR430" i="1"/>
  <c r="AQ430" i="1"/>
  <c r="AP430" i="1"/>
  <c r="AO430" i="1"/>
  <c r="AN430" i="1"/>
  <c r="AM430" i="1"/>
  <c r="AS430" i="1" s="1"/>
  <c r="AI430" i="1"/>
  <c r="AG430" i="1"/>
  <c r="V430" i="1"/>
  <c r="AH430" i="1" s="1"/>
  <c r="R430" i="1"/>
  <c r="AT429" i="1" a="1"/>
  <c r="AT429" i="1" s="1"/>
  <c r="AS429" i="1"/>
  <c r="AR429" i="1"/>
  <c r="AQ429" i="1"/>
  <c r="AP429" i="1"/>
  <c r="AO429" i="1"/>
  <c r="AN429" i="1"/>
  <c r="AM429" i="1"/>
  <c r="AI429" i="1"/>
  <c r="AH429" i="1"/>
  <c r="AG429" i="1"/>
  <c r="AF429" i="1"/>
  <c r="AE429" i="1"/>
  <c r="AC429" i="1" s="1"/>
  <c r="AD429" i="1" s="1"/>
  <c r="V429" i="1"/>
  <c r="R429" i="1"/>
  <c r="AT428" i="1"/>
  <c r="AT428" i="1" a="1"/>
  <c r="AR428" i="1"/>
  <c r="AQ428" i="1"/>
  <c r="AP428" i="1"/>
  <c r="AN428" i="1"/>
  <c r="AM428" i="1"/>
  <c r="AS428" i="1" s="1"/>
  <c r="AI428" i="1"/>
  <c r="AG428" i="1"/>
  <c r="AF428" i="1"/>
  <c r="AE428" i="1"/>
  <c r="V428" i="1"/>
  <c r="AO428" i="1" s="1"/>
  <c r="R428" i="1"/>
  <c r="AT427" i="1"/>
  <c r="AT427" i="1" a="1"/>
  <c r="AR427" i="1"/>
  <c r="AQ427" i="1"/>
  <c r="AP427" i="1"/>
  <c r="AN427" i="1"/>
  <c r="AM427" i="1"/>
  <c r="AS427" i="1" s="1"/>
  <c r="AG427" i="1"/>
  <c r="AF427" i="1"/>
  <c r="V427" i="1"/>
  <c r="R427" i="1"/>
  <c r="AT426" i="1" a="1"/>
  <c r="AT426" i="1" s="1"/>
  <c r="AS426" i="1"/>
  <c r="AR426" i="1"/>
  <c r="AQ426" i="1"/>
  <c r="AP426" i="1"/>
  <c r="AO426" i="1"/>
  <c r="AN426" i="1"/>
  <c r="AM426" i="1"/>
  <c r="AI426" i="1"/>
  <c r="AH426" i="1"/>
  <c r="AG426" i="1"/>
  <c r="AE426" i="1"/>
  <c r="AC426" i="1" s="1"/>
  <c r="AD426" i="1" s="1"/>
  <c r="V426" i="1"/>
  <c r="AF426" i="1" s="1"/>
  <c r="R426" i="1"/>
  <c r="AT425" i="1"/>
  <c r="AT425" i="1" a="1"/>
  <c r="AR425" i="1"/>
  <c r="AQ425" i="1"/>
  <c r="AP425" i="1"/>
  <c r="AN425" i="1"/>
  <c r="AM425" i="1"/>
  <c r="AS425" i="1" s="1"/>
  <c r="AG425" i="1"/>
  <c r="AF425" i="1"/>
  <c r="V425" i="1"/>
  <c r="R425" i="1"/>
  <c r="AT424" i="1" a="1"/>
  <c r="AT424" i="1" s="1"/>
  <c r="AS424" i="1"/>
  <c r="AR424" i="1"/>
  <c r="AQ424" i="1"/>
  <c r="AP424" i="1"/>
  <c r="AO424" i="1"/>
  <c r="AN424" i="1"/>
  <c r="AM424" i="1"/>
  <c r="AI424" i="1"/>
  <c r="AH424" i="1"/>
  <c r="AF424" i="1"/>
  <c r="AE424" i="1"/>
  <c r="V424" i="1"/>
  <c r="AG424" i="1" s="1"/>
  <c r="R424" i="1"/>
  <c r="AT423" i="1"/>
  <c r="AT423" i="1" a="1"/>
  <c r="AR423" i="1"/>
  <c r="AQ423" i="1"/>
  <c r="AP423" i="1"/>
  <c r="AN423" i="1"/>
  <c r="AM423" i="1"/>
  <c r="AS423" i="1" s="1"/>
  <c r="AF423" i="1"/>
  <c r="V423" i="1"/>
  <c r="AG423" i="1" s="1"/>
  <c r="R423" i="1"/>
  <c r="AT422" i="1" a="1"/>
  <c r="AT422" i="1" s="1"/>
  <c r="AS422" i="1"/>
  <c r="AR422" i="1"/>
  <c r="AQ422" i="1"/>
  <c r="AP422" i="1"/>
  <c r="AO422" i="1"/>
  <c r="AN422" i="1"/>
  <c r="AM422" i="1"/>
  <c r="AI422" i="1"/>
  <c r="AH422" i="1"/>
  <c r="AG422" i="1"/>
  <c r="AE422" i="1"/>
  <c r="V422" i="1"/>
  <c r="AF422" i="1" s="1"/>
  <c r="R422" i="1"/>
  <c r="AT421" i="1"/>
  <c r="AT421" i="1" a="1"/>
  <c r="AR421" i="1"/>
  <c r="AQ421" i="1"/>
  <c r="AP421" i="1"/>
  <c r="AN421" i="1"/>
  <c r="AM421" i="1"/>
  <c r="AS421" i="1" s="1"/>
  <c r="AI421" i="1"/>
  <c r="AG421" i="1"/>
  <c r="AF421" i="1"/>
  <c r="V421" i="1"/>
  <c r="R421" i="1"/>
  <c r="AT420" i="1" a="1"/>
  <c r="AT420" i="1" s="1"/>
  <c r="AS420" i="1"/>
  <c r="AR420" i="1"/>
  <c r="AQ420" i="1"/>
  <c r="AP420" i="1"/>
  <c r="AO420" i="1"/>
  <c r="AN420" i="1"/>
  <c r="AM420" i="1"/>
  <c r="AI420" i="1"/>
  <c r="AH420" i="1"/>
  <c r="AF420" i="1"/>
  <c r="AE420" i="1"/>
  <c r="AC420" i="1" s="1"/>
  <c r="AD420" i="1" s="1"/>
  <c r="V420" i="1"/>
  <c r="AG420" i="1" s="1"/>
  <c r="R420" i="1"/>
  <c r="AT419" i="1"/>
  <c r="AT419" i="1" a="1"/>
  <c r="AR419" i="1"/>
  <c r="AQ419" i="1"/>
  <c r="AP419" i="1"/>
  <c r="AN419" i="1"/>
  <c r="AM419" i="1"/>
  <c r="AS419" i="1" s="1"/>
  <c r="AF419" i="1"/>
  <c r="AE419" i="1"/>
  <c r="V419" i="1"/>
  <c r="AG419" i="1" s="1"/>
  <c r="R419" i="1"/>
  <c r="AT418" i="1" a="1"/>
  <c r="AT418" i="1" s="1"/>
  <c r="AS418" i="1"/>
  <c r="AR418" i="1"/>
  <c r="AQ418" i="1"/>
  <c r="AP418" i="1"/>
  <c r="AO418" i="1"/>
  <c r="AN418" i="1"/>
  <c r="AM418" i="1"/>
  <c r="AI418" i="1"/>
  <c r="AH418" i="1"/>
  <c r="AG418" i="1"/>
  <c r="AE418" i="1"/>
  <c r="AC418" i="1" s="1"/>
  <c r="AD418" i="1" s="1"/>
  <c r="V418" i="1"/>
  <c r="AF418" i="1" s="1"/>
  <c r="R418" i="1"/>
  <c r="AT417" i="1"/>
  <c r="AT417" i="1" a="1"/>
  <c r="AR417" i="1"/>
  <c r="AQ417" i="1"/>
  <c r="AP417" i="1"/>
  <c r="AN417" i="1"/>
  <c r="AM417" i="1"/>
  <c r="AS417" i="1" s="1"/>
  <c r="AI417" i="1"/>
  <c r="AG417" i="1"/>
  <c r="AF417" i="1"/>
  <c r="V417" i="1"/>
  <c r="R417" i="1"/>
  <c r="AT416" i="1" a="1"/>
  <c r="AT416" i="1" s="1"/>
  <c r="AS416" i="1"/>
  <c r="AR416" i="1"/>
  <c r="AQ416" i="1"/>
  <c r="AP416" i="1"/>
  <c r="AO416" i="1"/>
  <c r="AN416" i="1"/>
  <c r="AM416" i="1"/>
  <c r="AI416" i="1"/>
  <c r="AH416" i="1"/>
  <c r="AF416" i="1"/>
  <c r="AE416" i="1"/>
  <c r="AC416" i="1" s="1"/>
  <c r="AD416" i="1" s="1"/>
  <c r="V416" i="1"/>
  <c r="AG416" i="1" s="1"/>
  <c r="R416" i="1"/>
  <c r="AT415" i="1"/>
  <c r="AT415" i="1" a="1"/>
  <c r="AR415" i="1"/>
  <c r="AQ415" i="1"/>
  <c r="AP415" i="1"/>
  <c r="AN415" i="1"/>
  <c r="AM415" i="1"/>
  <c r="AS415" i="1" s="1"/>
  <c r="AG415" i="1"/>
  <c r="AF415" i="1"/>
  <c r="AE415" i="1"/>
  <c r="V415" i="1"/>
  <c r="R415" i="1"/>
  <c r="AT414" i="1" a="1"/>
  <c r="AT414" i="1" s="1"/>
  <c r="AS414" i="1"/>
  <c r="AR414" i="1"/>
  <c r="AQ414" i="1"/>
  <c r="AP414" i="1"/>
  <c r="AO414" i="1"/>
  <c r="AN414" i="1"/>
  <c r="AM414" i="1"/>
  <c r="AI414" i="1"/>
  <c r="AH414" i="1"/>
  <c r="AG414" i="1"/>
  <c r="AE414" i="1"/>
  <c r="AC414" i="1" s="1"/>
  <c r="AD414" i="1" s="1"/>
  <c r="V414" i="1"/>
  <c r="AF414" i="1" s="1"/>
  <c r="R414" i="1"/>
  <c r="AT413" i="1"/>
  <c r="AT413" i="1" a="1"/>
  <c r="AR413" i="1"/>
  <c r="AQ413" i="1"/>
  <c r="AP413" i="1"/>
  <c r="AN413" i="1"/>
  <c r="AM413" i="1"/>
  <c r="AS413" i="1" s="1"/>
  <c r="V413" i="1"/>
  <c r="R413" i="1"/>
  <c r="AT412" i="1" a="1"/>
  <c r="AT412" i="1" s="1"/>
  <c r="AS412" i="1"/>
  <c r="AR412" i="1"/>
  <c r="AQ412" i="1"/>
  <c r="AP412" i="1"/>
  <c r="AO412" i="1"/>
  <c r="AN412" i="1"/>
  <c r="AM412" i="1"/>
  <c r="AI412" i="1"/>
  <c r="AH412" i="1"/>
  <c r="AG412" i="1"/>
  <c r="AF412" i="1"/>
  <c r="AE412" i="1"/>
  <c r="AC412" i="1"/>
  <c r="AD412" i="1" s="1"/>
  <c r="V412" i="1"/>
  <c r="R412" i="1"/>
  <c r="AT411" i="1"/>
  <c r="AT411" i="1" a="1"/>
  <c r="AR411" i="1"/>
  <c r="AQ411" i="1"/>
  <c r="AP411" i="1"/>
  <c r="AN411" i="1"/>
  <c r="AM411" i="1"/>
  <c r="AS411" i="1" s="1"/>
  <c r="AG411" i="1"/>
  <c r="AF411" i="1"/>
  <c r="AE411" i="1"/>
  <c r="V411" i="1"/>
  <c r="R411" i="1"/>
  <c r="AT410" i="1" a="1"/>
  <c r="AT410" i="1" s="1"/>
  <c r="AS410" i="1"/>
  <c r="AR410" i="1"/>
  <c r="AQ410" i="1"/>
  <c r="AP410" i="1"/>
  <c r="AO410" i="1"/>
  <c r="AN410" i="1"/>
  <c r="AM410" i="1"/>
  <c r="AI410" i="1"/>
  <c r="AH410" i="1"/>
  <c r="AG410" i="1"/>
  <c r="AE410" i="1"/>
  <c r="V410" i="1"/>
  <c r="AF410" i="1" s="1"/>
  <c r="R410" i="1"/>
  <c r="AT409" i="1" a="1"/>
  <c r="AT409" i="1" s="1"/>
  <c r="AR409" i="1"/>
  <c r="AQ409" i="1"/>
  <c r="AP409" i="1"/>
  <c r="AN409" i="1"/>
  <c r="AM409" i="1"/>
  <c r="AS409" i="1" s="1"/>
  <c r="AF409" i="1"/>
  <c r="V409" i="1"/>
  <c r="AI409" i="1" s="1"/>
  <c r="R409" i="1"/>
  <c r="AT408" i="1" a="1"/>
  <c r="AT408" i="1" s="1"/>
  <c r="AS408" i="1"/>
  <c r="AR408" i="1"/>
  <c r="AQ408" i="1"/>
  <c r="AP408" i="1"/>
  <c r="AO408" i="1"/>
  <c r="AN408" i="1"/>
  <c r="AM408" i="1"/>
  <c r="AI408" i="1"/>
  <c r="AH408" i="1"/>
  <c r="AF408" i="1"/>
  <c r="AE408" i="1"/>
  <c r="AD408" i="1"/>
  <c r="AC408" i="1"/>
  <c r="V408" i="1"/>
  <c r="AG408" i="1" s="1"/>
  <c r="R408" i="1"/>
  <c r="AT407" i="1"/>
  <c r="AT407" i="1" a="1"/>
  <c r="AR407" i="1"/>
  <c r="AQ407" i="1"/>
  <c r="AP407" i="1"/>
  <c r="AN407" i="1"/>
  <c r="AM407" i="1"/>
  <c r="AS407" i="1" s="1"/>
  <c r="AG407" i="1"/>
  <c r="AF407" i="1"/>
  <c r="AE407" i="1"/>
  <c r="V407" i="1"/>
  <c r="R407" i="1"/>
  <c r="AT406" i="1" a="1"/>
  <c r="AT406" i="1" s="1"/>
  <c r="AS406" i="1"/>
  <c r="AR406" i="1"/>
  <c r="AQ406" i="1"/>
  <c r="AP406" i="1"/>
  <c r="AO406" i="1"/>
  <c r="AN406" i="1"/>
  <c r="AM406" i="1"/>
  <c r="AI406" i="1"/>
  <c r="AH406" i="1"/>
  <c r="AG406" i="1"/>
  <c r="AE406" i="1"/>
  <c r="V406" i="1"/>
  <c r="AF406" i="1" s="1"/>
  <c r="R406" i="1"/>
  <c r="AT405" i="1"/>
  <c r="AT405" i="1" a="1"/>
  <c r="AR405" i="1"/>
  <c r="AQ405" i="1"/>
  <c r="AP405" i="1"/>
  <c r="AN405" i="1"/>
  <c r="AM405" i="1"/>
  <c r="AS405" i="1" s="1"/>
  <c r="AG405" i="1"/>
  <c r="AF405" i="1"/>
  <c r="V405" i="1"/>
  <c r="AI405" i="1" s="1"/>
  <c r="R405" i="1"/>
  <c r="AT404" i="1" a="1"/>
  <c r="AT404" i="1" s="1"/>
  <c r="AS404" i="1"/>
  <c r="AR404" i="1"/>
  <c r="AQ404" i="1"/>
  <c r="AP404" i="1"/>
  <c r="AO404" i="1"/>
  <c r="AN404" i="1"/>
  <c r="AM404" i="1"/>
  <c r="AI404" i="1"/>
  <c r="AH404" i="1"/>
  <c r="AF404" i="1"/>
  <c r="AE404" i="1"/>
  <c r="AC404" i="1" s="1"/>
  <c r="AD404" i="1"/>
  <c r="V404" i="1"/>
  <c r="AG404" i="1" s="1"/>
  <c r="R404" i="1"/>
  <c r="AT403" i="1"/>
  <c r="AT403" i="1" a="1"/>
  <c r="AR403" i="1"/>
  <c r="AQ403" i="1"/>
  <c r="AP403" i="1"/>
  <c r="AN403" i="1"/>
  <c r="AM403" i="1"/>
  <c r="AS403" i="1" s="1"/>
  <c r="AE403" i="1"/>
  <c r="V403" i="1"/>
  <c r="AH403" i="1" s="1"/>
  <c r="R403" i="1"/>
  <c r="AT402" i="1" a="1"/>
  <c r="AT402" i="1" s="1"/>
  <c r="AR402" i="1"/>
  <c r="AQ402" i="1"/>
  <c r="AP402" i="1"/>
  <c r="AN402" i="1"/>
  <c r="AM402" i="1"/>
  <c r="AS402" i="1" s="1"/>
  <c r="AE402" i="1"/>
  <c r="V402" i="1"/>
  <c r="AF402" i="1" s="1"/>
  <c r="R402" i="1"/>
  <c r="AT401" i="1" a="1"/>
  <c r="AT401" i="1" s="1"/>
  <c r="AR401" i="1"/>
  <c r="AQ401" i="1"/>
  <c r="AP401" i="1"/>
  <c r="AN401" i="1"/>
  <c r="AM401" i="1"/>
  <c r="AS401" i="1" s="1"/>
  <c r="V401" i="1"/>
  <c r="R401" i="1"/>
  <c r="AT400" i="1" a="1"/>
  <c r="AT400" i="1" s="1"/>
  <c r="AS400" i="1"/>
  <c r="AR400" i="1"/>
  <c r="AQ400" i="1"/>
  <c r="AP400" i="1"/>
  <c r="AO400" i="1"/>
  <c r="AN400" i="1"/>
  <c r="AM400" i="1"/>
  <c r="AI400" i="1"/>
  <c r="AH400" i="1"/>
  <c r="AG400" i="1"/>
  <c r="AF400" i="1"/>
  <c r="AE400" i="1"/>
  <c r="AC400" i="1"/>
  <c r="AD400" i="1" s="1"/>
  <c r="V400" i="1"/>
  <c r="R400" i="1"/>
  <c r="AT399" i="1"/>
  <c r="AT399" i="1" a="1"/>
  <c r="AR399" i="1"/>
  <c r="AQ399" i="1"/>
  <c r="AP399" i="1"/>
  <c r="AN399" i="1"/>
  <c r="AM399" i="1"/>
  <c r="AS399" i="1" s="1"/>
  <c r="AE399" i="1"/>
  <c r="V399" i="1"/>
  <c r="AO399" i="1" s="1"/>
  <c r="R399" i="1"/>
  <c r="AT398" i="1" a="1"/>
  <c r="AT398" i="1" s="1"/>
  <c r="AR398" i="1"/>
  <c r="AQ398" i="1"/>
  <c r="AP398" i="1"/>
  <c r="AO398" i="1"/>
  <c r="AN398" i="1"/>
  <c r="AM398" i="1"/>
  <c r="AS398" i="1" s="1"/>
  <c r="AE398" i="1"/>
  <c r="V398" i="1"/>
  <c r="AF398" i="1" s="1"/>
  <c r="R398" i="1"/>
  <c r="AT397" i="1"/>
  <c r="AT397" i="1" a="1"/>
  <c r="AR397" i="1"/>
  <c r="AQ397" i="1"/>
  <c r="AP397" i="1"/>
  <c r="AO397" i="1"/>
  <c r="AN397" i="1"/>
  <c r="AM397" i="1"/>
  <c r="AS397" i="1" s="1"/>
  <c r="AE397" i="1"/>
  <c r="V397" i="1"/>
  <c r="AH397" i="1" s="1"/>
  <c r="R397" i="1"/>
  <c r="AT396" i="1"/>
  <c r="AT396" i="1" a="1"/>
  <c r="AR396" i="1"/>
  <c r="AQ396" i="1"/>
  <c r="AP396" i="1"/>
  <c r="AO396" i="1"/>
  <c r="AN396" i="1"/>
  <c r="AM396" i="1"/>
  <c r="AS396" i="1" s="1"/>
  <c r="AG396" i="1"/>
  <c r="AF396" i="1"/>
  <c r="AE396" i="1"/>
  <c r="V396" i="1"/>
  <c r="AI396" i="1" s="1"/>
  <c r="R396" i="1"/>
  <c r="AT395" i="1" a="1"/>
  <c r="AT395" i="1" s="1"/>
  <c r="AS395" i="1"/>
  <c r="AR395" i="1"/>
  <c r="AQ395" i="1"/>
  <c r="AP395" i="1"/>
  <c r="AO395" i="1"/>
  <c r="AN395" i="1"/>
  <c r="AM395" i="1"/>
  <c r="AI395" i="1"/>
  <c r="AH395" i="1"/>
  <c r="AG395" i="1"/>
  <c r="AF395" i="1"/>
  <c r="AE395" i="1"/>
  <c r="V395" i="1"/>
  <c r="R395" i="1"/>
  <c r="AT394" i="1"/>
  <c r="AT394" i="1" a="1"/>
  <c r="AR394" i="1"/>
  <c r="AQ394" i="1"/>
  <c r="AP394" i="1"/>
  <c r="AN394" i="1"/>
  <c r="AM394" i="1"/>
  <c r="AS394" i="1" s="1"/>
  <c r="V394" i="1"/>
  <c r="R394" i="1"/>
  <c r="AT393" i="1"/>
  <c r="AT393" i="1" a="1"/>
  <c r="AR393" i="1"/>
  <c r="AQ393" i="1"/>
  <c r="AP393" i="1"/>
  <c r="AO393" i="1"/>
  <c r="AN393" i="1"/>
  <c r="AM393" i="1"/>
  <c r="AS393" i="1" s="1"/>
  <c r="AE393" i="1"/>
  <c r="V393" i="1"/>
  <c r="AI393" i="1" s="1"/>
  <c r="R393" i="1"/>
  <c r="AT392" i="1"/>
  <c r="AT392" i="1" a="1"/>
  <c r="AR392" i="1"/>
  <c r="AQ392" i="1"/>
  <c r="AP392" i="1"/>
  <c r="AO392" i="1"/>
  <c r="AN392" i="1"/>
  <c r="AM392" i="1"/>
  <c r="AS392" i="1" s="1"/>
  <c r="AG392" i="1"/>
  <c r="AF392" i="1"/>
  <c r="AE392" i="1"/>
  <c r="V392" i="1"/>
  <c r="AI392" i="1" s="1"/>
  <c r="R392" i="1"/>
  <c r="AT391" i="1" a="1"/>
  <c r="AT391" i="1" s="1"/>
  <c r="AS391" i="1"/>
  <c r="AR391" i="1"/>
  <c r="AQ391" i="1"/>
  <c r="AP391" i="1"/>
  <c r="AO391" i="1"/>
  <c r="AN391" i="1"/>
  <c r="AM391" i="1"/>
  <c r="AI391" i="1"/>
  <c r="AH391" i="1"/>
  <c r="AG391" i="1"/>
  <c r="AF391" i="1"/>
  <c r="AE391" i="1"/>
  <c r="V391" i="1"/>
  <c r="R391" i="1"/>
  <c r="AT390" i="1"/>
  <c r="AT390" i="1" a="1"/>
  <c r="AR390" i="1"/>
  <c r="AQ390" i="1"/>
  <c r="AP390" i="1"/>
  <c r="AN390" i="1"/>
  <c r="AM390" i="1"/>
  <c r="AS390" i="1" s="1"/>
  <c r="V390" i="1"/>
  <c r="R390" i="1"/>
  <c r="AT389" i="1"/>
  <c r="AT389" i="1" a="1"/>
  <c r="AR389" i="1"/>
  <c r="AQ389" i="1"/>
  <c r="AP389" i="1"/>
  <c r="AO389" i="1"/>
  <c r="AN389" i="1"/>
  <c r="AM389" i="1"/>
  <c r="AS389" i="1" s="1"/>
  <c r="AE389" i="1"/>
  <c r="V389" i="1"/>
  <c r="AI389" i="1" s="1"/>
  <c r="R389" i="1"/>
  <c r="AT388" i="1"/>
  <c r="AT388" i="1" a="1"/>
  <c r="AR388" i="1"/>
  <c r="AQ388" i="1"/>
  <c r="AP388" i="1"/>
  <c r="AO388" i="1"/>
  <c r="AN388" i="1"/>
  <c r="AM388" i="1"/>
  <c r="AS388" i="1" s="1"/>
  <c r="AG388" i="1"/>
  <c r="AF388" i="1"/>
  <c r="AE388" i="1"/>
  <c r="V388" i="1"/>
  <c r="AI388" i="1" s="1"/>
  <c r="R388" i="1"/>
  <c r="AT387" i="1" a="1"/>
  <c r="AT387" i="1" s="1"/>
  <c r="AS387" i="1"/>
  <c r="AR387" i="1"/>
  <c r="AQ387" i="1"/>
  <c r="AP387" i="1"/>
  <c r="AO387" i="1"/>
  <c r="AN387" i="1"/>
  <c r="AM387" i="1"/>
  <c r="AI387" i="1"/>
  <c r="AH387" i="1"/>
  <c r="AG387" i="1"/>
  <c r="AF387" i="1"/>
  <c r="AE387" i="1"/>
  <c r="AC387" i="1" s="1"/>
  <c r="AD387" i="1" s="1"/>
  <c r="V387" i="1"/>
  <c r="R387" i="1"/>
  <c r="AT386" i="1"/>
  <c r="AT386" i="1" a="1"/>
  <c r="AR386" i="1"/>
  <c r="AQ386" i="1"/>
  <c r="AP386" i="1"/>
  <c r="AN386" i="1"/>
  <c r="AM386" i="1"/>
  <c r="AS386" i="1" s="1"/>
  <c r="V386" i="1"/>
  <c r="R386" i="1"/>
  <c r="AT385" i="1"/>
  <c r="AT385" i="1" a="1"/>
  <c r="AR385" i="1"/>
  <c r="AQ385" i="1"/>
  <c r="AP385" i="1"/>
  <c r="AO385" i="1"/>
  <c r="AN385" i="1"/>
  <c r="AM385" i="1"/>
  <c r="AS385" i="1" s="1"/>
  <c r="AE385" i="1"/>
  <c r="V385" i="1"/>
  <c r="AI385" i="1" s="1"/>
  <c r="R385" i="1"/>
  <c r="AT384" i="1"/>
  <c r="AT384" i="1" a="1"/>
  <c r="AR384" i="1"/>
  <c r="AQ384" i="1"/>
  <c r="AP384" i="1"/>
  <c r="AO384" i="1"/>
  <c r="AN384" i="1"/>
  <c r="AM384" i="1"/>
  <c r="AS384" i="1" s="1"/>
  <c r="AG384" i="1"/>
  <c r="AF384" i="1"/>
  <c r="AE384" i="1"/>
  <c r="V384" i="1"/>
  <c r="AI384" i="1" s="1"/>
  <c r="R384" i="1"/>
  <c r="AT383" i="1" a="1"/>
  <c r="AT383" i="1" s="1"/>
  <c r="AS383" i="1"/>
  <c r="AR383" i="1"/>
  <c r="AQ383" i="1"/>
  <c r="AP383" i="1"/>
  <c r="AO383" i="1"/>
  <c r="AN383" i="1"/>
  <c r="AM383" i="1"/>
  <c r="AI383" i="1"/>
  <c r="AH383" i="1"/>
  <c r="AG383" i="1"/>
  <c r="AF383" i="1"/>
  <c r="AE383" i="1"/>
  <c r="V383" i="1"/>
  <c r="R383" i="1"/>
  <c r="AT382" i="1"/>
  <c r="AT382" i="1" a="1"/>
  <c r="AR382" i="1"/>
  <c r="AQ382" i="1"/>
  <c r="AP382" i="1"/>
  <c r="AN382" i="1"/>
  <c r="AM382" i="1"/>
  <c r="AS382" i="1" s="1"/>
  <c r="V382" i="1"/>
  <c r="R382" i="1"/>
  <c r="AT381" i="1"/>
  <c r="AT381" i="1" a="1"/>
  <c r="AR381" i="1"/>
  <c r="AQ381" i="1"/>
  <c r="AP381" i="1"/>
  <c r="AO381" i="1"/>
  <c r="AN381" i="1"/>
  <c r="AM381" i="1"/>
  <c r="AS381" i="1" s="1"/>
  <c r="AE381" i="1"/>
  <c r="V381" i="1"/>
  <c r="AI381" i="1" s="1"/>
  <c r="R381" i="1"/>
  <c r="AT380" i="1"/>
  <c r="AT380" i="1" a="1"/>
  <c r="AR380" i="1"/>
  <c r="AQ380" i="1"/>
  <c r="AP380" i="1"/>
  <c r="AO380" i="1"/>
  <c r="AN380" i="1"/>
  <c r="AM380" i="1"/>
  <c r="AS380" i="1" s="1"/>
  <c r="AG380" i="1"/>
  <c r="AF380" i="1"/>
  <c r="AE380" i="1"/>
  <c r="V380" i="1"/>
  <c r="AI380" i="1" s="1"/>
  <c r="R380" i="1"/>
  <c r="AT379" i="1" a="1"/>
  <c r="AT379" i="1" s="1"/>
  <c r="AS379" i="1"/>
  <c r="AR379" i="1"/>
  <c r="AQ379" i="1"/>
  <c r="AP379" i="1"/>
  <c r="AO379" i="1"/>
  <c r="AN379" i="1"/>
  <c r="AM379" i="1"/>
  <c r="AI379" i="1"/>
  <c r="AH379" i="1"/>
  <c r="AG379" i="1"/>
  <c r="AF379" i="1"/>
  <c r="AE379" i="1"/>
  <c r="V379" i="1"/>
  <c r="R379" i="1"/>
  <c r="AT378" i="1"/>
  <c r="AT378" i="1" a="1"/>
  <c r="AR378" i="1"/>
  <c r="AQ378" i="1"/>
  <c r="AP378" i="1"/>
  <c r="AN378" i="1"/>
  <c r="AM378" i="1"/>
  <c r="AS378" i="1" s="1"/>
  <c r="V378" i="1"/>
  <c r="R378" i="1"/>
  <c r="AT377" i="1" a="1"/>
  <c r="AT377" i="1" s="1"/>
  <c r="AR377" i="1"/>
  <c r="AQ377" i="1"/>
  <c r="AP377" i="1"/>
  <c r="AO377" i="1"/>
  <c r="AN377" i="1"/>
  <c r="AM377" i="1"/>
  <c r="AS377" i="1" s="1"/>
  <c r="AI377" i="1"/>
  <c r="AE377" i="1"/>
  <c r="V377" i="1"/>
  <c r="AH377" i="1" s="1"/>
  <c r="R377" i="1"/>
  <c r="AT376" i="1"/>
  <c r="AT376" i="1" a="1"/>
  <c r="AR376" i="1"/>
  <c r="AQ376" i="1"/>
  <c r="AP376" i="1"/>
  <c r="AO376" i="1"/>
  <c r="AN376" i="1"/>
  <c r="AM376" i="1"/>
  <c r="AS376" i="1" s="1"/>
  <c r="AG376" i="1"/>
  <c r="AF376" i="1"/>
  <c r="AE376" i="1"/>
  <c r="V376" i="1"/>
  <c r="AI376" i="1" s="1"/>
  <c r="R376" i="1"/>
  <c r="AT375" i="1" a="1"/>
  <c r="AT375" i="1" s="1"/>
  <c r="AS375" i="1"/>
  <c r="AR375" i="1"/>
  <c r="AQ375" i="1"/>
  <c r="AP375" i="1"/>
  <c r="AO375" i="1"/>
  <c r="AN375" i="1"/>
  <c r="AM375" i="1"/>
  <c r="AI375" i="1"/>
  <c r="AH375" i="1"/>
  <c r="AG375" i="1"/>
  <c r="AF375" i="1"/>
  <c r="AE375" i="1"/>
  <c r="V375" i="1"/>
  <c r="R375" i="1"/>
  <c r="AT374" i="1"/>
  <c r="AT374" i="1" a="1"/>
  <c r="AR374" i="1"/>
  <c r="AQ374" i="1"/>
  <c r="AP374" i="1"/>
  <c r="AN374" i="1"/>
  <c r="AM374" i="1"/>
  <c r="AS374" i="1" s="1"/>
  <c r="V374" i="1"/>
  <c r="R374" i="1"/>
  <c r="AT373" i="1" a="1"/>
  <c r="AT373" i="1" s="1"/>
  <c r="AR373" i="1"/>
  <c r="AQ373" i="1"/>
  <c r="AP373" i="1"/>
  <c r="AO373" i="1"/>
  <c r="AN373" i="1"/>
  <c r="AM373" i="1"/>
  <c r="AS373" i="1" s="1"/>
  <c r="AE373" i="1"/>
  <c r="V373" i="1"/>
  <c r="AI373" i="1" s="1"/>
  <c r="R373" i="1"/>
  <c r="AT372" i="1"/>
  <c r="AT372" i="1" a="1"/>
  <c r="AR372" i="1"/>
  <c r="AQ372" i="1"/>
  <c r="AP372" i="1"/>
  <c r="AO372" i="1"/>
  <c r="AN372" i="1"/>
  <c r="AM372" i="1"/>
  <c r="AS372" i="1" s="1"/>
  <c r="AG372" i="1"/>
  <c r="AF372" i="1"/>
  <c r="AE372" i="1"/>
  <c r="V372" i="1"/>
  <c r="AI372" i="1" s="1"/>
  <c r="R372" i="1"/>
  <c r="AT371" i="1" a="1"/>
  <c r="AT371" i="1" s="1"/>
  <c r="AS371" i="1"/>
  <c r="AR371" i="1"/>
  <c r="AQ371" i="1"/>
  <c r="AP371" i="1"/>
  <c r="AO371" i="1"/>
  <c r="AN371" i="1"/>
  <c r="AM371" i="1"/>
  <c r="AI371" i="1"/>
  <c r="AH371" i="1"/>
  <c r="AG371" i="1"/>
  <c r="AF371" i="1"/>
  <c r="AE371" i="1"/>
  <c r="V371" i="1"/>
  <c r="R371" i="1"/>
  <c r="AT370" i="1"/>
  <c r="AT370" i="1" a="1"/>
  <c r="AR370" i="1"/>
  <c r="AQ370" i="1"/>
  <c r="AP370" i="1"/>
  <c r="AN370" i="1"/>
  <c r="AM370" i="1"/>
  <c r="AS370" i="1" s="1"/>
  <c r="AI370" i="1"/>
  <c r="AH370" i="1"/>
  <c r="V370" i="1"/>
  <c r="R370" i="1"/>
  <c r="AT369" i="1"/>
  <c r="AT369" i="1" a="1"/>
  <c r="AR369" i="1"/>
  <c r="AQ369" i="1"/>
  <c r="AP369" i="1"/>
  <c r="AN369" i="1"/>
  <c r="AM369" i="1"/>
  <c r="AS369" i="1" s="1"/>
  <c r="AE369" i="1"/>
  <c r="V369" i="1"/>
  <c r="AO369" i="1" s="1"/>
  <c r="R369" i="1"/>
  <c r="AT368" i="1"/>
  <c r="AT368" i="1" a="1"/>
  <c r="AR368" i="1"/>
  <c r="AQ368" i="1"/>
  <c r="AP368" i="1"/>
  <c r="AO368" i="1"/>
  <c r="AN368" i="1"/>
  <c r="AM368" i="1"/>
  <c r="AS368" i="1" s="1"/>
  <c r="AG368" i="1"/>
  <c r="AF368" i="1"/>
  <c r="AE368" i="1"/>
  <c r="V368" i="1"/>
  <c r="AI368" i="1" s="1"/>
  <c r="R368" i="1"/>
  <c r="AT367" i="1" a="1"/>
  <c r="AT367" i="1" s="1"/>
  <c r="AS367" i="1"/>
  <c r="AR367" i="1"/>
  <c r="AQ367" i="1"/>
  <c r="AP367" i="1"/>
  <c r="AO367" i="1"/>
  <c r="AN367" i="1"/>
  <c r="AM367" i="1"/>
  <c r="AI367" i="1"/>
  <c r="AH367" i="1"/>
  <c r="AG367" i="1"/>
  <c r="AF367" i="1"/>
  <c r="AE367" i="1"/>
  <c r="V367" i="1"/>
  <c r="R367" i="1"/>
  <c r="AT366" i="1"/>
  <c r="AT366" i="1" a="1"/>
  <c r="AS366" i="1"/>
  <c r="AR366" i="1"/>
  <c r="AQ366" i="1"/>
  <c r="AP366" i="1"/>
  <c r="AN366" i="1"/>
  <c r="AM366" i="1"/>
  <c r="AI366" i="1"/>
  <c r="AH366" i="1"/>
  <c r="V366" i="1"/>
  <c r="R366" i="1"/>
  <c r="AT365" i="1"/>
  <c r="AT365" i="1" a="1"/>
  <c r="AR365" i="1"/>
  <c r="AQ365" i="1"/>
  <c r="AP365" i="1"/>
  <c r="AO365" i="1"/>
  <c r="AN365" i="1"/>
  <c r="AM365" i="1"/>
  <c r="AS365" i="1" s="1"/>
  <c r="AE365" i="1"/>
  <c r="V365" i="1"/>
  <c r="R365" i="1"/>
  <c r="AT364" i="1"/>
  <c r="AT364" i="1" a="1"/>
  <c r="AR364" i="1"/>
  <c r="AQ364" i="1"/>
  <c r="AP364" i="1"/>
  <c r="AO364" i="1"/>
  <c r="AN364" i="1"/>
  <c r="AM364" i="1"/>
  <c r="AS364" i="1" s="1"/>
  <c r="AG364" i="1"/>
  <c r="AF364" i="1"/>
  <c r="AE364" i="1"/>
  <c r="V364" i="1"/>
  <c r="AI364" i="1" s="1"/>
  <c r="R364" i="1"/>
  <c r="AT363" i="1" a="1"/>
  <c r="AT363" i="1" s="1"/>
  <c r="AS363" i="1"/>
  <c r="AR363" i="1"/>
  <c r="AQ363" i="1"/>
  <c r="AP363" i="1"/>
  <c r="AO363" i="1"/>
  <c r="AN363" i="1"/>
  <c r="AM363" i="1"/>
  <c r="AI363" i="1"/>
  <c r="AH363" i="1"/>
  <c r="AG363" i="1"/>
  <c r="AF363" i="1"/>
  <c r="AE363" i="1"/>
  <c r="V363" i="1"/>
  <c r="R363" i="1"/>
  <c r="AT362" i="1" a="1"/>
  <c r="AT362" i="1" s="1"/>
  <c r="AR362" i="1"/>
  <c r="AQ362" i="1"/>
  <c r="AP362" i="1"/>
  <c r="AN362" i="1"/>
  <c r="AM362" i="1"/>
  <c r="AS362" i="1" s="1"/>
  <c r="V362" i="1"/>
  <c r="R362" i="1"/>
  <c r="AT361" i="1"/>
  <c r="AT361" i="1" a="1"/>
  <c r="AR361" i="1"/>
  <c r="AQ361" i="1"/>
  <c r="AP361" i="1"/>
  <c r="AN361" i="1"/>
  <c r="AM361" i="1"/>
  <c r="AS361" i="1" s="1"/>
  <c r="V361" i="1"/>
  <c r="AO361" i="1" s="1"/>
  <c r="R361" i="1"/>
  <c r="AT360" i="1"/>
  <c r="AT360" i="1" a="1"/>
  <c r="AR360" i="1"/>
  <c r="AQ360" i="1"/>
  <c r="AP360" i="1"/>
  <c r="AO360" i="1"/>
  <c r="AN360" i="1"/>
  <c r="AM360" i="1"/>
  <c r="AS360" i="1" s="1"/>
  <c r="AG360" i="1"/>
  <c r="AF360" i="1"/>
  <c r="AE360" i="1"/>
  <c r="V360" i="1"/>
  <c r="AI360" i="1" s="1"/>
  <c r="R360" i="1"/>
  <c r="AT359" i="1" a="1"/>
  <c r="AT359" i="1" s="1"/>
  <c r="AS359" i="1"/>
  <c r="AR359" i="1"/>
  <c r="AQ359" i="1"/>
  <c r="AP359" i="1"/>
  <c r="AO359" i="1"/>
  <c r="AN359" i="1"/>
  <c r="AM359" i="1"/>
  <c r="AI359" i="1"/>
  <c r="AH359" i="1"/>
  <c r="AG359" i="1"/>
  <c r="AF359" i="1"/>
  <c r="AE359" i="1"/>
  <c r="V359" i="1"/>
  <c r="R359" i="1"/>
  <c r="AT358" i="1" a="1"/>
  <c r="AT358" i="1" s="1"/>
  <c r="AR358" i="1"/>
  <c r="AQ358" i="1"/>
  <c r="AP358" i="1"/>
  <c r="AN358" i="1"/>
  <c r="AM358" i="1"/>
  <c r="AS358" i="1" s="1"/>
  <c r="AI358" i="1"/>
  <c r="AH358" i="1"/>
  <c r="V358" i="1"/>
  <c r="R358" i="1"/>
  <c r="AT357" i="1"/>
  <c r="AT357" i="1" a="1"/>
  <c r="AR357" i="1"/>
  <c r="AQ357" i="1"/>
  <c r="AP357" i="1"/>
  <c r="AN357" i="1"/>
  <c r="AM357" i="1"/>
  <c r="AS357" i="1" s="1"/>
  <c r="AI357" i="1"/>
  <c r="AH357" i="1"/>
  <c r="AE357" i="1"/>
  <c r="V357" i="1"/>
  <c r="R357" i="1"/>
  <c r="AT356" i="1"/>
  <c r="AT356" i="1" a="1"/>
  <c r="AR356" i="1"/>
  <c r="AQ356" i="1"/>
  <c r="AP356" i="1"/>
  <c r="AN356" i="1"/>
  <c r="AM356" i="1"/>
  <c r="AS356" i="1" s="1"/>
  <c r="AF356" i="1"/>
  <c r="V356" i="1"/>
  <c r="R356" i="1"/>
  <c r="AT355" i="1" a="1"/>
  <c r="AT355" i="1" s="1"/>
  <c r="AS355" i="1"/>
  <c r="AR355" i="1"/>
  <c r="AQ355" i="1"/>
  <c r="AP355" i="1"/>
  <c r="AO355" i="1"/>
  <c r="AN355" i="1"/>
  <c r="AM355" i="1"/>
  <c r="AI355" i="1"/>
  <c r="AH355" i="1"/>
  <c r="AG355" i="1"/>
  <c r="AF355" i="1"/>
  <c r="AE355" i="1"/>
  <c r="V355" i="1"/>
  <c r="R355" i="1"/>
  <c r="AT354" i="1" a="1"/>
  <c r="AT354" i="1" s="1"/>
  <c r="AS354" i="1"/>
  <c r="AR354" i="1"/>
  <c r="AQ354" i="1"/>
  <c r="AP354" i="1"/>
  <c r="AN354" i="1"/>
  <c r="AM354" i="1"/>
  <c r="AI354" i="1"/>
  <c r="AH354" i="1"/>
  <c r="AG354" i="1"/>
  <c r="AF354" i="1"/>
  <c r="V354" i="1"/>
  <c r="R354" i="1"/>
  <c r="AT353" i="1" a="1"/>
  <c r="AT353" i="1" s="1"/>
  <c r="AS353" i="1"/>
  <c r="AR353" i="1"/>
  <c r="AQ353" i="1"/>
  <c r="AP353" i="1"/>
  <c r="AN353" i="1"/>
  <c r="AM353" i="1"/>
  <c r="AI353" i="1"/>
  <c r="AH353" i="1"/>
  <c r="AE353" i="1"/>
  <c r="V353" i="1"/>
  <c r="R353" i="1"/>
  <c r="AT352" i="1"/>
  <c r="AT352" i="1" a="1"/>
  <c r="AR352" i="1"/>
  <c r="AQ352" i="1"/>
  <c r="AP352" i="1"/>
  <c r="AN352" i="1"/>
  <c r="AM352" i="1"/>
  <c r="AS352" i="1" s="1"/>
  <c r="AE352" i="1"/>
  <c r="V352" i="1"/>
  <c r="AG352" i="1" s="1"/>
  <c r="R352" i="1"/>
  <c r="AT351" i="1" a="1"/>
  <c r="AT351" i="1" s="1"/>
  <c r="AS351" i="1"/>
  <c r="AR351" i="1"/>
  <c r="AQ351" i="1"/>
  <c r="AP351" i="1"/>
  <c r="AO351" i="1"/>
  <c r="AN351" i="1"/>
  <c r="AM351" i="1"/>
  <c r="AI351" i="1"/>
  <c r="AH351" i="1"/>
  <c r="AG351" i="1"/>
  <c r="AF351" i="1"/>
  <c r="AE351" i="1"/>
  <c r="AC351" i="1" s="1"/>
  <c r="AD351" i="1" s="1"/>
  <c r="V351" i="1"/>
  <c r="R351" i="1"/>
  <c r="AT350" i="1"/>
  <c r="AT350" i="1" a="1"/>
  <c r="AS350" i="1"/>
  <c r="AR350" i="1"/>
  <c r="AQ350" i="1"/>
  <c r="AP350" i="1"/>
  <c r="AN350" i="1"/>
  <c r="AM350" i="1"/>
  <c r="AI350" i="1"/>
  <c r="AF350" i="1"/>
  <c r="V350" i="1"/>
  <c r="AH350" i="1" s="1"/>
  <c r="R350" i="1"/>
  <c r="AT349" i="1" a="1"/>
  <c r="AT349" i="1" s="1"/>
  <c r="AR349" i="1"/>
  <c r="AQ349" i="1"/>
  <c r="AP349" i="1"/>
  <c r="AN349" i="1"/>
  <c r="AM349" i="1"/>
  <c r="AS349" i="1" s="1"/>
  <c r="AI349" i="1"/>
  <c r="V349" i="1"/>
  <c r="AH349" i="1" s="1"/>
  <c r="R349" i="1"/>
  <c r="AT348" i="1"/>
  <c r="AT348" i="1" a="1"/>
  <c r="AR348" i="1"/>
  <c r="AQ348" i="1"/>
  <c r="AP348" i="1"/>
  <c r="AO348" i="1"/>
  <c r="AN348" i="1"/>
  <c r="AM348" i="1"/>
  <c r="AS348" i="1" s="1"/>
  <c r="V348" i="1"/>
  <c r="R348" i="1"/>
  <c r="AT347" i="1" a="1"/>
  <c r="AT347" i="1" s="1"/>
  <c r="AS347" i="1"/>
  <c r="AR347" i="1"/>
  <c r="AQ347" i="1"/>
  <c r="AP347" i="1"/>
  <c r="AO347" i="1"/>
  <c r="AN347" i="1"/>
  <c r="AM347" i="1"/>
  <c r="AI347" i="1"/>
  <c r="AH347" i="1"/>
  <c r="AG347" i="1"/>
  <c r="AF347" i="1"/>
  <c r="AE347" i="1"/>
  <c r="V347" i="1"/>
  <c r="R347" i="1"/>
  <c r="AT346" i="1"/>
  <c r="AT346" i="1" a="1"/>
  <c r="AS346" i="1"/>
  <c r="AR346" i="1"/>
  <c r="AQ346" i="1"/>
  <c r="AP346" i="1"/>
  <c r="AN346" i="1"/>
  <c r="AM346" i="1"/>
  <c r="V346" i="1"/>
  <c r="R346" i="1"/>
  <c r="AT345" i="1" a="1"/>
  <c r="AT345" i="1" s="1"/>
  <c r="AR345" i="1"/>
  <c r="AQ345" i="1"/>
  <c r="AP345" i="1"/>
  <c r="AO345" i="1"/>
  <c r="AN345" i="1"/>
  <c r="AM345" i="1"/>
  <c r="AS345" i="1" s="1"/>
  <c r="V345" i="1"/>
  <c r="R345" i="1"/>
  <c r="AT344" i="1"/>
  <c r="AT344" i="1" a="1"/>
  <c r="AR344" i="1"/>
  <c r="AQ344" i="1"/>
  <c r="AP344" i="1"/>
  <c r="AN344" i="1"/>
  <c r="AM344" i="1"/>
  <c r="AS344" i="1" s="1"/>
  <c r="AG344" i="1"/>
  <c r="AF344" i="1"/>
  <c r="V344" i="1"/>
  <c r="R344" i="1"/>
  <c r="AT343" i="1" a="1"/>
  <c r="AT343" i="1" s="1"/>
  <c r="AS343" i="1"/>
  <c r="AR343" i="1"/>
  <c r="AQ343" i="1"/>
  <c r="AP343" i="1"/>
  <c r="AO343" i="1"/>
  <c r="AN343" i="1"/>
  <c r="AM343" i="1"/>
  <c r="AI343" i="1"/>
  <c r="AH343" i="1"/>
  <c r="AG343" i="1"/>
  <c r="AF343" i="1"/>
  <c r="AE343" i="1"/>
  <c r="V343" i="1"/>
  <c r="R343" i="1"/>
  <c r="AT342" i="1"/>
  <c r="AT342" i="1" a="1"/>
  <c r="AR342" i="1"/>
  <c r="AQ342" i="1"/>
  <c r="AP342" i="1"/>
  <c r="AN342" i="1"/>
  <c r="AM342" i="1"/>
  <c r="AS342" i="1" s="1"/>
  <c r="AI342" i="1"/>
  <c r="AH342" i="1"/>
  <c r="AG342" i="1"/>
  <c r="V342" i="1"/>
  <c r="R342" i="1"/>
  <c r="AT341" i="1" a="1"/>
  <c r="AT341" i="1" s="1"/>
  <c r="AR341" i="1"/>
  <c r="AQ341" i="1"/>
  <c r="AP341" i="1"/>
  <c r="AN341" i="1"/>
  <c r="AM341" i="1"/>
  <c r="AS341" i="1" s="1"/>
  <c r="AI341" i="1"/>
  <c r="AH341" i="1"/>
  <c r="AE341" i="1"/>
  <c r="V341" i="1"/>
  <c r="R341" i="1"/>
  <c r="AT340" i="1"/>
  <c r="AT340" i="1" a="1"/>
  <c r="AR340" i="1"/>
  <c r="AQ340" i="1"/>
  <c r="AP340" i="1"/>
  <c r="AO340" i="1"/>
  <c r="AN340" i="1"/>
  <c r="AM340" i="1"/>
  <c r="AS340" i="1" s="1"/>
  <c r="AG340" i="1"/>
  <c r="AF340" i="1"/>
  <c r="V340" i="1"/>
  <c r="R340" i="1"/>
  <c r="AT339" i="1" a="1"/>
  <c r="AT339" i="1" s="1"/>
  <c r="AS339" i="1"/>
  <c r="AR339" i="1"/>
  <c r="AQ339" i="1"/>
  <c r="AP339" i="1"/>
  <c r="AO339" i="1"/>
  <c r="AN339" i="1"/>
  <c r="AM339" i="1"/>
  <c r="AI339" i="1"/>
  <c r="AH339" i="1"/>
  <c r="AG339" i="1"/>
  <c r="AC339" i="1" s="1"/>
  <c r="AD339" i="1" s="1"/>
  <c r="AF339" i="1"/>
  <c r="AE339" i="1"/>
  <c r="V339" i="1"/>
  <c r="R339" i="1"/>
  <c r="AT338" i="1" a="1"/>
  <c r="AT338" i="1" s="1"/>
  <c r="AS338" i="1"/>
  <c r="AR338" i="1"/>
  <c r="AQ338" i="1"/>
  <c r="AP338" i="1"/>
  <c r="AN338" i="1"/>
  <c r="AM338" i="1"/>
  <c r="AI338" i="1"/>
  <c r="AH338" i="1"/>
  <c r="AG338" i="1"/>
  <c r="AF338" i="1"/>
  <c r="V338" i="1"/>
  <c r="AO338" i="1" s="1"/>
  <c r="R338" i="1"/>
  <c r="AT337" i="1" a="1"/>
  <c r="AT337" i="1" s="1"/>
  <c r="AR337" i="1"/>
  <c r="AQ337" i="1"/>
  <c r="AP337" i="1"/>
  <c r="AN337" i="1"/>
  <c r="AM337" i="1"/>
  <c r="AS337" i="1" s="1"/>
  <c r="AI337" i="1"/>
  <c r="AH337" i="1"/>
  <c r="AG337" i="1"/>
  <c r="V337" i="1"/>
  <c r="AF337" i="1" s="1"/>
  <c r="R337" i="1"/>
  <c r="AT336" i="1"/>
  <c r="AT336" i="1" a="1"/>
  <c r="AR336" i="1"/>
  <c r="AQ336" i="1"/>
  <c r="AP336" i="1"/>
  <c r="AN336" i="1"/>
  <c r="AM336" i="1"/>
  <c r="AS336" i="1" s="1"/>
  <c r="AI336" i="1"/>
  <c r="AG336" i="1"/>
  <c r="AF336" i="1"/>
  <c r="V336" i="1"/>
  <c r="AH336" i="1" s="1"/>
  <c r="R336" i="1"/>
  <c r="AT335" i="1" a="1"/>
  <c r="AT335" i="1" s="1"/>
  <c r="AS335" i="1"/>
  <c r="AR335" i="1"/>
  <c r="AQ335" i="1"/>
  <c r="AP335" i="1"/>
  <c r="AO335" i="1"/>
  <c r="AN335" i="1"/>
  <c r="AM335" i="1"/>
  <c r="AI335" i="1"/>
  <c r="AH335" i="1"/>
  <c r="AG335" i="1"/>
  <c r="AF335" i="1"/>
  <c r="AE335" i="1"/>
  <c r="V335" i="1"/>
  <c r="R335" i="1"/>
  <c r="AT334" i="1" a="1"/>
  <c r="AT334" i="1" s="1"/>
  <c r="AR334" i="1"/>
  <c r="AQ334" i="1"/>
  <c r="AP334" i="1"/>
  <c r="AN334" i="1"/>
  <c r="AM334" i="1"/>
  <c r="AS334" i="1" s="1"/>
  <c r="V334" i="1"/>
  <c r="R334" i="1"/>
  <c r="AT333" i="1" a="1"/>
  <c r="AT333" i="1" s="1"/>
  <c r="AR333" i="1"/>
  <c r="AQ333" i="1"/>
  <c r="AP333" i="1"/>
  <c r="AO333" i="1"/>
  <c r="AN333" i="1"/>
  <c r="AM333" i="1"/>
  <c r="AS333" i="1" s="1"/>
  <c r="V333" i="1"/>
  <c r="R333" i="1"/>
  <c r="AT332" i="1"/>
  <c r="AT332" i="1" a="1"/>
  <c r="AR332" i="1"/>
  <c r="AQ332" i="1"/>
  <c r="AP332" i="1"/>
  <c r="AO332" i="1"/>
  <c r="AN332" i="1"/>
  <c r="AM332" i="1"/>
  <c r="AS332" i="1" s="1"/>
  <c r="AF332" i="1"/>
  <c r="V332" i="1"/>
  <c r="R332" i="1"/>
  <c r="AT331" i="1" a="1"/>
  <c r="AT331" i="1" s="1"/>
  <c r="AS331" i="1"/>
  <c r="AR331" i="1"/>
  <c r="AQ331" i="1"/>
  <c r="AP331" i="1"/>
  <c r="AO331" i="1"/>
  <c r="AN331" i="1"/>
  <c r="AM331" i="1"/>
  <c r="AI331" i="1"/>
  <c r="AH331" i="1"/>
  <c r="AG331" i="1"/>
  <c r="AC331" i="1" s="1"/>
  <c r="AD331" i="1" s="1"/>
  <c r="AF331" i="1"/>
  <c r="AE331" i="1"/>
  <c r="V331" i="1"/>
  <c r="R331" i="1"/>
  <c r="AT330" i="1" a="1"/>
  <c r="AT330" i="1" s="1"/>
  <c r="AR330" i="1"/>
  <c r="AQ330" i="1"/>
  <c r="AP330" i="1"/>
  <c r="AN330" i="1"/>
  <c r="AM330" i="1"/>
  <c r="AS330" i="1" s="1"/>
  <c r="AH330" i="1"/>
  <c r="AE330" i="1"/>
  <c r="V330" i="1"/>
  <c r="AO330" i="1" s="1"/>
  <c r="R330" i="1"/>
  <c r="AT329" i="1" a="1"/>
  <c r="AT329" i="1" s="1"/>
  <c r="AR329" i="1"/>
  <c r="AQ329" i="1"/>
  <c r="AP329" i="1"/>
  <c r="AN329" i="1"/>
  <c r="AM329" i="1"/>
  <c r="AS329" i="1" s="1"/>
  <c r="AI329" i="1"/>
  <c r="AE329" i="1"/>
  <c r="V329" i="1"/>
  <c r="AF329" i="1" s="1"/>
  <c r="R329" i="1"/>
  <c r="AT328" i="1"/>
  <c r="AT328" i="1" a="1"/>
  <c r="AR328" i="1"/>
  <c r="AQ328" i="1"/>
  <c r="AP328" i="1"/>
  <c r="AN328" i="1"/>
  <c r="AM328" i="1"/>
  <c r="AS328" i="1" s="1"/>
  <c r="AI328" i="1"/>
  <c r="AE328" i="1"/>
  <c r="V328" i="1"/>
  <c r="AH328" i="1" s="1"/>
  <c r="R328" i="1"/>
  <c r="AT327" i="1" a="1"/>
  <c r="AT327" i="1" s="1"/>
  <c r="AS327" i="1"/>
  <c r="AR327" i="1"/>
  <c r="AQ327" i="1"/>
  <c r="AP327" i="1"/>
  <c r="AO327" i="1"/>
  <c r="AN327" i="1"/>
  <c r="AM327" i="1"/>
  <c r="AI327" i="1"/>
  <c r="AH327" i="1"/>
  <c r="AG327" i="1"/>
  <c r="AF327" i="1"/>
  <c r="AE327" i="1"/>
  <c r="V327" i="1"/>
  <c r="R327" i="1"/>
  <c r="AT326" i="1" a="1"/>
  <c r="AT326" i="1" s="1"/>
  <c r="AS326" i="1"/>
  <c r="AR326" i="1"/>
  <c r="AQ326" i="1"/>
  <c r="AP326" i="1"/>
  <c r="AN326" i="1"/>
  <c r="AM326" i="1"/>
  <c r="AH326" i="1"/>
  <c r="AG326" i="1"/>
  <c r="AF326" i="1"/>
  <c r="AE326" i="1"/>
  <c r="V326" i="1"/>
  <c r="AO326" i="1" s="1"/>
  <c r="R326" i="1"/>
  <c r="AT325" i="1" a="1"/>
  <c r="AT325" i="1" s="1"/>
  <c r="AS325" i="1"/>
  <c r="AR325" i="1"/>
  <c r="AQ325" i="1"/>
  <c r="AP325" i="1"/>
  <c r="AN325" i="1"/>
  <c r="AM325" i="1"/>
  <c r="V325" i="1"/>
  <c r="R325" i="1"/>
  <c r="AT324" i="1" a="1"/>
  <c r="AT324" i="1" s="1"/>
  <c r="AR324" i="1"/>
  <c r="AQ324" i="1"/>
  <c r="AP324" i="1"/>
  <c r="AN324" i="1"/>
  <c r="AM324" i="1"/>
  <c r="AS324" i="1" s="1"/>
  <c r="AF324" i="1"/>
  <c r="V324" i="1"/>
  <c r="R324" i="1"/>
  <c r="AT323" i="1" a="1"/>
  <c r="AT323" i="1" s="1"/>
  <c r="AS323" i="1"/>
  <c r="AR323" i="1"/>
  <c r="AQ323" i="1"/>
  <c r="AP323" i="1"/>
  <c r="AO323" i="1"/>
  <c r="AN323" i="1"/>
  <c r="AM323" i="1"/>
  <c r="AI323" i="1"/>
  <c r="AH323" i="1"/>
  <c r="AG323" i="1"/>
  <c r="AF323" i="1"/>
  <c r="AE323" i="1"/>
  <c r="AC323" i="1"/>
  <c r="AD323" i="1" s="1"/>
  <c r="V323" i="1"/>
  <c r="R323" i="1"/>
  <c r="AT322" i="1" a="1"/>
  <c r="AT322" i="1" s="1"/>
  <c r="AS322" i="1"/>
  <c r="AR322" i="1"/>
  <c r="AQ322" i="1"/>
  <c r="AP322" i="1"/>
  <c r="AN322" i="1"/>
  <c r="AM322" i="1"/>
  <c r="AI322" i="1"/>
  <c r="AH322" i="1"/>
  <c r="AG322" i="1"/>
  <c r="AF322" i="1"/>
  <c r="V322" i="1"/>
  <c r="AO322" i="1" s="1"/>
  <c r="R322" i="1"/>
  <c r="AT321" i="1"/>
  <c r="AT321" i="1" a="1"/>
  <c r="AR321" i="1"/>
  <c r="AQ321" i="1"/>
  <c r="AP321" i="1"/>
  <c r="AN321" i="1"/>
  <c r="AM321" i="1"/>
  <c r="AS321" i="1" s="1"/>
  <c r="AI321" i="1"/>
  <c r="AH321" i="1"/>
  <c r="AG321" i="1"/>
  <c r="V321" i="1"/>
  <c r="AF321" i="1" s="1"/>
  <c r="R321" i="1"/>
  <c r="AT320" i="1"/>
  <c r="AT320" i="1" a="1"/>
  <c r="AR320" i="1"/>
  <c r="AQ320" i="1"/>
  <c r="AP320" i="1"/>
  <c r="AN320" i="1"/>
  <c r="AM320" i="1"/>
  <c r="AS320" i="1" s="1"/>
  <c r="AI320" i="1"/>
  <c r="AG320" i="1"/>
  <c r="AF320" i="1"/>
  <c r="V320" i="1"/>
  <c r="AH320" i="1" s="1"/>
  <c r="R320" i="1"/>
  <c r="AT319" i="1" a="1"/>
  <c r="AT319" i="1" s="1"/>
  <c r="AS319" i="1"/>
  <c r="AR319" i="1"/>
  <c r="AQ319" i="1"/>
  <c r="AP319" i="1"/>
  <c r="AO319" i="1"/>
  <c r="AN319" i="1"/>
  <c r="AM319" i="1"/>
  <c r="AI319" i="1"/>
  <c r="AH319" i="1"/>
  <c r="AG319" i="1"/>
  <c r="AF319" i="1"/>
  <c r="AE319" i="1"/>
  <c r="AC319" i="1" s="1"/>
  <c r="AD319" i="1" s="1"/>
  <c r="V319" i="1"/>
  <c r="R319" i="1"/>
  <c r="AT318" i="1" a="1"/>
  <c r="AT318" i="1" s="1"/>
  <c r="AR318" i="1"/>
  <c r="AQ318" i="1"/>
  <c r="AP318" i="1"/>
  <c r="AN318" i="1"/>
  <c r="AM318" i="1"/>
  <c r="AS318" i="1" s="1"/>
  <c r="V318" i="1"/>
  <c r="R318" i="1"/>
  <c r="AT317" i="1" a="1"/>
  <c r="AT317" i="1" s="1"/>
  <c r="AR317" i="1"/>
  <c r="AQ317" i="1"/>
  <c r="AP317" i="1"/>
  <c r="AO317" i="1"/>
  <c r="AN317" i="1"/>
  <c r="AM317" i="1"/>
  <c r="AS317" i="1" s="1"/>
  <c r="AG317" i="1"/>
  <c r="V317" i="1"/>
  <c r="R317" i="1"/>
  <c r="AT316" i="1"/>
  <c r="AT316" i="1" a="1"/>
  <c r="AR316" i="1"/>
  <c r="AQ316" i="1"/>
  <c r="AP316" i="1"/>
  <c r="AN316" i="1"/>
  <c r="AM316" i="1"/>
  <c r="AS316" i="1" s="1"/>
  <c r="V316" i="1"/>
  <c r="R316" i="1"/>
  <c r="AT315" i="1" a="1"/>
  <c r="AT315" i="1" s="1"/>
  <c r="AS315" i="1"/>
  <c r="AR315" i="1"/>
  <c r="AQ315" i="1"/>
  <c r="AP315" i="1"/>
  <c r="AO315" i="1"/>
  <c r="AN315" i="1"/>
  <c r="AM315" i="1"/>
  <c r="AI315" i="1"/>
  <c r="AH315" i="1"/>
  <c r="AG315" i="1"/>
  <c r="AF315" i="1"/>
  <c r="AE315" i="1"/>
  <c r="AD315" i="1"/>
  <c r="AC315" i="1"/>
  <c r="V315" i="1"/>
  <c r="R315" i="1"/>
  <c r="AT314" i="1" a="1"/>
  <c r="AT314" i="1" s="1"/>
  <c r="AR314" i="1"/>
  <c r="AQ314" i="1"/>
  <c r="AP314" i="1"/>
  <c r="AN314" i="1"/>
  <c r="AM314" i="1"/>
  <c r="AS314" i="1" s="1"/>
  <c r="AH314" i="1"/>
  <c r="AE314" i="1"/>
  <c r="V314" i="1"/>
  <c r="AO314" i="1" s="1"/>
  <c r="R314" i="1"/>
  <c r="AT313" i="1" a="1"/>
  <c r="AT313" i="1" s="1"/>
  <c r="AR313" i="1"/>
  <c r="AQ313" i="1"/>
  <c r="AP313" i="1"/>
  <c r="AN313" i="1"/>
  <c r="AM313" i="1"/>
  <c r="AS313" i="1" s="1"/>
  <c r="AI313" i="1"/>
  <c r="AE313" i="1"/>
  <c r="V313" i="1"/>
  <c r="AF313" i="1" s="1"/>
  <c r="R313" i="1"/>
  <c r="AT312" i="1"/>
  <c r="AT312" i="1" a="1"/>
  <c r="AR312" i="1"/>
  <c r="AQ312" i="1"/>
  <c r="AP312" i="1"/>
  <c r="AN312" i="1"/>
  <c r="AM312" i="1"/>
  <c r="AS312" i="1" s="1"/>
  <c r="AI312" i="1"/>
  <c r="AE312" i="1"/>
  <c r="V312" i="1"/>
  <c r="AH312" i="1" s="1"/>
  <c r="R312" i="1"/>
  <c r="AT311" i="1" a="1"/>
  <c r="AT311" i="1" s="1"/>
  <c r="AS311" i="1"/>
  <c r="AR311" i="1"/>
  <c r="AQ311" i="1"/>
  <c r="AP311" i="1"/>
  <c r="AO311" i="1"/>
  <c r="AN311" i="1"/>
  <c r="AM311" i="1"/>
  <c r="AI311" i="1"/>
  <c r="AH311" i="1"/>
  <c r="AG311" i="1"/>
  <c r="AF311" i="1"/>
  <c r="AE311" i="1"/>
  <c r="AC311" i="1" s="1"/>
  <c r="AD311" i="1" s="1"/>
  <c r="V311" i="1"/>
  <c r="R311" i="1"/>
  <c r="AT310" i="1" a="1"/>
  <c r="AT310" i="1" s="1"/>
  <c r="AR310" i="1"/>
  <c r="AQ310" i="1"/>
  <c r="AP310" i="1"/>
  <c r="AN310" i="1"/>
  <c r="AM310" i="1"/>
  <c r="AS310" i="1" s="1"/>
  <c r="AH310" i="1"/>
  <c r="AG310" i="1"/>
  <c r="AF310" i="1"/>
  <c r="AE310" i="1"/>
  <c r="V310" i="1"/>
  <c r="AO310" i="1" s="1"/>
  <c r="R310" i="1"/>
  <c r="AT309" i="1" a="1"/>
  <c r="AT309" i="1" s="1"/>
  <c r="AS309" i="1"/>
  <c r="AR309" i="1"/>
  <c r="AQ309" i="1"/>
  <c r="AP309" i="1"/>
  <c r="AN309" i="1"/>
  <c r="AM309" i="1"/>
  <c r="AH309" i="1"/>
  <c r="AG309" i="1"/>
  <c r="V309" i="1"/>
  <c r="R309" i="1"/>
  <c r="AT308" i="1" a="1"/>
  <c r="AT308" i="1" s="1"/>
  <c r="AR308" i="1"/>
  <c r="AQ308" i="1"/>
  <c r="AP308" i="1"/>
  <c r="AN308" i="1"/>
  <c r="AM308" i="1"/>
  <c r="AS308" i="1" s="1"/>
  <c r="AG308" i="1"/>
  <c r="AF308" i="1"/>
  <c r="V308" i="1"/>
  <c r="R308" i="1"/>
  <c r="AT307" i="1" a="1"/>
  <c r="AT307" i="1" s="1"/>
  <c r="AS307" i="1"/>
  <c r="AR307" i="1"/>
  <c r="AQ307" i="1"/>
  <c r="AP307" i="1"/>
  <c r="AO307" i="1"/>
  <c r="AN307" i="1"/>
  <c r="AM307" i="1"/>
  <c r="AI307" i="1"/>
  <c r="AH307" i="1"/>
  <c r="AG307" i="1"/>
  <c r="AF307" i="1"/>
  <c r="AE307" i="1"/>
  <c r="V307" i="1"/>
  <c r="R307" i="1"/>
  <c r="AT306" i="1"/>
  <c r="AT306" i="1" a="1"/>
  <c r="AR306" i="1"/>
  <c r="AQ306" i="1"/>
  <c r="AP306" i="1"/>
  <c r="AN306" i="1"/>
  <c r="AM306" i="1"/>
  <c r="AS306" i="1" s="1"/>
  <c r="AI306" i="1"/>
  <c r="AH306" i="1"/>
  <c r="AG306" i="1"/>
  <c r="AF306" i="1"/>
  <c r="AC306" i="1" s="1"/>
  <c r="AD306" i="1" s="1"/>
  <c r="AE306" i="1"/>
  <c r="V306" i="1"/>
  <c r="AO306" i="1" s="1"/>
  <c r="R306" i="1"/>
  <c r="AT305" i="1" a="1"/>
  <c r="AT305" i="1" s="1"/>
  <c r="AR305" i="1"/>
  <c r="AQ305" i="1"/>
  <c r="AP305" i="1"/>
  <c r="AN305" i="1"/>
  <c r="AM305" i="1"/>
  <c r="AS305" i="1" s="1"/>
  <c r="AI305" i="1"/>
  <c r="AG305" i="1"/>
  <c r="V305" i="1"/>
  <c r="AF305" i="1" s="1"/>
  <c r="R305" i="1"/>
  <c r="AT304" i="1"/>
  <c r="AT304" i="1" a="1"/>
  <c r="AR304" i="1"/>
  <c r="AQ304" i="1"/>
  <c r="AP304" i="1"/>
  <c r="AN304" i="1"/>
  <c r="AM304" i="1"/>
  <c r="AS304" i="1" s="1"/>
  <c r="AI304" i="1"/>
  <c r="AF304" i="1"/>
  <c r="V304" i="1"/>
  <c r="AH304" i="1" s="1"/>
  <c r="R304" i="1"/>
  <c r="AT303" i="1" a="1"/>
  <c r="AT303" i="1" s="1"/>
  <c r="AS303" i="1"/>
  <c r="AR303" i="1"/>
  <c r="AQ303" i="1"/>
  <c r="AP303" i="1"/>
  <c r="AO303" i="1"/>
  <c r="AN303" i="1"/>
  <c r="AM303" i="1"/>
  <c r="AI303" i="1"/>
  <c r="AH303" i="1"/>
  <c r="AG303" i="1"/>
  <c r="AF303" i="1"/>
  <c r="AE303" i="1"/>
  <c r="V303" i="1"/>
  <c r="R303" i="1"/>
  <c r="AT302" i="1" a="1"/>
  <c r="AT302" i="1" s="1"/>
  <c r="AR302" i="1"/>
  <c r="AQ302" i="1"/>
  <c r="AP302" i="1"/>
  <c r="AN302" i="1"/>
  <c r="AM302" i="1"/>
  <c r="AS302" i="1" s="1"/>
  <c r="AH302" i="1"/>
  <c r="V302" i="1"/>
  <c r="R302" i="1"/>
  <c r="AT301" i="1" a="1"/>
  <c r="AT301" i="1" s="1"/>
  <c r="AR301" i="1"/>
  <c r="AQ301" i="1"/>
  <c r="AP301" i="1"/>
  <c r="AN301" i="1"/>
  <c r="AM301" i="1"/>
  <c r="AS301" i="1" s="1"/>
  <c r="V301" i="1"/>
  <c r="R301" i="1"/>
  <c r="AT300" i="1"/>
  <c r="AT300" i="1" a="1"/>
  <c r="AR300" i="1"/>
  <c r="AQ300" i="1"/>
  <c r="AP300" i="1"/>
  <c r="AO300" i="1"/>
  <c r="AN300" i="1"/>
  <c r="AM300" i="1"/>
  <c r="AS300" i="1" s="1"/>
  <c r="AI300" i="1"/>
  <c r="V300" i="1"/>
  <c r="R300" i="1"/>
  <c r="AT299" i="1" a="1"/>
  <c r="AT299" i="1" s="1"/>
  <c r="AS299" i="1"/>
  <c r="AR299" i="1"/>
  <c r="AQ299" i="1"/>
  <c r="AP299" i="1"/>
  <c r="AO299" i="1"/>
  <c r="AN299" i="1"/>
  <c r="AM299" i="1"/>
  <c r="AI299" i="1"/>
  <c r="AH299" i="1"/>
  <c r="AG299" i="1"/>
  <c r="AC299" i="1" s="1"/>
  <c r="AD299" i="1" s="1"/>
  <c r="AF299" i="1"/>
  <c r="AE299" i="1"/>
  <c r="V299" i="1"/>
  <c r="R299" i="1"/>
  <c r="AT298" i="1" a="1"/>
  <c r="AT298" i="1" s="1"/>
  <c r="AR298" i="1"/>
  <c r="AQ298" i="1"/>
  <c r="AP298" i="1"/>
  <c r="AN298" i="1"/>
  <c r="AM298" i="1"/>
  <c r="AS298" i="1" s="1"/>
  <c r="AH298" i="1"/>
  <c r="AF298" i="1"/>
  <c r="AE298" i="1"/>
  <c r="V298" i="1"/>
  <c r="AO298" i="1" s="1"/>
  <c r="R298" i="1"/>
  <c r="AT297" i="1" a="1"/>
  <c r="AT297" i="1" s="1"/>
  <c r="AR297" i="1"/>
  <c r="AQ297" i="1"/>
  <c r="AP297" i="1"/>
  <c r="AN297" i="1"/>
  <c r="AM297" i="1"/>
  <c r="AS297" i="1" s="1"/>
  <c r="V297" i="1"/>
  <c r="R297" i="1"/>
  <c r="AT296" i="1"/>
  <c r="AT296" i="1" a="1"/>
  <c r="AR296" i="1"/>
  <c r="AQ296" i="1"/>
  <c r="AP296" i="1"/>
  <c r="AO296" i="1"/>
  <c r="AN296" i="1"/>
  <c r="AM296" i="1"/>
  <c r="AS296" i="1" s="1"/>
  <c r="AH296" i="1"/>
  <c r="AG296" i="1"/>
  <c r="V296" i="1"/>
  <c r="R296" i="1"/>
  <c r="AT295" i="1" a="1"/>
  <c r="AT295" i="1" s="1"/>
  <c r="AR295" i="1"/>
  <c r="AQ295" i="1"/>
  <c r="AP295" i="1"/>
  <c r="AN295" i="1"/>
  <c r="AM295" i="1"/>
  <c r="AS295" i="1" s="1"/>
  <c r="AI295" i="1"/>
  <c r="AF295" i="1"/>
  <c r="V295" i="1"/>
  <c r="AO295" i="1" s="1"/>
  <c r="R295" i="1"/>
  <c r="AT294" i="1"/>
  <c r="AT294" i="1" a="1"/>
  <c r="AS294" i="1"/>
  <c r="AR294" i="1"/>
  <c r="AQ294" i="1"/>
  <c r="AP294" i="1"/>
  <c r="AO294" i="1"/>
  <c r="AN294" i="1"/>
  <c r="AM294" i="1"/>
  <c r="AH294" i="1"/>
  <c r="AF294" i="1"/>
  <c r="V294" i="1"/>
  <c r="R294" i="1"/>
  <c r="AT293" i="1"/>
  <c r="AT293" i="1" a="1"/>
  <c r="AS293" i="1"/>
  <c r="AR293" i="1"/>
  <c r="AQ293" i="1"/>
  <c r="AP293" i="1"/>
  <c r="AN293" i="1"/>
  <c r="AM293" i="1"/>
  <c r="AH293" i="1"/>
  <c r="AF293" i="1"/>
  <c r="AE293" i="1"/>
  <c r="V293" i="1"/>
  <c r="R293" i="1"/>
  <c r="AT292" i="1"/>
  <c r="AT292" i="1" a="1"/>
  <c r="AS292" i="1"/>
  <c r="AR292" i="1"/>
  <c r="AQ292" i="1"/>
  <c r="AP292" i="1"/>
  <c r="AN292" i="1"/>
  <c r="AM292" i="1"/>
  <c r="AH292" i="1"/>
  <c r="AG292" i="1"/>
  <c r="AF292" i="1"/>
  <c r="AE292" i="1"/>
  <c r="V292" i="1"/>
  <c r="AI292" i="1" s="1"/>
  <c r="R292" i="1"/>
  <c r="AT291" i="1" a="1"/>
  <c r="AT291" i="1" s="1"/>
  <c r="AS291" i="1"/>
  <c r="AR291" i="1"/>
  <c r="AQ291" i="1"/>
  <c r="AP291" i="1"/>
  <c r="AN291" i="1"/>
  <c r="AM291" i="1"/>
  <c r="AI291" i="1"/>
  <c r="AH291" i="1"/>
  <c r="AG291" i="1"/>
  <c r="AF291" i="1"/>
  <c r="V291" i="1"/>
  <c r="AE291" i="1" s="1"/>
  <c r="R291" i="1"/>
  <c r="AT290" i="1" a="1"/>
  <c r="AT290" i="1" s="1"/>
  <c r="AS290" i="1"/>
  <c r="AR290" i="1"/>
  <c r="AQ290" i="1"/>
  <c r="AP290" i="1"/>
  <c r="AN290" i="1"/>
  <c r="AM290" i="1"/>
  <c r="AI290" i="1"/>
  <c r="AH290" i="1"/>
  <c r="AF290" i="1"/>
  <c r="V290" i="1"/>
  <c r="R290" i="1"/>
  <c r="AT289" i="1"/>
  <c r="AT289" i="1" a="1"/>
  <c r="AS289" i="1"/>
  <c r="AR289" i="1"/>
  <c r="AQ289" i="1"/>
  <c r="AP289" i="1"/>
  <c r="AN289" i="1"/>
  <c r="AM289" i="1"/>
  <c r="AH289" i="1"/>
  <c r="AF289" i="1"/>
  <c r="AE289" i="1"/>
  <c r="V289" i="1"/>
  <c r="R289" i="1"/>
  <c r="AT288" i="1"/>
  <c r="AT288" i="1" a="1"/>
  <c r="AS288" i="1"/>
  <c r="AR288" i="1"/>
  <c r="AQ288" i="1"/>
  <c r="AP288" i="1"/>
  <c r="AN288" i="1"/>
  <c r="AM288" i="1"/>
  <c r="AH288" i="1"/>
  <c r="AG288" i="1"/>
  <c r="AF288" i="1"/>
  <c r="AE288" i="1"/>
  <c r="V288" i="1"/>
  <c r="AI288" i="1" s="1"/>
  <c r="R288" i="1"/>
  <c r="AT287" i="1" a="1"/>
  <c r="AT287" i="1" s="1"/>
  <c r="AS287" i="1"/>
  <c r="AR287" i="1"/>
  <c r="AQ287" i="1"/>
  <c r="AP287" i="1"/>
  <c r="AN287" i="1"/>
  <c r="AM287" i="1"/>
  <c r="AI287" i="1"/>
  <c r="AH287" i="1"/>
  <c r="AG287" i="1"/>
  <c r="AF287" i="1"/>
  <c r="V287" i="1"/>
  <c r="AE287" i="1" s="1"/>
  <c r="R287" i="1"/>
  <c r="AT286" i="1" a="1"/>
  <c r="AT286" i="1" s="1"/>
  <c r="AS286" i="1"/>
  <c r="AR286" i="1"/>
  <c r="AQ286" i="1"/>
  <c r="AP286" i="1"/>
  <c r="AN286" i="1"/>
  <c r="AM286" i="1"/>
  <c r="AI286" i="1"/>
  <c r="AH286" i="1"/>
  <c r="AF286" i="1"/>
  <c r="V286" i="1"/>
  <c r="R286" i="1"/>
  <c r="AT285" i="1"/>
  <c r="AT285" i="1" a="1"/>
  <c r="AS285" i="1"/>
  <c r="AR285" i="1"/>
  <c r="AQ285" i="1"/>
  <c r="AP285" i="1"/>
  <c r="AN285" i="1"/>
  <c r="AM285" i="1"/>
  <c r="AH285" i="1"/>
  <c r="AF285" i="1"/>
  <c r="AE285" i="1"/>
  <c r="V285" i="1"/>
  <c r="R285" i="1"/>
  <c r="AT284" i="1"/>
  <c r="AT284" i="1" a="1"/>
  <c r="AS284" i="1"/>
  <c r="AR284" i="1"/>
  <c r="AQ284" i="1"/>
  <c r="AP284" i="1"/>
  <c r="AN284" i="1"/>
  <c r="AM284" i="1"/>
  <c r="AH284" i="1"/>
  <c r="AG284" i="1"/>
  <c r="AF284" i="1"/>
  <c r="AE284" i="1"/>
  <c r="V284" i="1"/>
  <c r="AI284" i="1" s="1"/>
  <c r="R284" i="1"/>
  <c r="AT283" i="1"/>
  <c r="AT283" i="1" a="1"/>
  <c r="AS283" i="1"/>
  <c r="AR283" i="1"/>
  <c r="AQ283" i="1"/>
  <c r="AP283" i="1"/>
  <c r="AO283" i="1"/>
  <c r="AN283" i="1"/>
  <c r="AM283" i="1"/>
  <c r="AI283" i="1"/>
  <c r="AH283" i="1"/>
  <c r="AG283" i="1"/>
  <c r="AF283" i="1"/>
  <c r="V283" i="1"/>
  <c r="AE283" i="1" s="1"/>
  <c r="R283" i="1"/>
  <c r="AT282" i="1" a="1"/>
  <c r="AT282" i="1" s="1"/>
  <c r="AR282" i="1"/>
  <c r="AQ282" i="1"/>
  <c r="AP282" i="1"/>
  <c r="AN282" i="1"/>
  <c r="AM282" i="1"/>
  <c r="AS282" i="1" s="1"/>
  <c r="V282" i="1"/>
  <c r="R282" i="1"/>
  <c r="AT281" i="1"/>
  <c r="AT281" i="1" a="1"/>
  <c r="AR281" i="1"/>
  <c r="AQ281" i="1"/>
  <c r="AP281" i="1"/>
  <c r="AN281" i="1"/>
  <c r="AM281" i="1"/>
  <c r="AS281" i="1" s="1"/>
  <c r="V281" i="1"/>
  <c r="AO281" i="1" s="1"/>
  <c r="R281" i="1"/>
  <c r="AT280" i="1"/>
  <c r="AT280" i="1" a="1"/>
  <c r="AR280" i="1"/>
  <c r="AQ280" i="1"/>
  <c r="AP280" i="1"/>
  <c r="AO280" i="1"/>
  <c r="AN280" i="1"/>
  <c r="AM280" i="1"/>
  <c r="AS280" i="1" s="1"/>
  <c r="AF280" i="1"/>
  <c r="AE280" i="1"/>
  <c r="V280" i="1"/>
  <c r="AI280" i="1" s="1"/>
  <c r="R280" i="1"/>
  <c r="AT279" i="1" a="1"/>
  <c r="AT279" i="1" s="1"/>
  <c r="AS279" i="1"/>
  <c r="AR279" i="1"/>
  <c r="AQ279" i="1"/>
  <c r="AP279" i="1"/>
  <c r="AO279" i="1"/>
  <c r="AN279" i="1"/>
  <c r="AM279" i="1"/>
  <c r="AI279" i="1"/>
  <c r="AH279" i="1"/>
  <c r="AG279" i="1"/>
  <c r="AF279" i="1"/>
  <c r="AE279" i="1"/>
  <c r="V279" i="1"/>
  <c r="R279" i="1"/>
  <c r="AT278" i="1"/>
  <c r="AT278" i="1" a="1"/>
  <c r="AS278" i="1"/>
  <c r="AR278" i="1"/>
  <c r="AQ278" i="1"/>
  <c r="AP278" i="1"/>
  <c r="AN278" i="1"/>
  <c r="AM278" i="1"/>
  <c r="AH278" i="1"/>
  <c r="V278" i="1"/>
  <c r="R278" i="1"/>
  <c r="AT277" i="1"/>
  <c r="AT277" i="1" a="1"/>
  <c r="AR277" i="1"/>
  <c r="AQ277" i="1"/>
  <c r="AP277" i="1"/>
  <c r="AO277" i="1"/>
  <c r="AN277" i="1"/>
  <c r="AM277" i="1"/>
  <c r="AS277" i="1" s="1"/>
  <c r="V277" i="1"/>
  <c r="R277" i="1"/>
  <c r="AT276" i="1"/>
  <c r="AT276" i="1" a="1"/>
  <c r="AR276" i="1"/>
  <c r="AQ276" i="1"/>
  <c r="AP276" i="1"/>
  <c r="AO276" i="1"/>
  <c r="AN276" i="1"/>
  <c r="AM276" i="1"/>
  <c r="AS276" i="1" s="1"/>
  <c r="AF276" i="1"/>
  <c r="AE276" i="1"/>
  <c r="V276" i="1"/>
  <c r="AI276" i="1" s="1"/>
  <c r="R276" i="1"/>
  <c r="AT275" i="1" a="1"/>
  <c r="AT275" i="1" s="1"/>
  <c r="AS275" i="1"/>
  <c r="AR275" i="1"/>
  <c r="AQ275" i="1"/>
  <c r="AP275" i="1"/>
  <c r="AO275" i="1"/>
  <c r="AN275" i="1"/>
  <c r="AM275" i="1"/>
  <c r="AI275" i="1"/>
  <c r="AH275" i="1"/>
  <c r="AG275" i="1"/>
  <c r="AF275" i="1"/>
  <c r="AE275" i="1"/>
  <c r="V275" i="1"/>
  <c r="R275" i="1"/>
  <c r="AT274" i="1"/>
  <c r="AT274" i="1" a="1"/>
  <c r="AS274" i="1"/>
  <c r="AR274" i="1"/>
  <c r="AQ274" i="1"/>
  <c r="AP274" i="1"/>
  <c r="AN274" i="1"/>
  <c r="AM274" i="1"/>
  <c r="AH274" i="1"/>
  <c r="V274" i="1"/>
  <c r="R274" i="1"/>
  <c r="AT273" i="1"/>
  <c r="AT273" i="1" a="1"/>
  <c r="AR273" i="1"/>
  <c r="AQ273" i="1"/>
  <c r="AP273" i="1"/>
  <c r="AO273" i="1"/>
  <c r="AN273" i="1"/>
  <c r="AM273" i="1"/>
  <c r="AS273" i="1" s="1"/>
  <c r="V273" i="1"/>
  <c r="R273" i="1"/>
  <c r="AT272" i="1"/>
  <c r="AT272" i="1" a="1"/>
  <c r="AR272" i="1"/>
  <c r="AQ272" i="1"/>
  <c r="AP272" i="1"/>
  <c r="AO272" i="1"/>
  <c r="AN272" i="1"/>
  <c r="AM272" i="1"/>
  <c r="AS272" i="1" s="1"/>
  <c r="AF272" i="1"/>
  <c r="AE272" i="1"/>
  <c r="V272" i="1"/>
  <c r="AI272" i="1" s="1"/>
  <c r="R272" i="1"/>
  <c r="AT271" i="1" a="1"/>
  <c r="AT271" i="1" s="1"/>
  <c r="AS271" i="1"/>
  <c r="AR271" i="1"/>
  <c r="AQ271" i="1"/>
  <c r="AP271" i="1"/>
  <c r="AO271" i="1"/>
  <c r="AN271" i="1"/>
  <c r="AM271" i="1"/>
  <c r="AI271" i="1"/>
  <c r="AH271" i="1"/>
  <c r="AG271" i="1"/>
  <c r="AF271" i="1"/>
  <c r="AE271" i="1"/>
  <c r="V271" i="1"/>
  <c r="R271" i="1"/>
  <c r="AT270" i="1"/>
  <c r="AT270" i="1" a="1"/>
  <c r="AR270" i="1"/>
  <c r="AQ270" i="1"/>
  <c r="AP270" i="1"/>
  <c r="AN270" i="1"/>
  <c r="AM270" i="1"/>
  <c r="AS270" i="1" s="1"/>
  <c r="AH270" i="1"/>
  <c r="V270" i="1"/>
  <c r="R270" i="1"/>
  <c r="AT269" i="1"/>
  <c r="AT269" i="1" a="1"/>
  <c r="AR269" i="1"/>
  <c r="AQ269" i="1"/>
  <c r="AP269" i="1"/>
  <c r="AO269" i="1"/>
  <c r="AN269" i="1"/>
  <c r="AM269" i="1"/>
  <c r="AS269" i="1" s="1"/>
  <c r="V269" i="1"/>
  <c r="R269" i="1"/>
  <c r="AT268" i="1"/>
  <c r="AT268" i="1" a="1"/>
  <c r="AR268" i="1"/>
  <c r="AQ268" i="1"/>
  <c r="AP268" i="1"/>
  <c r="AO268" i="1"/>
  <c r="AN268" i="1"/>
  <c r="AM268" i="1"/>
  <c r="AS268" i="1" s="1"/>
  <c r="AF268" i="1"/>
  <c r="AE268" i="1"/>
  <c r="V268" i="1"/>
  <c r="AI268" i="1" s="1"/>
  <c r="R268" i="1"/>
  <c r="AT267" i="1" a="1"/>
  <c r="AT267" i="1" s="1"/>
  <c r="AS267" i="1"/>
  <c r="AR267" i="1"/>
  <c r="AQ267" i="1"/>
  <c r="AP267" i="1"/>
  <c r="AO267" i="1"/>
  <c r="AN267" i="1"/>
  <c r="AM267" i="1"/>
  <c r="AI267" i="1"/>
  <c r="AH267" i="1"/>
  <c r="AG267" i="1"/>
  <c r="AF267" i="1"/>
  <c r="AE267" i="1"/>
  <c r="V267" i="1"/>
  <c r="R267" i="1"/>
  <c r="AT266" i="1" a="1"/>
  <c r="AT266" i="1" s="1"/>
  <c r="AS266" i="1"/>
  <c r="AR266" i="1"/>
  <c r="AQ266" i="1"/>
  <c r="AP266" i="1"/>
  <c r="AN266" i="1"/>
  <c r="AM266" i="1"/>
  <c r="AH266" i="1"/>
  <c r="V266" i="1"/>
  <c r="AI266" i="1" s="1"/>
  <c r="R266" i="1"/>
  <c r="AT265" i="1"/>
  <c r="AT265" i="1" a="1"/>
  <c r="AR265" i="1"/>
  <c r="AQ265" i="1"/>
  <c r="AP265" i="1"/>
  <c r="AO265" i="1"/>
  <c r="AN265" i="1"/>
  <c r="AM265" i="1"/>
  <c r="AS265" i="1" s="1"/>
  <c r="V265" i="1"/>
  <c r="R265" i="1"/>
  <c r="AT264" i="1"/>
  <c r="AT264" i="1" a="1"/>
  <c r="AR264" i="1"/>
  <c r="AQ264" i="1"/>
  <c r="AP264" i="1"/>
  <c r="AO264" i="1"/>
  <c r="AN264" i="1"/>
  <c r="AM264" i="1"/>
  <c r="AS264" i="1" s="1"/>
  <c r="AF264" i="1"/>
  <c r="AE264" i="1"/>
  <c r="V264" i="1"/>
  <c r="AI264" i="1" s="1"/>
  <c r="R264" i="1"/>
  <c r="AT263" i="1" a="1"/>
  <c r="AT263" i="1" s="1"/>
  <c r="AS263" i="1"/>
  <c r="AR263" i="1"/>
  <c r="AQ263" i="1"/>
  <c r="AP263" i="1"/>
  <c r="AO263" i="1"/>
  <c r="AN263" i="1"/>
  <c r="AM263" i="1"/>
  <c r="AI263" i="1"/>
  <c r="AH263" i="1"/>
  <c r="AG263" i="1"/>
  <c r="AF263" i="1"/>
  <c r="AE263" i="1"/>
  <c r="AC263" i="1" s="1"/>
  <c r="AD263" i="1" s="1"/>
  <c r="V263" i="1"/>
  <c r="R263" i="1"/>
  <c r="AT262" i="1" a="1"/>
  <c r="AT262" i="1" s="1"/>
  <c r="AR262" i="1"/>
  <c r="AQ262" i="1"/>
  <c r="AP262" i="1"/>
  <c r="AN262" i="1"/>
  <c r="AM262" i="1"/>
  <c r="AS262" i="1" s="1"/>
  <c r="AI262" i="1"/>
  <c r="AH262" i="1"/>
  <c r="V262" i="1"/>
  <c r="R262" i="1"/>
  <c r="AT261" i="1"/>
  <c r="AT261" i="1" a="1"/>
  <c r="AR261" i="1"/>
  <c r="AQ261" i="1"/>
  <c r="AP261" i="1"/>
  <c r="AO261" i="1"/>
  <c r="AN261" i="1"/>
  <c r="AM261" i="1"/>
  <c r="AS261" i="1" s="1"/>
  <c r="V261" i="1"/>
  <c r="R261" i="1"/>
  <c r="AT260" i="1"/>
  <c r="AT260" i="1" a="1"/>
  <c r="AR260" i="1"/>
  <c r="AQ260" i="1"/>
  <c r="AP260" i="1"/>
  <c r="AO260" i="1"/>
  <c r="AN260" i="1"/>
  <c r="AM260" i="1"/>
  <c r="AS260" i="1" s="1"/>
  <c r="AG260" i="1"/>
  <c r="AF260" i="1"/>
  <c r="AE260" i="1"/>
  <c r="V260" i="1"/>
  <c r="AI260" i="1" s="1"/>
  <c r="R260" i="1"/>
  <c r="AT259" i="1" a="1"/>
  <c r="AT259" i="1" s="1"/>
  <c r="AS259" i="1"/>
  <c r="AR259" i="1"/>
  <c r="AQ259" i="1"/>
  <c r="AP259" i="1"/>
  <c r="AO259" i="1"/>
  <c r="AN259" i="1"/>
  <c r="AM259" i="1"/>
  <c r="AI259" i="1"/>
  <c r="AH259" i="1"/>
  <c r="AG259" i="1"/>
  <c r="AF259" i="1"/>
  <c r="AE259" i="1"/>
  <c r="V259" i="1"/>
  <c r="R259" i="1"/>
  <c r="AT258" i="1"/>
  <c r="AT258" i="1" a="1"/>
  <c r="AS258" i="1"/>
  <c r="AR258" i="1"/>
  <c r="AQ258" i="1"/>
  <c r="AP258" i="1"/>
  <c r="AN258" i="1"/>
  <c r="AM258" i="1"/>
  <c r="AI258" i="1"/>
  <c r="V258" i="1"/>
  <c r="R258" i="1"/>
  <c r="AT257" i="1"/>
  <c r="AT257" i="1" a="1"/>
  <c r="AR257" i="1"/>
  <c r="AQ257" i="1"/>
  <c r="AP257" i="1"/>
  <c r="AO257" i="1"/>
  <c r="AN257" i="1"/>
  <c r="AM257" i="1"/>
  <c r="AS257" i="1" s="1"/>
  <c r="V257" i="1"/>
  <c r="R257" i="1"/>
  <c r="AT256" i="1"/>
  <c r="AT256" i="1" a="1"/>
  <c r="AR256" i="1"/>
  <c r="AQ256" i="1"/>
  <c r="AP256" i="1"/>
  <c r="AO256" i="1"/>
  <c r="AN256" i="1"/>
  <c r="AM256" i="1"/>
  <c r="AS256" i="1" s="1"/>
  <c r="AG256" i="1"/>
  <c r="AF256" i="1"/>
  <c r="AE256" i="1"/>
  <c r="V256" i="1"/>
  <c r="AI256" i="1" s="1"/>
  <c r="R256" i="1"/>
  <c r="AT255" i="1" a="1"/>
  <c r="AT255" i="1" s="1"/>
  <c r="AS255" i="1"/>
  <c r="AR255" i="1"/>
  <c r="AQ255" i="1"/>
  <c r="AP255" i="1"/>
  <c r="AO255" i="1"/>
  <c r="AN255" i="1"/>
  <c r="AM255" i="1"/>
  <c r="AI255" i="1"/>
  <c r="AH255" i="1"/>
  <c r="AG255" i="1"/>
  <c r="AF255" i="1"/>
  <c r="AE255" i="1"/>
  <c r="V255" i="1"/>
  <c r="R255" i="1"/>
  <c r="AT254" i="1" a="1"/>
  <c r="AT254" i="1" s="1"/>
  <c r="AS254" i="1"/>
  <c r="AR254" i="1"/>
  <c r="AQ254" i="1"/>
  <c r="AP254" i="1"/>
  <c r="AN254" i="1"/>
  <c r="AM254" i="1"/>
  <c r="AG254" i="1"/>
  <c r="V254" i="1"/>
  <c r="AI254" i="1" s="1"/>
  <c r="R254" i="1"/>
  <c r="AT253" i="1"/>
  <c r="AT253" i="1" a="1"/>
  <c r="AR253" i="1"/>
  <c r="AQ253" i="1"/>
  <c r="AP253" i="1"/>
  <c r="AN253" i="1"/>
  <c r="AM253" i="1"/>
  <c r="AS253" i="1" s="1"/>
  <c r="V253" i="1"/>
  <c r="R253" i="1"/>
  <c r="AT252" i="1" a="1"/>
  <c r="AT252" i="1" s="1"/>
  <c r="AR252" i="1"/>
  <c r="AQ252" i="1"/>
  <c r="AP252" i="1"/>
  <c r="AO252" i="1"/>
  <c r="AN252" i="1"/>
  <c r="AM252" i="1"/>
  <c r="AS252" i="1" s="1"/>
  <c r="AG252" i="1"/>
  <c r="AF252" i="1"/>
  <c r="AE252" i="1"/>
  <c r="V252" i="1"/>
  <c r="AI252" i="1" s="1"/>
  <c r="R252" i="1"/>
  <c r="AT251" i="1" a="1"/>
  <c r="AT251" i="1" s="1"/>
  <c r="AS251" i="1"/>
  <c r="AR251" i="1"/>
  <c r="AQ251" i="1"/>
  <c r="AP251" i="1"/>
  <c r="AO251" i="1"/>
  <c r="AN251" i="1"/>
  <c r="AM251" i="1"/>
  <c r="AI251" i="1"/>
  <c r="AH251" i="1"/>
  <c r="AG251" i="1"/>
  <c r="AF251" i="1"/>
  <c r="AE251" i="1"/>
  <c r="V251" i="1"/>
  <c r="R251" i="1"/>
  <c r="AT250" i="1"/>
  <c r="AT250" i="1" a="1"/>
  <c r="AS250" i="1"/>
  <c r="AR250" i="1"/>
  <c r="AQ250" i="1"/>
  <c r="AP250" i="1"/>
  <c r="AN250" i="1"/>
  <c r="AM250" i="1"/>
  <c r="AI250" i="1"/>
  <c r="AH250" i="1"/>
  <c r="AG250" i="1"/>
  <c r="AF250" i="1"/>
  <c r="AE250" i="1"/>
  <c r="AC250" i="1" s="1"/>
  <c r="AD250" i="1" s="1"/>
  <c r="V250" i="1"/>
  <c r="AO250" i="1" s="1"/>
  <c r="R250" i="1"/>
  <c r="AT249" i="1"/>
  <c r="AT249" i="1" a="1"/>
  <c r="AR249" i="1"/>
  <c r="AQ249" i="1"/>
  <c r="AP249" i="1"/>
  <c r="AN249" i="1"/>
  <c r="AM249" i="1"/>
  <c r="AS249" i="1" s="1"/>
  <c r="AH249" i="1"/>
  <c r="AG249" i="1"/>
  <c r="AE249" i="1"/>
  <c r="V249" i="1"/>
  <c r="AF249" i="1" s="1"/>
  <c r="R249" i="1"/>
  <c r="AT248" i="1" a="1"/>
  <c r="AT248" i="1" s="1"/>
  <c r="AR248" i="1"/>
  <c r="AQ248" i="1"/>
  <c r="AP248" i="1"/>
  <c r="AN248" i="1"/>
  <c r="AM248" i="1"/>
  <c r="AS248" i="1" s="1"/>
  <c r="AG248" i="1"/>
  <c r="AF248" i="1"/>
  <c r="AE248" i="1"/>
  <c r="V248" i="1"/>
  <c r="AH248" i="1" s="1"/>
  <c r="R248" i="1"/>
  <c r="AT247" i="1" a="1"/>
  <c r="AT247" i="1" s="1"/>
  <c r="AS247" i="1"/>
  <c r="AR247" i="1"/>
  <c r="AQ247" i="1"/>
  <c r="AP247" i="1"/>
  <c r="AO247" i="1"/>
  <c r="AN247" i="1"/>
  <c r="AM247" i="1"/>
  <c r="AI247" i="1"/>
  <c r="AH247" i="1"/>
  <c r="AG247" i="1"/>
  <c r="AF247" i="1"/>
  <c r="AC247" i="1" s="1"/>
  <c r="AD247" i="1" s="1"/>
  <c r="AE247" i="1"/>
  <c r="V247" i="1"/>
  <c r="R247" i="1"/>
  <c r="AT246" i="1"/>
  <c r="AT246" i="1" a="1"/>
  <c r="AS246" i="1"/>
  <c r="AR246" i="1"/>
  <c r="AQ246" i="1"/>
  <c r="AP246" i="1"/>
  <c r="AN246" i="1"/>
  <c r="AM246" i="1"/>
  <c r="V246" i="1"/>
  <c r="R246" i="1"/>
  <c r="AT245" i="1"/>
  <c r="AT245" i="1" a="1"/>
  <c r="AR245" i="1"/>
  <c r="AQ245" i="1"/>
  <c r="AP245" i="1"/>
  <c r="AO245" i="1"/>
  <c r="AN245" i="1"/>
  <c r="AM245" i="1"/>
  <c r="AS245" i="1" s="1"/>
  <c r="AI245" i="1"/>
  <c r="AH245" i="1"/>
  <c r="V245" i="1"/>
  <c r="AF245" i="1" s="1"/>
  <c r="R245" i="1"/>
  <c r="AT244" i="1" a="1"/>
  <c r="AT244" i="1" s="1"/>
  <c r="AR244" i="1"/>
  <c r="AQ244" i="1"/>
  <c r="AP244" i="1"/>
  <c r="AO244" i="1"/>
  <c r="AN244" i="1"/>
  <c r="AM244" i="1"/>
  <c r="AS244" i="1" s="1"/>
  <c r="AI244" i="1"/>
  <c r="AG244" i="1"/>
  <c r="V244" i="1"/>
  <c r="AH244" i="1" s="1"/>
  <c r="R244" i="1"/>
  <c r="AT243" i="1" a="1"/>
  <c r="AT243" i="1" s="1"/>
  <c r="AS243" i="1"/>
  <c r="AR243" i="1"/>
  <c r="AQ243" i="1"/>
  <c r="AP243" i="1"/>
  <c r="AO243" i="1"/>
  <c r="AN243" i="1"/>
  <c r="AM243" i="1"/>
  <c r="AI243" i="1"/>
  <c r="AH243" i="1"/>
  <c r="AG243" i="1"/>
  <c r="AF243" i="1"/>
  <c r="AE243" i="1"/>
  <c r="AC243" i="1" s="1"/>
  <c r="AD243" i="1" s="1"/>
  <c r="V243" i="1"/>
  <c r="R243" i="1"/>
  <c r="AT242" i="1"/>
  <c r="AT242" i="1" a="1"/>
  <c r="AR242" i="1"/>
  <c r="AQ242" i="1"/>
  <c r="AP242" i="1"/>
  <c r="AN242" i="1"/>
  <c r="AM242" i="1"/>
  <c r="AS242" i="1" s="1"/>
  <c r="AE242" i="1"/>
  <c r="V242" i="1"/>
  <c r="AO242" i="1" s="1"/>
  <c r="R242" i="1"/>
  <c r="AT241" i="1"/>
  <c r="AT241" i="1" a="1"/>
  <c r="AR241" i="1"/>
  <c r="AQ241" i="1"/>
  <c r="AP241" i="1"/>
  <c r="AO241" i="1"/>
  <c r="AN241" i="1"/>
  <c r="AM241" i="1"/>
  <c r="AS241" i="1" s="1"/>
  <c r="AF241" i="1"/>
  <c r="V241" i="1"/>
  <c r="AE241" i="1" s="1"/>
  <c r="R241" i="1"/>
  <c r="AT240" i="1" a="1"/>
  <c r="AT240" i="1" s="1"/>
  <c r="AS240" i="1"/>
  <c r="AR240" i="1"/>
  <c r="AQ240" i="1"/>
  <c r="AP240" i="1"/>
  <c r="AO240" i="1"/>
  <c r="AN240" i="1"/>
  <c r="AM240" i="1"/>
  <c r="AI240" i="1"/>
  <c r="AH240" i="1"/>
  <c r="AG240" i="1"/>
  <c r="AF240" i="1"/>
  <c r="AE240" i="1"/>
  <c r="V240" i="1"/>
  <c r="R240" i="1"/>
  <c r="AT239" i="1"/>
  <c r="AT239" i="1" a="1"/>
  <c r="AR239" i="1"/>
  <c r="AQ239" i="1"/>
  <c r="AP239" i="1"/>
  <c r="AN239" i="1"/>
  <c r="AM239" i="1"/>
  <c r="AS239" i="1" s="1"/>
  <c r="V239" i="1"/>
  <c r="R239" i="1"/>
  <c r="AT238" i="1"/>
  <c r="AT238" i="1" a="1"/>
  <c r="AR238" i="1"/>
  <c r="AQ238" i="1"/>
  <c r="AP238" i="1"/>
  <c r="AO238" i="1"/>
  <c r="AN238" i="1"/>
  <c r="AM238" i="1"/>
  <c r="AS238" i="1" s="1"/>
  <c r="V238" i="1"/>
  <c r="AI238" i="1" s="1"/>
  <c r="R238" i="1"/>
  <c r="AT237" i="1"/>
  <c r="AT237" i="1" a="1"/>
  <c r="AR237" i="1"/>
  <c r="AQ237" i="1"/>
  <c r="AP237" i="1"/>
  <c r="AO237" i="1"/>
  <c r="AN237" i="1"/>
  <c r="AM237" i="1"/>
  <c r="AS237" i="1" s="1"/>
  <c r="AG237" i="1"/>
  <c r="AF237" i="1"/>
  <c r="AE237" i="1"/>
  <c r="V237" i="1"/>
  <c r="AI237" i="1" s="1"/>
  <c r="R237" i="1"/>
  <c r="AT236" i="1" a="1"/>
  <c r="AT236" i="1" s="1"/>
  <c r="AS236" i="1"/>
  <c r="AR236" i="1"/>
  <c r="AQ236" i="1"/>
  <c r="AP236" i="1"/>
  <c r="AO236" i="1"/>
  <c r="AN236" i="1"/>
  <c r="AM236" i="1"/>
  <c r="AI236" i="1"/>
  <c r="AH236" i="1"/>
  <c r="AG236" i="1"/>
  <c r="AF236" i="1"/>
  <c r="AE236" i="1"/>
  <c r="V236" i="1"/>
  <c r="R236" i="1"/>
  <c r="AT235" i="1"/>
  <c r="AT235" i="1" a="1"/>
  <c r="AR235" i="1"/>
  <c r="AQ235" i="1"/>
  <c r="AP235" i="1"/>
  <c r="AN235" i="1"/>
  <c r="AM235" i="1"/>
  <c r="AS235" i="1" s="1"/>
  <c r="V235" i="1"/>
  <c r="R235" i="1"/>
  <c r="AT234" i="1"/>
  <c r="AT234" i="1" a="1"/>
  <c r="AR234" i="1"/>
  <c r="AQ234" i="1"/>
  <c r="AP234" i="1"/>
  <c r="AO234" i="1"/>
  <c r="AN234" i="1"/>
  <c r="AM234" i="1"/>
  <c r="AS234" i="1" s="1"/>
  <c r="AE234" i="1"/>
  <c r="V234" i="1"/>
  <c r="AI234" i="1" s="1"/>
  <c r="R234" i="1"/>
  <c r="AT233" i="1"/>
  <c r="AT233" i="1" a="1"/>
  <c r="AR233" i="1"/>
  <c r="AQ233" i="1"/>
  <c r="AP233" i="1"/>
  <c r="AO233" i="1"/>
  <c r="AN233" i="1"/>
  <c r="AM233" i="1"/>
  <c r="AS233" i="1" s="1"/>
  <c r="AG233" i="1"/>
  <c r="AF233" i="1"/>
  <c r="AE233" i="1"/>
  <c r="V233" i="1"/>
  <c r="AI233" i="1" s="1"/>
  <c r="R233" i="1"/>
  <c r="AT232" i="1" a="1"/>
  <c r="AT232" i="1" s="1"/>
  <c r="AS232" i="1"/>
  <c r="AR232" i="1"/>
  <c r="AQ232" i="1"/>
  <c r="AP232" i="1"/>
  <c r="AO232" i="1"/>
  <c r="AN232" i="1"/>
  <c r="AM232" i="1"/>
  <c r="AI232" i="1"/>
  <c r="AH232" i="1"/>
  <c r="AG232" i="1"/>
  <c r="AF232" i="1"/>
  <c r="AE232" i="1"/>
  <c r="AC232" i="1" s="1"/>
  <c r="AD232" i="1" s="1"/>
  <c r="V232" i="1"/>
  <c r="R232" i="1"/>
  <c r="AT231" i="1"/>
  <c r="AT231" i="1" a="1"/>
  <c r="AR231" i="1"/>
  <c r="AQ231" i="1"/>
  <c r="AP231" i="1"/>
  <c r="AN231" i="1"/>
  <c r="AM231" i="1"/>
  <c r="AS231" i="1" s="1"/>
  <c r="V231" i="1"/>
  <c r="R231" i="1"/>
  <c r="AT230" i="1"/>
  <c r="AT230" i="1" a="1"/>
  <c r="AR230" i="1"/>
  <c r="AQ230" i="1"/>
  <c r="AP230" i="1"/>
  <c r="AO230" i="1"/>
  <c r="AN230" i="1"/>
  <c r="AM230" i="1"/>
  <c r="AS230" i="1" s="1"/>
  <c r="AE230" i="1"/>
  <c r="V230" i="1"/>
  <c r="AI230" i="1" s="1"/>
  <c r="R230" i="1"/>
  <c r="AT229" i="1"/>
  <c r="AT229" i="1" a="1"/>
  <c r="AR229" i="1"/>
  <c r="AQ229" i="1"/>
  <c r="AP229" i="1"/>
  <c r="AO229" i="1"/>
  <c r="AN229" i="1"/>
  <c r="AM229" i="1"/>
  <c r="AS229" i="1" s="1"/>
  <c r="AG229" i="1"/>
  <c r="AF229" i="1"/>
  <c r="AE229" i="1"/>
  <c r="V229" i="1"/>
  <c r="AI229" i="1" s="1"/>
  <c r="R229" i="1"/>
  <c r="AT228" i="1" a="1"/>
  <c r="AT228" i="1" s="1"/>
  <c r="AS228" i="1"/>
  <c r="AR228" i="1"/>
  <c r="AQ228" i="1"/>
  <c r="AP228" i="1"/>
  <c r="AO228" i="1"/>
  <c r="AN228" i="1"/>
  <c r="AM228" i="1"/>
  <c r="AI228" i="1"/>
  <c r="AH228" i="1"/>
  <c r="AG228" i="1"/>
  <c r="AF228" i="1"/>
  <c r="AE228" i="1"/>
  <c r="V228" i="1"/>
  <c r="R228" i="1"/>
  <c r="AT227" i="1"/>
  <c r="AT227" i="1" a="1"/>
  <c r="AR227" i="1"/>
  <c r="AQ227" i="1"/>
  <c r="AP227" i="1"/>
  <c r="AN227" i="1"/>
  <c r="AM227" i="1"/>
  <c r="AS227" i="1" s="1"/>
  <c r="V227" i="1"/>
  <c r="R227" i="1"/>
  <c r="AT226" i="1" a="1"/>
  <c r="AT226" i="1" s="1"/>
  <c r="AR226" i="1"/>
  <c r="AQ226" i="1"/>
  <c r="AP226" i="1"/>
  <c r="AO226" i="1"/>
  <c r="AN226" i="1"/>
  <c r="AM226" i="1"/>
  <c r="AS226" i="1" s="1"/>
  <c r="AE226" i="1"/>
  <c r="V226" i="1"/>
  <c r="AI226" i="1" s="1"/>
  <c r="R226" i="1"/>
  <c r="AT225" i="1"/>
  <c r="AT225" i="1" a="1"/>
  <c r="AR225" i="1"/>
  <c r="AQ225" i="1"/>
  <c r="AP225" i="1"/>
  <c r="AO225" i="1"/>
  <c r="AN225" i="1"/>
  <c r="AM225" i="1"/>
  <c r="AS225" i="1" s="1"/>
  <c r="AG225" i="1"/>
  <c r="AF225" i="1"/>
  <c r="AE225" i="1"/>
  <c r="V225" i="1"/>
  <c r="AI225" i="1" s="1"/>
  <c r="R225" i="1"/>
  <c r="AT224" i="1" a="1"/>
  <c r="AT224" i="1" s="1"/>
  <c r="AS224" i="1"/>
  <c r="AR224" i="1"/>
  <c r="AQ224" i="1"/>
  <c r="AP224" i="1"/>
  <c r="AO224" i="1"/>
  <c r="AN224" i="1"/>
  <c r="AM224" i="1"/>
  <c r="AI224" i="1"/>
  <c r="AH224" i="1"/>
  <c r="AG224" i="1"/>
  <c r="AF224" i="1"/>
  <c r="AE224" i="1"/>
  <c r="V224" i="1"/>
  <c r="R224" i="1"/>
  <c r="AT223" i="1"/>
  <c r="AT223" i="1" a="1"/>
  <c r="AR223" i="1"/>
  <c r="AQ223" i="1"/>
  <c r="AP223" i="1"/>
  <c r="AN223" i="1"/>
  <c r="AM223" i="1"/>
  <c r="AS223" i="1" s="1"/>
  <c r="V223" i="1"/>
  <c r="R223" i="1"/>
  <c r="AT222" i="1" a="1"/>
  <c r="AT222" i="1" s="1"/>
  <c r="AR222" i="1"/>
  <c r="AQ222" i="1"/>
  <c r="AP222" i="1"/>
  <c r="AO222" i="1"/>
  <c r="AN222" i="1"/>
  <c r="AM222" i="1"/>
  <c r="AS222" i="1" s="1"/>
  <c r="AI222" i="1"/>
  <c r="AE222" i="1"/>
  <c r="V222" i="1"/>
  <c r="AH222" i="1" s="1"/>
  <c r="R222" i="1"/>
  <c r="AT221" i="1"/>
  <c r="AT221" i="1" a="1"/>
  <c r="AR221" i="1"/>
  <c r="AQ221" i="1"/>
  <c r="AP221" i="1"/>
  <c r="AO221" i="1"/>
  <c r="AN221" i="1"/>
  <c r="AM221" i="1"/>
  <c r="AS221" i="1" s="1"/>
  <c r="AG221" i="1"/>
  <c r="AF221" i="1"/>
  <c r="AE221" i="1"/>
  <c r="V221" i="1"/>
  <c r="AI221" i="1" s="1"/>
  <c r="R221" i="1"/>
  <c r="AT220" i="1" a="1"/>
  <c r="AT220" i="1" s="1"/>
  <c r="AS220" i="1"/>
  <c r="AR220" i="1"/>
  <c r="AQ220" i="1"/>
  <c r="AP220" i="1"/>
  <c r="AO220" i="1"/>
  <c r="AN220" i="1"/>
  <c r="AM220" i="1"/>
  <c r="AI220" i="1"/>
  <c r="AH220" i="1"/>
  <c r="AG220" i="1"/>
  <c r="AF220" i="1"/>
  <c r="AE220" i="1"/>
  <c r="AC220" i="1" s="1"/>
  <c r="AD220" i="1" s="1"/>
  <c r="V220" i="1"/>
  <c r="R220" i="1"/>
  <c r="AT219" i="1"/>
  <c r="AT219" i="1" a="1"/>
  <c r="AR219" i="1"/>
  <c r="AQ219" i="1"/>
  <c r="AP219" i="1"/>
  <c r="AN219" i="1"/>
  <c r="AM219" i="1"/>
  <c r="AS219" i="1" s="1"/>
  <c r="V219" i="1"/>
  <c r="R219" i="1"/>
  <c r="AT218" i="1" a="1"/>
  <c r="AT218" i="1" s="1"/>
  <c r="AR218" i="1"/>
  <c r="AQ218" i="1"/>
  <c r="AP218" i="1"/>
  <c r="AO218" i="1"/>
  <c r="AN218" i="1"/>
  <c r="AM218" i="1"/>
  <c r="AS218" i="1" s="1"/>
  <c r="AI218" i="1"/>
  <c r="AE218" i="1"/>
  <c r="V218" i="1"/>
  <c r="AH218" i="1" s="1"/>
  <c r="R218" i="1"/>
  <c r="AT217" i="1"/>
  <c r="AT217" i="1" a="1"/>
  <c r="AR217" i="1"/>
  <c r="AQ217" i="1"/>
  <c r="AP217" i="1"/>
  <c r="AO217" i="1"/>
  <c r="AN217" i="1"/>
  <c r="AM217" i="1"/>
  <c r="AS217" i="1" s="1"/>
  <c r="AG217" i="1"/>
  <c r="AF217" i="1"/>
  <c r="AE217" i="1"/>
  <c r="V217" i="1"/>
  <c r="AI217" i="1" s="1"/>
  <c r="R217" i="1"/>
  <c r="AT216" i="1" a="1"/>
  <c r="AT216" i="1" s="1"/>
  <c r="AS216" i="1"/>
  <c r="AR216" i="1"/>
  <c r="AQ216" i="1"/>
  <c r="AP216" i="1"/>
  <c r="AO216" i="1"/>
  <c r="AN216" i="1"/>
  <c r="AM216" i="1"/>
  <c r="AI216" i="1"/>
  <c r="AH216" i="1"/>
  <c r="AG216" i="1"/>
  <c r="AF216" i="1"/>
  <c r="AE216" i="1"/>
  <c r="V216" i="1"/>
  <c r="R216" i="1"/>
  <c r="AT215" i="1"/>
  <c r="AT215" i="1" a="1"/>
  <c r="AR215" i="1"/>
  <c r="AQ215" i="1"/>
  <c r="AP215" i="1"/>
  <c r="AN215" i="1"/>
  <c r="AM215" i="1"/>
  <c r="AS215" i="1" s="1"/>
  <c r="V215" i="1"/>
  <c r="R215" i="1"/>
  <c r="AT214" i="1" a="1"/>
  <c r="AT214" i="1" s="1"/>
  <c r="AR214" i="1"/>
  <c r="AQ214" i="1"/>
  <c r="AP214" i="1"/>
  <c r="AO214" i="1"/>
  <c r="AN214" i="1"/>
  <c r="AM214" i="1"/>
  <c r="AS214" i="1" s="1"/>
  <c r="AI214" i="1"/>
  <c r="AE214" i="1"/>
  <c r="V214" i="1"/>
  <c r="AH214" i="1" s="1"/>
  <c r="R214" i="1"/>
  <c r="AT213" i="1"/>
  <c r="AT213" i="1" a="1"/>
  <c r="AR213" i="1"/>
  <c r="AQ213" i="1"/>
  <c r="AP213" i="1"/>
  <c r="AO213" i="1"/>
  <c r="AN213" i="1"/>
  <c r="AM213" i="1"/>
  <c r="AS213" i="1" s="1"/>
  <c r="AG213" i="1"/>
  <c r="AF213" i="1"/>
  <c r="AE213" i="1"/>
  <c r="V213" i="1"/>
  <c r="AI213" i="1" s="1"/>
  <c r="R213" i="1"/>
  <c r="AT212" i="1" a="1"/>
  <c r="AT212" i="1" s="1"/>
  <c r="AS212" i="1"/>
  <c r="AR212" i="1"/>
  <c r="AQ212" i="1"/>
  <c r="AP212" i="1"/>
  <c r="AO212" i="1"/>
  <c r="AN212" i="1"/>
  <c r="AM212" i="1"/>
  <c r="AI212" i="1"/>
  <c r="AH212" i="1"/>
  <c r="AG212" i="1"/>
  <c r="AF212" i="1"/>
  <c r="AE212" i="1"/>
  <c r="AC212" i="1" s="1"/>
  <c r="AD212" i="1" s="1"/>
  <c r="V212" i="1"/>
  <c r="R212" i="1"/>
  <c r="AT211" i="1"/>
  <c r="AT211" i="1" a="1"/>
  <c r="AR211" i="1"/>
  <c r="AQ211" i="1"/>
  <c r="AP211" i="1"/>
  <c r="AN211" i="1"/>
  <c r="AM211" i="1"/>
  <c r="AS211" i="1" s="1"/>
  <c r="V211" i="1"/>
  <c r="R211" i="1"/>
  <c r="AT210" i="1" a="1"/>
  <c r="AT210" i="1" s="1"/>
  <c r="AR210" i="1"/>
  <c r="AQ210" i="1"/>
  <c r="AP210" i="1"/>
  <c r="AO210" i="1"/>
  <c r="AN210" i="1"/>
  <c r="AM210" i="1"/>
  <c r="AS210" i="1" s="1"/>
  <c r="AI210" i="1"/>
  <c r="AE210" i="1"/>
  <c r="V210" i="1"/>
  <c r="AH210" i="1" s="1"/>
  <c r="R210" i="1"/>
  <c r="AT209" i="1"/>
  <c r="AT209" i="1" a="1"/>
  <c r="AR209" i="1"/>
  <c r="AQ209" i="1"/>
  <c r="AP209" i="1"/>
  <c r="AN209" i="1"/>
  <c r="AM209" i="1"/>
  <c r="AS209" i="1" s="1"/>
  <c r="AG209" i="1"/>
  <c r="AF209" i="1"/>
  <c r="AE209" i="1"/>
  <c r="V209" i="1"/>
  <c r="AO209" i="1" s="1"/>
  <c r="R209" i="1"/>
  <c r="AT208" i="1" a="1"/>
  <c r="AT208" i="1" s="1"/>
  <c r="AS208" i="1"/>
  <c r="AR208" i="1"/>
  <c r="AQ208" i="1"/>
  <c r="AP208" i="1"/>
  <c r="AO208" i="1"/>
  <c r="AN208" i="1"/>
  <c r="AM208" i="1"/>
  <c r="AI208" i="1"/>
  <c r="AH208" i="1"/>
  <c r="AG208" i="1"/>
  <c r="AF208" i="1"/>
  <c r="AE208" i="1"/>
  <c r="AC208" i="1" s="1"/>
  <c r="AD208" i="1" s="1"/>
  <c r="V208" i="1"/>
  <c r="R208" i="1"/>
  <c r="AT207" i="1"/>
  <c r="AT207" i="1" a="1"/>
  <c r="AR207" i="1"/>
  <c r="AQ207" i="1"/>
  <c r="AP207" i="1"/>
  <c r="AN207" i="1"/>
  <c r="AM207" i="1"/>
  <c r="AS207" i="1" s="1"/>
  <c r="V207" i="1"/>
  <c r="R207" i="1"/>
  <c r="AT206" i="1" a="1"/>
  <c r="AT206" i="1" s="1"/>
  <c r="AR206" i="1"/>
  <c r="AQ206" i="1"/>
  <c r="AP206" i="1"/>
  <c r="AO206" i="1"/>
  <c r="AN206" i="1"/>
  <c r="AM206" i="1"/>
  <c r="AS206" i="1" s="1"/>
  <c r="AI206" i="1"/>
  <c r="AE206" i="1"/>
  <c r="V206" i="1"/>
  <c r="AH206" i="1" s="1"/>
  <c r="R206" i="1"/>
  <c r="AT205" i="1"/>
  <c r="AT205" i="1" a="1"/>
  <c r="AR205" i="1"/>
  <c r="AQ205" i="1"/>
  <c r="AP205" i="1"/>
  <c r="AO205" i="1"/>
  <c r="AN205" i="1"/>
  <c r="AM205" i="1"/>
  <c r="AS205" i="1" s="1"/>
  <c r="AG205" i="1"/>
  <c r="AF205" i="1"/>
  <c r="AE205" i="1"/>
  <c r="V205" i="1"/>
  <c r="AI205" i="1" s="1"/>
  <c r="R205" i="1"/>
  <c r="AT204" i="1" a="1"/>
  <c r="AT204" i="1" s="1"/>
  <c r="AS204" i="1"/>
  <c r="AR204" i="1"/>
  <c r="AQ204" i="1"/>
  <c r="AP204" i="1"/>
  <c r="AO204" i="1"/>
  <c r="AN204" i="1"/>
  <c r="AM204" i="1"/>
  <c r="AI204" i="1"/>
  <c r="AH204" i="1"/>
  <c r="AG204" i="1"/>
  <c r="AF204" i="1"/>
  <c r="AE204" i="1"/>
  <c r="V204" i="1"/>
  <c r="R204" i="1"/>
  <c r="AT203" i="1"/>
  <c r="AT203" i="1" a="1"/>
  <c r="AR203" i="1"/>
  <c r="AQ203" i="1"/>
  <c r="AP203" i="1"/>
  <c r="AN203" i="1"/>
  <c r="AM203" i="1"/>
  <c r="AS203" i="1" s="1"/>
  <c r="V203" i="1"/>
  <c r="R203" i="1"/>
  <c r="AT202" i="1" a="1"/>
  <c r="AT202" i="1" s="1"/>
  <c r="AR202" i="1"/>
  <c r="AQ202" i="1"/>
  <c r="AP202" i="1"/>
  <c r="AO202" i="1"/>
  <c r="AN202" i="1"/>
  <c r="AM202" i="1"/>
  <c r="AS202" i="1" s="1"/>
  <c r="AI202" i="1"/>
  <c r="AE202" i="1"/>
  <c r="V202" i="1"/>
  <c r="AH202" i="1" s="1"/>
  <c r="R202" i="1"/>
  <c r="AT201" i="1"/>
  <c r="AT201" i="1" a="1"/>
  <c r="AR201" i="1"/>
  <c r="AQ201" i="1"/>
  <c r="AP201" i="1"/>
  <c r="AO201" i="1"/>
  <c r="AN201" i="1"/>
  <c r="AM201" i="1"/>
  <c r="AS201" i="1" s="1"/>
  <c r="AG201" i="1"/>
  <c r="AF201" i="1"/>
  <c r="AE201" i="1"/>
  <c r="V201" i="1"/>
  <c r="AI201" i="1" s="1"/>
  <c r="R201" i="1"/>
  <c r="AT200" i="1" a="1"/>
  <c r="AT200" i="1" s="1"/>
  <c r="AS200" i="1"/>
  <c r="AR200" i="1"/>
  <c r="AQ200" i="1"/>
  <c r="AP200" i="1"/>
  <c r="AO200" i="1"/>
  <c r="AN200" i="1"/>
  <c r="AM200" i="1"/>
  <c r="AI200" i="1"/>
  <c r="AH200" i="1"/>
  <c r="AG200" i="1"/>
  <c r="AF200" i="1"/>
  <c r="AE200" i="1"/>
  <c r="AC200" i="1" s="1"/>
  <c r="AD200" i="1" s="1"/>
  <c r="V200" i="1"/>
  <c r="R200" i="1"/>
  <c r="AT199" i="1"/>
  <c r="AT199" i="1" a="1"/>
  <c r="AR199" i="1"/>
  <c r="AQ199" i="1"/>
  <c r="AP199" i="1"/>
  <c r="AN199" i="1"/>
  <c r="AM199" i="1"/>
  <c r="AS199" i="1" s="1"/>
  <c r="V199" i="1"/>
  <c r="R199" i="1"/>
  <c r="AT198" i="1" a="1"/>
  <c r="AT198" i="1" s="1"/>
  <c r="AR198" i="1"/>
  <c r="AQ198" i="1"/>
  <c r="AP198" i="1"/>
  <c r="AO198" i="1"/>
  <c r="AN198" i="1"/>
  <c r="AM198" i="1"/>
  <c r="AS198" i="1" s="1"/>
  <c r="AI198" i="1"/>
  <c r="AE198" i="1"/>
  <c r="V198" i="1"/>
  <c r="AH198" i="1" s="1"/>
  <c r="R198" i="1"/>
  <c r="AT197" i="1"/>
  <c r="AT197" i="1" a="1"/>
  <c r="AR197" i="1"/>
  <c r="AQ197" i="1"/>
  <c r="AP197" i="1"/>
  <c r="AN197" i="1"/>
  <c r="AM197" i="1"/>
  <c r="AS197" i="1" s="1"/>
  <c r="AG197" i="1"/>
  <c r="AF197" i="1"/>
  <c r="AE197" i="1"/>
  <c r="V197" i="1"/>
  <c r="AO197" i="1" s="1"/>
  <c r="R197" i="1"/>
  <c r="AT196" i="1" a="1"/>
  <c r="AT196" i="1" s="1"/>
  <c r="AS196" i="1"/>
  <c r="AR196" i="1"/>
  <c r="AQ196" i="1"/>
  <c r="AP196" i="1"/>
  <c r="AO196" i="1"/>
  <c r="AN196" i="1"/>
  <c r="AM196" i="1"/>
  <c r="AI196" i="1"/>
  <c r="AH196" i="1"/>
  <c r="AG196" i="1"/>
  <c r="AF196" i="1"/>
  <c r="AE196" i="1"/>
  <c r="AC196" i="1" s="1"/>
  <c r="AD196" i="1" s="1"/>
  <c r="V196" i="1"/>
  <c r="R196" i="1"/>
  <c r="AT195" i="1"/>
  <c r="AT195" i="1" a="1"/>
  <c r="AR195" i="1"/>
  <c r="AQ195" i="1"/>
  <c r="AP195" i="1"/>
  <c r="AN195" i="1"/>
  <c r="AM195" i="1"/>
  <c r="AS195" i="1" s="1"/>
  <c r="V195" i="1"/>
  <c r="R195" i="1"/>
  <c r="AT194" i="1" a="1"/>
  <c r="AT194" i="1" s="1"/>
  <c r="AS194" i="1"/>
  <c r="AR194" i="1"/>
  <c r="AQ194" i="1"/>
  <c r="AP194" i="1"/>
  <c r="AO194" i="1"/>
  <c r="AN194" i="1"/>
  <c r="AM194" i="1"/>
  <c r="AI194" i="1"/>
  <c r="AH194" i="1"/>
  <c r="AE194" i="1"/>
  <c r="V194" i="1"/>
  <c r="AG194" i="1" s="1"/>
  <c r="R194" i="1"/>
  <c r="AT193" i="1"/>
  <c r="AT193" i="1" a="1"/>
  <c r="AR193" i="1"/>
  <c r="AQ193" i="1"/>
  <c r="AP193" i="1"/>
  <c r="AN193" i="1"/>
  <c r="AM193" i="1"/>
  <c r="AS193" i="1" s="1"/>
  <c r="AG193" i="1"/>
  <c r="AF193" i="1"/>
  <c r="AE193" i="1"/>
  <c r="V193" i="1"/>
  <c r="AO193" i="1" s="1"/>
  <c r="R193" i="1"/>
  <c r="AT192" i="1" a="1"/>
  <c r="AT192" i="1" s="1"/>
  <c r="AS192" i="1"/>
  <c r="AR192" i="1"/>
  <c r="AQ192" i="1"/>
  <c r="AP192" i="1"/>
  <c r="AO192" i="1"/>
  <c r="AN192" i="1"/>
  <c r="AM192" i="1"/>
  <c r="AI192" i="1"/>
  <c r="AH192" i="1"/>
  <c r="AG192" i="1"/>
  <c r="AF192" i="1"/>
  <c r="AE192" i="1"/>
  <c r="AC192" i="1" s="1"/>
  <c r="AD192" i="1" s="1"/>
  <c r="V192" i="1"/>
  <c r="R192" i="1"/>
  <c r="AT191" i="1"/>
  <c r="AT191" i="1" a="1"/>
  <c r="AR191" i="1"/>
  <c r="AQ191" i="1"/>
  <c r="AP191" i="1"/>
  <c r="AN191" i="1"/>
  <c r="AM191" i="1"/>
  <c r="AS191" i="1" s="1"/>
  <c r="V191" i="1"/>
  <c r="R191" i="1"/>
  <c r="AT190" i="1" a="1"/>
  <c r="AT190" i="1" s="1"/>
  <c r="AS190" i="1"/>
  <c r="AR190" i="1"/>
  <c r="AQ190" i="1"/>
  <c r="AP190" i="1"/>
  <c r="AO190" i="1"/>
  <c r="AN190" i="1"/>
  <c r="AM190" i="1"/>
  <c r="AI190" i="1"/>
  <c r="AH190" i="1"/>
  <c r="AE190" i="1"/>
  <c r="V190" i="1"/>
  <c r="AG190" i="1" s="1"/>
  <c r="R190" i="1"/>
  <c r="AT189" i="1" a="1"/>
  <c r="AT189" i="1" s="1"/>
  <c r="AR189" i="1"/>
  <c r="AQ189" i="1"/>
  <c r="AP189" i="1"/>
  <c r="AN189" i="1"/>
  <c r="AM189" i="1"/>
  <c r="AS189" i="1" s="1"/>
  <c r="AG189" i="1"/>
  <c r="AF189" i="1"/>
  <c r="AE189" i="1"/>
  <c r="V189" i="1"/>
  <c r="AO189" i="1" s="1"/>
  <c r="R189" i="1"/>
  <c r="AT188" i="1" a="1"/>
  <c r="AT188" i="1" s="1"/>
  <c r="AS188" i="1"/>
  <c r="AR188" i="1"/>
  <c r="AQ188" i="1"/>
  <c r="AP188" i="1"/>
  <c r="AO188" i="1"/>
  <c r="AN188" i="1"/>
  <c r="AM188" i="1"/>
  <c r="AI188" i="1"/>
  <c r="AH188" i="1"/>
  <c r="AG188" i="1"/>
  <c r="AF188" i="1"/>
  <c r="AE188" i="1"/>
  <c r="V188" i="1"/>
  <c r="R188" i="1"/>
  <c r="AT187" i="1"/>
  <c r="AT187" i="1" a="1"/>
  <c r="AR187" i="1"/>
  <c r="AQ187" i="1"/>
  <c r="AP187" i="1"/>
  <c r="AN187" i="1"/>
  <c r="AM187" i="1"/>
  <c r="AS187" i="1" s="1"/>
  <c r="V187" i="1"/>
  <c r="R187" i="1"/>
  <c r="AT186" i="1" a="1"/>
  <c r="AT186" i="1" s="1"/>
  <c r="AS186" i="1"/>
  <c r="AR186" i="1"/>
  <c r="AQ186" i="1"/>
  <c r="AP186" i="1"/>
  <c r="AO186" i="1"/>
  <c r="AN186" i="1"/>
  <c r="AM186" i="1"/>
  <c r="AI186" i="1"/>
  <c r="AH186" i="1"/>
  <c r="AG186" i="1"/>
  <c r="AE186" i="1"/>
  <c r="V186" i="1"/>
  <c r="AF186" i="1" s="1"/>
  <c r="R186" i="1"/>
  <c r="AT185" i="1" a="1"/>
  <c r="AT185" i="1" s="1"/>
  <c r="AR185" i="1"/>
  <c r="AQ185" i="1"/>
  <c r="AP185" i="1"/>
  <c r="AN185" i="1"/>
  <c r="AM185" i="1"/>
  <c r="AS185" i="1" s="1"/>
  <c r="AI185" i="1"/>
  <c r="AG185" i="1"/>
  <c r="AF185" i="1"/>
  <c r="AE185" i="1"/>
  <c r="V185" i="1"/>
  <c r="AO185" i="1" s="1"/>
  <c r="R185" i="1"/>
  <c r="AT184" i="1" a="1"/>
  <c r="AT184" i="1" s="1"/>
  <c r="AS184" i="1"/>
  <c r="AR184" i="1"/>
  <c r="AQ184" i="1"/>
  <c r="AP184" i="1"/>
  <c r="AO184" i="1"/>
  <c r="AN184" i="1"/>
  <c r="AM184" i="1"/>
  <c r="AI184" i="1"/>
  <c r="AH184" i="1"/>
  <c r="AG184" i="1"/>
  <c r="AF184" i="1"/>
  <c r="AE184" i="1"/>
  <c r="AC184" i="1" s="1"/>
  <c r="AD184" i="1" s="1"/>
  <c r="V184" i="1"/>
  <c r="R184" i="1"/>
  <c r="AT183" i="1"/>
  <c r="AT183" i="1" a="1"/>
  <c r="AR183" i="1"/>
  <c r="AQ183" i="1"/>
  <c r="AP183" i="1"/>
  <c r="AN183" i="1"/>
  <c r="AM183" i="1"/>
  <c r="AS183" i="1" s="1"/>
  <c r="V183" i="1"/>
  <c r="R183" i="1"/>
  <c r="AT182" i="1" a="1"/>
  <c r="AT182" i="1" s="1"/>
  <c r="AR182" i="1"/>
  <c r="AQ182" i="1"/>
  <c r="AP182" i="1"/>
  <c r="AO182" i="1"/>
  <c r="AN182" i="1"/>
  <c r="AM182" i="1"/>
  <c r="AS182" i="1" s="1"/>
  <c r="AI182" i="1"/>
  <c r="AG182" i="1"/>
  <c r="AE182" i="1"/>
  <c r="V182" i="1"/>
  <c r="AH182" i="1" s="1"/>
  <c r="R182" i="1"/>
  <c r="AT181" i="1" a="1"/>
  <c r="AT181" i="1" s="1"/>
  <c r="AR181" i="1"/>
  <c r="AQ181" i="1"/>
  <c r="AP181" i="1"/>
  <c r="AN181" i="1"/>
  <c r="AM181" i="1"/>
  <c r="AS181" i="1" s="1"/>
  <c r="AI181" i="1"/>
  <c r="AG181" i="1"/>
  <c r="AF181" i="1"/>
  <c r="AE181" i="1"/>
  <c r="V181" i="1"/>
  <c r="AO181" i="1" s="1"/>
  <c r="R181" i="1"/>
  <c r="AT180" i="1" a="1"/>
  <c r="AT180" i="1" s="1"/>
  <c r="AS180" i="1"/>
  <c r="AR180" i="1"/>
  <c r="AQ180" i="1"/>
  <c r="AP180" i="1"/>
  <c r="AO180" i="1"/>
  <c r="AN180" i="1"/>
  <c r="AM180" i="1"/>
  <c r="AI180" i="1"/>
  <c r="AH180" i="1"/>
  <c r="AG180" i="1"/>
  <c r="AF180" i="1"/>
  <c r="AE180" i="1"/>
  <c r="V180" i="1"/>
  <c r="R180" i="1"/>
  <c r="AT179" i="1"/>
  <c r="AT179" i="1" a="1"/>
  <c r="AR179" i="1"/>
  <c r="AQ179" i="1"/>
  <c r="AP179" i="1"/>
  <c r="AN179" i="1"/>
  <c r="AM179" i="1"/>
  <c r="AS179" i="1" s="1"/>
  <c r="V179" i="1"/>
  <c r="R179" i="1"/>
  <c r="AT178" i="1" a="1"/>
  <c r="AT178" i="1" s="1"/>
  <c r="AR178" i="1"/>
  <c r="AQ178" i="1"/>
  <c r="AP178" i="1"/>
  <c r="AO178" i="1"/>
  <c r="AN178" i="1"/>
  <c r="AM178" i="1"/>
  <c r="AS178" i="1" s="1"/>
  <c r="AI178" i="1"/>
  <c r="AG178" i="1"/>
  <c r="AE178" i="1"/>
  <c r="V178" i="1"/>
  <c r="AH178" i="1" s="1"/>
  <c r="R178" i="1"/>
  <c r="AT177" i="1" a="1"/>
  <c r="AT177" i="1" s="1"/>
  <c r="AR177" i="1"/>
  <c r="AQ177" i="1"/>
  <c r="AP177" i="1"/>
  <c r="AN177" i="1"/>
  <c r="AM177" i="1"/>
  <c r="AS177" i="1" s="1"/>
  <c r="AI177" i="1"/>
  <c r="AG177" i="1"/>
  <c r="AF177" i="1"/>
  <c r="AE177" i="1"/>
  <c r="V177" i="1"/>
  <c r="AO177" i="1" s="1"/>
  <c r="R177" i="1"/>
  <c r="AT176" i="1" a="1"/>
  <c r="AT176" i="1" s="1"/>
  <c r="AS176" i="1"/>
  <c r="AR176" i="1"/>
  <c r="AQ176" i="1"/>
  <c r="AP176" i="1"/>
  <c r="AO176" i="1"/>
  <c r="AN176" i="1"/>
  <c r="AM176" i="1"/>
  <c r="AI176" i="1"/>
  <c r="AH176" i="1"/>
  <c r="AG176" i="1"/>
  <c r="AF176" i="1"/>
  <c r="AE176" i="1"/>
  <c r="AC176" i="1" s="1"/>
  <c r="AD176" i="1" s="1"/>
  <c r="V176" i="1"/>
  <c r="R176" i="1"/>
  <c r="AT175" i="1"/>
  <c r="AT175" i="1" a="1"/>
  <c r="AR175" i="1"/>
  <c r="AQ175" i="1"/>
  <c r="AP175" i="1"/>
  <c r="AN175" i="1"/>
  <c r="AM175" i="1"/>
  <c r="AS175" i="1" s="1"/>
  <c r="V175" i="1"/>
  <c r="R175" i="1"/>
  <c r="AT174" i="1" a="1"/>
  <c r="AT174" i="1" s="1"/>
  <c r="AR174" i="1"/>
  <c r="AQ174" i="1"/>
  <c r="AP174" i="1"/>
  <c r="AO174" i="1"/>
  <c r="AN174" i="1"/>
  <c r="AM174" i="1"/>
  <c r="AS174" i="1" s="1"/>
  <c r="AI174" i="1"/>
  <c r="AG174" i="1"/>
  <c r="AE174" i="1"/>
  <c r="V174" i="1"/>
  <c r="AH174" i="1" s="1"/>
  <c r="R174" i="1"/>
  <c r="AT173" i="1" a="1"/>
  <c r="AT173" i="1" s="1"/>
  <c r="AR173" i="1"/>
  <c r="AQ173" i="1"/>
  <c r="AP173" i="1"/>
  <c r="AN173" i="1"/>
  <c r="AM173" i="1"/>
  <c r="AS173" i="1" s="1"/>
  <c r="AI173" i="1"/>
  <c r="AG173" i="1"/>
  <c r="AF173" i="1"/>
  <c r="AE173" i="1"/>
  <c r="V173" i="1"/>
  <c r="AO173" i="1" s="1"/>
  <c r="R173" i="1"/>
  <c r="AT172" i="1" a="1"/>
  <c r="AT172" i="1" s="1"/>
  <c r="AS172" i="1"/>
  <c r="AR172" i="1"/>
  <c r="AQ172" i="1"/>
  <c r="AP172" i="1"/>
  <c r="AO172" i="1"/>
  <c r="AN172" i="1"/>
  <c r="AM172" i="1"/>
  <c r="AI172" i="1"/>
  <c r="AH172" i="1"/>
  <c r="AG172" i="1"/>
  <c r="AF172" i="1"/>
  <c r="AE172" i="1"/>
  <c r="V172" i="1"/>
  <c r="R172" i="1"/>
  <c r="AT171" i="1"/>
  <c r="AT171" i="1" a="1"/>
  <c r="AR171" i="1"/>
  <c r="AQ171" i="1"/>
  <c r="AP171" i="1"/>
  <c r="AN171" i="1"/>
  <c r="AM171" i="1"/>
  <c r="AS171" i="1" s="1"/>
  <c r="V171" i="1"/>
  <c r="R171" i="1"/>
  <c r="AT170" i="1" a="1"/>
  <c r="AT170" i="1" s="1"/>
  <c r="AR170" i="1"/>
  <c r="AQ170" i="1"/>
  <c r="AP170" i="1"/>
  <c r="AO170" i="1"/>
  <c r="AN170" i="1"/>
  <c r="AM170" i="1"/>
  <c r="AS170" i="1" s="1"/>
  <c r="AI170" i="1"/>
  <c r="AG170" i="1"/>
  <c r="AE170" i="1"/>
  <c r="V170" i="1"/>
  <c r="AH170" i="1" s="1"/>
  <c r="R170" i="1"/>
  <c r="AT169" i="1" a="1"/>
  <c r="AT169" i="1" s="1"/>
  <c r="AR169" i="1"/>
  <c r="AQ169" i="1"/>
  <c r="AP169" i="1"/>
  <c r="AO169" i="1"/>
  <c r="AN169" i="1"/>
  <c r="AM169" i="1"/>
  <c r="AS169" i="1" s="1"/>
  <c r="AI169" i="1"/>
  <c r="AG169" i="1"/>
  <c r="AF169" i="1"/>
  <c r="AC169" i="1" s="1"/>
  <c r="AD169" i="1" s="1"/>
  <c r="AE169" i="1"/>
  <c r="V169" i="1"/>
  <c r="AH169" i="1" s="1"/>
  <c r="R169" i="1"/>
  <c r="AT168" i="1" a="1"/>
  <c r="AT168" i="1" s="1"/>
  <c r="AS168" i="1"/>
  <c r="AR168" i="1"/>
  <c r="AQ168" i="1"/>
  <c r="AP168" i="1"/>
  <c r="AO168" i="1"/>
  <c r="AN168" i="1"/>
  <c r="AM168" i="1"/>
  <c r="AI168" i="1"/>
  <c r="AH168" i="1"/>
  <c r="AG168" i="1"/>
  <c r="AF168" i="1"/>
  <c r="AE168" i="1"/>
  <c r="V168" i="1"/>
  <c r="R168" i="1"/>
  <c r="AT167" i="1"/>
  <c r="AT167" i="1" a="1"/>
  <c r="AR167" i="1"/>
  <c r="AQ167" i="1"/>
  <c r="AP167" i="1"/>
  <c r="AN167" i="1"/>
  <c r="AM167" i="1"/>
  <c r="AS167" i="1" s="1"/>
  <c r="V167" i="1"/>
  <c r="R167" i="1"/>
  <c r="AT166" i="1" a="1"/>
  <c r="AT166" i="1" s="1"/>
  <c r="AR166" i="1"/>
  <c r="AQ166" i="1"/>
  <c r="AP166" i="1"/>
  <c r="AO166" i="1"/>
  <c r="AN166" i="1"/>
  <c r="AM166" i="1"/>
  <c r="AS166" i="1" s="1"/>
  <c r="AI166" i="1"/>
  <c r="AG166" i="1"/>
  <c r="AE166" i="1"/>
  <c r="V166" i="1"/>
  <c r="AH166" i="1" s="1"/>
  <c r="R166" i="1"/>
  <c r="AT165" i="1" a="1"/>
  <c r="AT165" i="1" s="1"/>
  <c r="AR165" i="1"/>
  <c r="AQ165" i="1"/>
  <c r="AP165" i="1"/>
  <c r="AO165" i="1"/>
  <c r="AN165" i="1"/>
  <c r="AM165" i="1"/>
  <c r="AS165" i="1" s="1"/>
  <c r="AI165" i="1"/>
  <c r="AG165" i="1"/>
  <c r="AF165" i="1"/>
  <c r="AE165" i="1"/>
  <c r="V165" i="1"/>
  <c r="AH165" i="1" s="1"/>
  <c r="R165" i="1"/>
  <c r="AT164" i="1" a="1"/>
  <c r="AT164" i="1" s="1"/>
  <c r="AS164" i="1"/>
  <c r="AR164" i="1"/>
  <c r="AQ164" i="1"/>
  <c r="AP164" i="1"/>
  <c r="AO164" i="1"/>
  <c r="AN164" i="1"/>
  <c r="AM164" i="1"/>
  <c r="AI164" i="1"/>
  <c r="AH164" i="1"/>
  <c r="AG164" i="1"/>
  <c r="AF164" i="1"/>
  <c r="AE164" i="1"/>
  <c r="V164" i="1"/>
  <c r="R164" i="1"/>
  <c r="AT163" i="1"/>
  <c r="AT163" i="1" a="1"/>
  <c r="AR163" i="1"/>
  <c r="AQ163" i="1"/>
  <c r="AP163" i="1"/>
  <c r="AN163" i="1"/>
  <c r="AM163" i="1"/>
  <c r="AS163" i="1" s="1"/>
  <c r="V163" i="1"/>
  <c r="R163" i="1"/>
  <c r="AT162" i="1" a="1"/>
  <c r="AT162" i="1" s="1"/>
  <c r="AR162" i="1"/>
  <c r="AQ162" i="1"/>
  <c r="AP162" i="1"/>
  <c r="AO162" i="1"/>
  <c r="AN162" i="1"/>
  <c r="AM162" i="1"/>
  <c r="AS162" i="1" s="1"/>
  <c r="AI162" i="1"/>
  <c r="AG162" i="1"/>
  <c r="AE162" i="1"/>
  <c r="V162" i="1"/>
  <c r="AH162" i="1" s="1"/>
  <c r="R162" i="1"/>
  <c r="AT161" i="1" a="1"/>
  <c r="AT161" i="1" s="1"/>
  <c r="AR161" i="1"/>
  <c r="AQ161" i="1"/>
  <c r="AP161" i="1"/>
  <c r="AO161" i="1"/>
  <c r="AN161" i="1"/>
  <c r="AM161" i="1"/>
  <c r="AS161" i="1" s="1"/>
  <c r="AI161" i="1"/>
  <c r="AG161" i="1"/>
  <c r="AF161" i="1"/>
  <c r="AE161" i="1"/>
  <c r="V161" i="1"/>
  <c r="AH161" i="1" s="1"/>
  <c r="R161" i="1"/>
  <c r="AT160" i="1" a="1"/>
  <c r="AT160" i="1" s="1"/>
  <c r="AS160" i="1"/>
  <c r="AR160" i="1"/>
  <c r="AQ160" i="1"/>
  <c r="AP160" i="1"/>
  <c r="AO160" i="1"/>
  <c r="AN160" i="1"/>
  <c r="AM160" i="1"/>
  <c r="AI160" i="1"/>
  <c r="AH160" i="1"/>
  <c r="AG160" i="1"/>
  <c r="AF160" i="1"/>
  <c r="AE160" i="1"/>
  <c r="V160" i="1"/>
  <c r="R160" i="1"/>
  <c r="AT159" i="1"/>
  <c r="AT159" i="1" a="1"/>
  <c r="AR159" i="1"/>
  <c r="AQ159" i="1"/>
  <c r="AP159" i="1"/>
  <c r="AN159" i="1"/>
  <c r="AM159" i="1"/>
  <c r="AS159" i="1" s="1"/>
  <c r="V159" i="1"/>
  <c r="R159" i="1"/>
  <c r="AT158" i="1" a="1"/>
  <c r="AT158" i="1" s="1"/>
  <c r="AR158" i="1"/>
  <c r="AQ158" i="1"/>
  <c r="AP158" i="1"/>
  <c r="AO158" i="1"/>
  <c r="AN158" i="1"/>
  <c r="AM158" i="1"/>
  <c r="AS158" i="1" s="1"/>
  <c r="AI158" i="1"/>
  <c r="AG158" i="1"/>
  <c r="AE158" i="1"/>
  <c r="V158" i="1"/>
  <c r="AH158" i="1" s="1"/>
  <c r="R158" i="1"/>
  <c r="AT157" i="1" a="1"/>
  <c r="AT157" i="1" s="1"/>
  <c r="AR157" i="1"/>
  <c r="AQ157" i="1"/>
  <c r="AP157" i="1"/>
  <c r="AO157" i="1"/>
  <c r="AN157" i="1"/>
  <c r="AM157" i="1"/>
  <c r="AS157" i="1" s="1"/>
  <c r="AI157" i="1"/>
  <c r="AG157" i="1"/>
  <c r="AF157" i="1"/>
  <c r="AC157" i="1" s="1"/>
  <c r="AD157" i="1" s="1"/>
  <c r="AE157" i="1"/>
  <c r="V157" i="1"/>
  <c r="AH157" i="1" s="1"/>
  <c r="R157" i="1"/>
  <c r="AT156" i="1" a="1"/>
  <c r="AT156" i="1" s="1"/>
  <c r="AS156" i="1"/>
  <c r="AR156" i="1"/>
  <c r="AQ156" i="1"/>
  <c r="AP156" i="1"/>
  <c r="AO156" i="1"/>
  <c r="AN156" i="1"/>
  <c r="AM156" i="1"/>
  <c r="AI156" i="1"/>
  <c r="AH156" i="1"/>
  <c r="AG156" i="1"/>
  <c r="AF156" i="1"/>
  <c r="AE156" i="1"/>
  <c r="V156" i="1"/>
  <c r="R156" i="1"/>
  <c r="AT155" i="1"/>
  <c r="AT155" i="1" a="1"/>
  <c r="AR155" i="1"/>
  <c r="AQ155" i="1"/>
  <c r="AP155" i="1"/>
  <c r="AN155" i="1"/>
  <c r="AM155" i="1"/>
  <c r="AS155" i="1" s="1"/>
  <c r="V155" i="1"/>
  <c r="R155" i="1"/>
  <c r="AT154" i="1" a="1"/>
  <c r="AT154" i="1" s="1"/>
  <c r="AR154" i="1"/>
  <c r="AQ154" i="1"/>
  <c r="AP154" i="1"/>
  <c r="AO154" i="1"/>
  <c r="AN154" i="1"/>
  <c r="AM154" i="1"/>
  <c r="AS154" i="1" s="1"/>
  <c r="AI154" i="1"/>
  <c r="AG154" i="1"/>
  <c r="AE154" i="1"/>
  <c r="V154" i="1"/>
  <c r="AH154" i="1" s="1"/>
  <c r="R154" i="1"/>
  <c r="AT153" i="1" a="1"/>
  <c r="AT153" i="1" s="1"/>
  <c r="AR153" i="1"/>
  <c r="AQ153" i="1"/>
  <c r="AP153" i="1"/>
  <c r="AO153" i="1"/>
  <c r="AN153" i="1"/>
  <c r="AM153" i="1"/>
  <c r="AS153" i="1" s="1"/>
  <c r="AI153" i="1"/>
  <c r="AG153" i="1"/>
  <c r="AF153" i="1"/>
  <c r="AE153" i="1"/>
  <c r="V153" i="1"/>
  <c r="AH153" i="1" s="1"/>
  <c r="R153" i="1"/>
  <c r="AT152" i="1" a="1"/>
  <c r="AT152" i="1" s="1"/>
  <c r="AS152" i="1"/>
  <c r="AR152" i="1"/>
  <c r="AQ152" i="1"/>
  <c r="AP152" i="1"/>
  <c r="AO152" i="1"/>
  <c r="AN152" i="1"/>
  <c r="AM152" i="1"/>
  <c r="AI152" i="1"/>
  <c r="AH152" i="1"/>
  <c r="AG152" i="1"/>
  <c r="AF152" i="1"/>
  <c r="AE152" i="1"/>
  <c r="V152" i="1"/>
  <c r="R152" i="1"/>
  <c r="AT151" i="1"/>
  <c r="AT151" i="1" a="1"/>
  <c r="AR151" i="1"/>
  <c r="AQ151" i="1"/>
  <c r="AP151" i="1"/>
  <c r="AN151" i="1"/>
  <c r="AM151" i="1"/>
  <c r="AS151" i="1" s="1"/>
  <c r="V151" i="1"/>
  <c r="R151" i="1"/>
  <c r="AT150" i="1" a="1"/>
  <c r="AT150" i="1" s="1"/>
  <c r="AR150" i="1"/>
  <c r="AQ150" i="1"/>
  <c r="AP150" i="1"/>
  <c r="AO150" i="1"/>
  <c r="AN150" i="1"/>
  <c r="AM150" i="1"/>
  <c r="AS150" i="1" s="1"/>
  <c r="AI150" i="1"/>
  <c r="AG150" i="1"/>
  <c r="AE150" i="1"/>
  <c r="V150" i="1"/>
  <c r="AH150" i="1" s="1"/>
  <c r="R150" i="1"/>
  <c r="AT149" i="1" a="1"/>
  <c r="AT149" i="1" s="1"/>
  <c r="AR149" i="1"/>
  <c r="AQ149" i="1"/>
  <c r="AP149" i="1"/>
  <c r="AO149" i="1"/>
  <c r="AN149" i="1"/>
  <c r="AM149" i="1"/>
  <c r="AS149" i="1" s="1"/>
  <c r="AI149" i="1"/>
  <c r="AG149" i="1"/>
  <c r="AF149" i="1"/>
  <c r="AC149" i="1" s="1"/>
  <c r="AD149" i="1" s="1"/>
  <c r="AE149" i="1"/>
  <c r="V149" i="1"/>
  <c r="AH149" i="1" s="1"/>
  <c r="R149" i="1"/>
  <c r="AT148" i="1" a="1"/>
  <c r="AT148" i="1" s="1"/>
  <c r="AS148" i="1"/>
  <c r="AR148" i="1"/>
  <c r="AQ148" i="1"/>
  <c r="AP148" i="1"/>
  <c r="AO148" i="1"/>
  <c r="AN148" i="1"/>
  <c r="AM148" i="1"/>
  <c r="AI148" i="1"/>
  <c r="AH148" i="1"/>
  <c r="AG148" i="1"/>
  <c r="AF148" i="1"/>
  <c r="AE148" i="1"/>
  <c r="AC148" i="1" s="1"/>
  <c r="AD148" i="1" s="1"/>
  <c r="V148" i="1"/>
  <c r="R148" i="1"/>
  <c r="AT147" i="1"/>
  <c r="AT147" i="1" a="1"/>
  <c r="AR147" i="1"/>
  <c r="AQ147" i="1"/>
  <c r="AP147" i="1"/>
  <c r="AN147" i="1"/>
  <c r="AM147" i="1"/>
  <c r="AS147" i="1" s="1"/>
  <c r="V147" i="1"/>
  <c r="R147" i="1"/>
  <c r="AT146" i="1" a="1"/>
  <c r="AT146" i="1" s="1"/>
  <c r="AR146" i="1"/>
  <c r="AQ146" i="1"/>
  <c r="AP146" i="1"/>
  <c r="AO146" i="1"/>
  <c r="AN146" i="1"/>
  <c r="AM146" i="1"/>
  <c r="AS146" i="1" s="1"/>
  <c r="AI146" i="1"/>
  <c r="AG146" i="1"/>
  <c r="AE146" i="1"/>
  <c r="V146" i="1"/>
  <c r="AH146" i="1" s="1"/>
  <c r="R146" i="1"/>
  <c r="AT145" i="1" a="1"/>
  <c r="AT145" i="1" s="1"/>
  <c r="AR145" i="1"/>
  <c r="AQ145" i="1"/>
  <c r="AP145" i="1"/>
  <c r="AN145" i="1"/>
  <c r="AM145" i="1"/>
  <c r="AS145" i="1" s="1"/>
  <c r="AI145" i="1"/>
  <c r="AG145" i="1"/>
  <c r="AF145" i="1"/>
  <c r="AE145" i="1"/>
  <c r="V145" i="1"/>
  <c r="AO145" i="1" s="1"/>
  <c r="R145" i="1"/>
  <c r="AT144" i="1" a="1"/>
  <c r="AT144" i="1" s="1"/>
  <c r="AS144" i="1"/>
  <c r="AR144" i="1"/>
  <c r="AQ144" i="1"/>
  <c r="AP144" i="1"/>
  <c r="AO144" i="1"/>
  <c r="AN144" i="1"/>
  <c r="AM144" i="1"/>
  <c r="AI144" i="1"/>
  <c r="AH144" i="1"/>
  <c r="AG144" i="1"/>
  <c r="AF144" i="1"/>
  <c r="AE144" i="1"/>
  <c r="V144" i="1"/>
  <c r="R144" i="1"/>
  <c r="AT143" i="1"/>
  <c r="AT143" i="1" a="1"/>
  <c r="AR143" i="1"/>
  <c r="AQ143" i="1"/>
  <c r="AP143" i="1"/>
  <c r="AN143" i="1"/>
  <c r="AM143" i="1"/>
  <c r="AS143" i="1" s="1"/>
  <c r="V143" i="1"/>
  <c r="R143" i="1"/>
  <c r="AT142" i="1" a="1"/>
  <c r="AT142" i="1" s="1"/>
  <c r="AR142" i="1"/>
  <c r="AQ142" i="1"/>
  <c r="AP142" i="1"/>
  <c r="AO142" i="1"/>
  <c r="AN142" i="1"/>
  <c r="AM142" i="1"/>
  <c r="AS142" i="1" s="1"/>
  <c r="AI142" i="1"/>
  <c r="AG142" i="1"/>
  <c r="AE142" i="1"/>
  <c r="V142" i="1"/>
  <c r="AH142" i="1" s="1"/>
  <c r="R142" i="1"/>
  <c r="AT141" i="1" a="1"/>
  <c r="AT141" i="1" s="1"/>
  <c r="AR141" i="1"/>
  <c r="AQ141" i="1"/>
  <c r="AP141" i="1"/>
  <c r="AN141" i="1"/>
  <c r="AM141" i="1"/>
  <c r="AS141" i="1" s="1"/>
  <c r="AI141" i="1"/>
  <c r="AG141" i="1"/>
  <c r="AF141" i="1"/>
  <c r="AE141" i="1"/>
  <c r="V141" i="1"/>
  <c r="AO141" i="1" s="1"/>
  <c r="R141" i="1"/>
  <c r="AT140" i="1" a="1"/>
  <c r="AT140" i="1" s="1"/>
  <c r="AS140" i="1"/>
  <c r="AR140" i="1"/>
  <c r="AQ140" i="1"/>
  <c r="AP140" i="1"/>
  <c r="AO140" i="1"/>
  <c r="AN140" i="1"/>
  <c r="AM140" i="1"/>
  <c r="AI140" i="1"/>
  <c r="AH140" i="1"/>
  <c r="AG140" i="1"/>
  <c r="AF140" i="1"/>
  <c r="AE140" i="1"/>
  <c r="AC140" i="1" s="1"/>
  <c r="AD140" i="1" s="1"/>
  <c r="V140" i="1"/>
  <c r="R140" i="1"/>
  <c r="AT139" i="1" a="1"/>
  <c r="AT139" i="1" s="1"/>
  <c r="AR139" i="1"/>
  <c r="AQ139" i="1"/>
  <c r="AP139" i="1"/>
  <c r="AN139" i="1"/>
  <c r="AM139" i="1"/>
  <c r="AS139" i="1" s="1"/>
  <c r="AI139" i="1"/>
  <c r="V139" i="1"/>
  <c r="R139" i="1"/>
  <c r="AT138" i="1" a="1"/>
  <c r="AT138" i="1" s="1"/>
  <c r="AR138" i="1"/>
  <c r="AQ138" i="1"/>
  <c r="AP138" i="1"/>
  <c r="AO138" i="1"/>
  <c r="AN138" i="1"/>
  <c r="AM138" i="1"/>
  <c r="AS138" i="1" s="1"/>
  <c r="AI138" i="1"/>
  <c r="AG138" i="1"/>
  <c r="AE138" i="1"/>
  <c r="V138" i="1"/>
  <c r="AH138" i="1" s="1"/>
  <c r="R138" i="1"/>
  <c r="AT137" i="1" a="1"/>
  <c r="AT137" i="1" s="1"/>
  <c r="AR137" i="1"/>
  <c r="AQ137" i="1"/>
  <c r="AP137" i="1"/>
  <c r="AN137" i="1"/>
  <c r="AM137" i="1"/>
  <c r="AS137" i="1" s="1"/>
  <c r="AI137" i="1"/>
  <c r="AG137" i="1"/>
  <c r="AF137" i="1"/>
  <c r="AE137" i="1"/>
  <c r="V137" i="1"/>
  <c r="AO137" i="1" s="1"/>
  <c r="R137" i="1"/>
  <c r="AT136" i="1" a="1"/>
  <c r="AT136" i="1" s="1"/>
  <c r="AS136" i="1"/>
  <c r="AR136" i="1"/>
  <c r="AQ136" i="1"/>
  <c r="AP136" i="1"/>
  <c r="AO136" i="1"/>
  <c r="AN136" i="1"/>
  <c r="AM136" i="1"/>
  <c r="AI136" i="1"/>
  <c r="AH136" i="1"/>
  <c r="AG136" i="1"/>
  <c r="AF136" i="1"/>
  <c r="AE136" i="1"/>
  <c r="V136" i="1"/>
  <c r="R136" i="1"/>
  <c r="AT135" i="1" a="1"/>
  <c r="AT135" i="1" s="1"/>
  <c r="AR135" i="1"/>
  <c r="AQ135" i="1"/>
  <c r="AP135" i="1"/>
  <c r="AN135" i="1"/>
  <c r="AM135" i="1"/>
  <c r="AS135" i="1" s="1"/>
  <c r="AI135" i="1"/>
  <c r="V135" i="1"/>
  <c r="AG135" i="1" s="1"/>
  <c r="R135" i="1"/>
  <c r="AT134" i="1" a="1"/>
  <c r="AT134" i="1" s="1"/>
  <c r="AS134" i="1"/>
  <c r="AR134" i="1"/>
  <c r="AQ134" i="1"/>
  <c r="AP134" i="1"/>
  <c r="AO134" i="1"/>
  <c r="AN134" i="1"/>
  <c r="AM134" i="1"/>
  <c r="AI134" i="1"/>
  <c r="AH134" i="1"/>
  <c r="AG134" i="1"/>
  <c r="AE134" i="1"/>
  <c r="AC134" i="1"/>
  <c r="AD134" i="1" s="1"/>
  <c r="V134" i="1"/>
  <c r="AF134" i="1" s="1"/>
  <c r="R134" i="1"/>
  <c r="AT133" i="1" a="1"/>
  <c r="AT133" i="1" s="1"/>
  <c r="AR133" i="1"/>
  <c r="AQ133" i="1"/>
  <c r="AP133" i="1"/>
  <c r="AN133" i="1"/>
  <c r="AM133" i="1"/>
  <c r="AS133" i="1" s="1"/>
  <c r="AI133" i="1"/>
  <c r="AG133" i="1"/>
  <c r="AF133" i="1"/>
  <c r="AE133" i="1"/>
  <c r="V133" i="1"/>
  <c r="AO133" i="1" s="1"/>
  <c r="R133" i="1"/>
  <c r="AT132" i="1" a="1"/>
  <c r="AT132" i="1" s="1"/>
  <c r="AS132" i="1"/>
  <c r="AR132" i="1"/>
  <c r="AQ132" i="1"/>
  <c r="AP132" i="1"/>
  <c r="AO132" i="1"/>
  <c r="AN132" i="1"/>
  <c r="AM132" i="1"/>
  <c r="AI132" i="1"/>
  <c r="AH132" i="1"/>
  <c r="AG132" i="1"/>
  <c r="AF132" i="1"/>
  <c r="AE132" i="1"/>
  <c r="V132" i="1"/>
  <c r="R132" i="1"/>
  <c r="AT131" i="1" a="1"/>
  <c r="AT131" i="1" s="1"/>
  <c r="AR131" i="1"/>
  <c r="AQ131" i="1"/>
  <c r="AP131" i="1"/>
  <c r="AN131" i="1"/>
  <c r="AM131" i="1"/>
  <c r="AS131" i="1" s="1"/>
  <c r="AI131" i="1"/>
  <c r="V131" i="1"/>
  <c r="AG131" i="1" s="1"/>
  <c r="R131" i="1"/>
  <c r="AT130" i="1" a="1"/>
  <c r="AT130" i="1" s="1"/>
  <c r="AS130" i="1"/>
  <c r="AR130" i="1"/>
  <c r="AQ130" i="1"/>
  <c r="AP130" i="1"/>
  <c r="AO130" i="1"/>
  <c r="AN130" i="1"/>
  <c r="AM130" i="1"/>
  <c r="AI130" i="1"/>
  <c r="AH130" i="1"/>
  <c r="AG130" i="1"/>
  <c r="AE130" i="1"/>
  <c r="AC130" i="1" s="1"/>
  <c r="AD130" i="1" s="1"/>
  <c r="V130" i="1"/>
  <c r="AF130" i="1" s="1"/>
  <c r="R130" i="1"/>
  <c r="AT129" i="1" a="1"/>
  <c r="AT129" i="1" s="1"/>
  <c r="AR129" i="1"/>
  <c r="AQ129" i="1"/>
  <c r="AP129" i="1"/>
  <c r="AN129" i="1"/>
  <c r="AM129" i="1"/>
  <c r="AS129" i="1" s="1"/>
  <c r="AI129" i="1"/>
  <c r="AG129" i="1"/>
  <c r="AF129" i="1"/>
  <c r="AE129" i="1"/>
  <c r="V129" i="1"/>
  <c r="AO129" i="1" s="1"/>
  <c r="R129" i="1"/>
  <c r="AT128" i="1" a="1"/>
  <c r="AT128" i="1" s="1"/>
  <c r="AS128" i="1"/>
  <c r="AR128" i="1"/>
  <c r="AQ128" i="1"/>
  <c r="AP128" i="1"/>
  <c r="AO128" i="1"/>
  <c r="AN128" i="1"/>
  <c r="AM128" i="1"/>
  <c r="AI128" i="1"/>
  <c r="AH128" i="1"/>
  <c r="AG128" i="1"/>
  <c r="AF128" i="1"/>
  <c r="AE128" i="1"/>
  <c r="V128" i="1"/>
  <c r="R128" i="1"/>
  <c r="AT127" i="1" a="1"/>
  <c r="AT127" i="1" s="1"/>
  <c r="AR127" i="1"/>
  <c r="AQ127" i="1"/>
  <c r="AP127" i="1"/>
  <c r="AN127" i="1"/>
  <c r="AM127" i="1"/>
  <c r="AS127" i="1" s="1"/>
  <c r="AI127" i="1"/>
  <c r="V127" i="1"/>
  <c r="AG127" i="1" s="1"/>
  <c r="R127" i="1"/>
  <c r="AT126" i="1" a="1"/>
  <c r="AT126" i="1" s="1"/>
  <c r="AS126" i="1"/>
  <c r="AR126" i="1"/>
  <c r="AQ126" i="1"/>
  <c r="AP126" i="1"/>
  <c r="AO126" i="1"/>
  <c r="AN126" i="1"/>
  <c r="AM126" i="1"/>
  <c r="AI126" i="1"/>
  <c r="AH126" i="1"/>
  <c r="AG126" i="1"/>
  <c r="AE126" i="1"/>
  <c r="AC126" i="1"/>
  <c r="AD126" i="1" s="1"/>
  <c r="V126" i="1"/>
  <c r="AF126" i="1" s="1"/>
  <c r="R126" i="1"/>
  <c r="AT125" i="1" a="1"/>
  <c r="AT125" i="1" s="1"/>
  <c r="AR125" i="1"/>
  <c r="AQ125" i="1"/>
  <c r="AP125" i="1"/>
  <c r="AN125" i="1"/>
  <c r="AM125" i="1"/>
  <c r="AS125" i="1" s="1"/>
  <c r="AI125" i="1"/>
  <c r="AG125" i="1"/>
  <c r="AF125" i="1"/>
  <c r="AE125" i="1"/>
  <c r="V125" i="1"/>
  <c r="AO125" i="1" s="1"/>
  <c r="R125" i="1"/>
  <c r="AT124" i="1" a="1"/>
  <c r="AT124" i="1" s="1"/>
  <c r="AS124" i="1"/>
  <c r="AR124" i="1"/>
  <c r="AQ124" i="1"/>
  <c r="AP124" i="1"/>
  <c r="AO124" i="1"/>
  <c r="AN124" i="1"/>
  <c r="AM124" i="1"/>
  <c r="AI124" i="1"/>
  <c r="AH124" i="1"/>
  <c r="AG124" i="1"/>
  <c r="AF124" i="1"/>
  <c r="AE124" i="1"/>
  <c r="V124" i="1"/>
  <c r="R124" i="1"/>
  <c r="AT123" i="1"/>
  <c r="AT123" i="1" a="1"/>
  <c r="AR123" i="1"/>
  <c r="AQ123" i="1"/>
  <c r="AP123" i="1"/>
  <c r="AN123" i="1"/>
  <c r="AM123" i="1"/>
  <c r="AS123" i="1" s="1"/>
  <c r="AG123" i="1"/>
  <c r="V123" i="1"/>
  <c r="AI123" i="1" s="1"/>
  <c r="R123" i="1"/>
  <c r="AT122" i="1" a="1"/>
  <c r="AT122" i="1" s="1"/>
  <c r="AS122" i="1"/>
  <c r="AR122" i="1"/>
  <c r="AQ122" i="1"/>
  <c r="AP122" i="1"/>
  <c r="AO122" i="1"/>
  <c r="AN122" i="1"/>
  <c r="AM122" i="1"/>
  <c r="AI122" i="1"/>
  <c r="AH122" i="1"/>
  <c r="AG122" i="1"/>
  <c r="AE122" i="1"/>
  <c r="AC122" i="1" s="1"/>
  <c r="AD122" i="1" s="1"/>
  <c r="V122" i="1"/>
  <c r="AF122" i="1" s="1"/>
  <c r="R122" i="1"/>
  <c r="AT121" i="1" a="1"/>
  <c r="AT121" i="1" s="1"/>
  <c r="AR121" i="1"/>
  <c r="AQ121" i="1"/>
  <c r="AP121" i="1"/>
  <c r="AN121" i="1"/>
  <c r="AM121" i="1"/>
  <c r="AS121" i="1" s="1"/>
  <c r="AI121" i="1"/>
  <c r="AG121" i="1"/>
  <c r="AF121" i="1"/>
  <c r="AE121" i="1"/>
  <c r="V121" i="1"/>
  <c r="AO121" i="1" s="1"/>
  <c r="R121" i="1"/>
  <c r="AT120" i="1" a="1"/>
  <c r="AT120" i="1" s="1"/>
  <c r="AS120" i="1"/>
  <c r="AR120" i="1"/>
  <c r="AQ120" i="1"/>
  <c r="AP120" i="1"/>
  <c r="AO120" i="1"/>
  <c r="AN120" i="1"/>
  <c r="AM120" i="1"/>
  <c r="AI120" i="1"/>
  <c r="AH120" i="1"/>
  <c r="AG120" i="1"/>
  <c r="AF120" i="1"/>
  <c r="AE120" i="1"/>
  <c r="AC120" i="1" s="1"/>
  <c r="AD120" i="1" s="1"/>
  <c r="V120" i="1"/>
  <c r="R120" i="1"/>
  <c r="AT119" i="1"/>
  <c r="AT119" i="1" a="1"/>
  <c r="AR119" i="1"/>
  <c r="AQ119" i="1"/>
  <c r="AP119" i="1"/>
  <c r="AN119" i="1"/>
  <c r="AM119" i="1"/>
  <c r="AS119" i="1" s="1"/>
  <c r="AI119" i="1"/>
  <c r="AG119" i="1"/>
  <c r="AE119" i="1"/>
  <c r="V119" i="1"/>
  <c r="R119" i="1"/>
  <c r="AT118" i="1" a="1"/>
  <c r="AT118" i="1" s="1"/>
  <c r="AS118" i="1"/>
  <c r="AR118" i="1"/>
  <c r="AQ118" i="1"/>
  <c r="AP118" i="1"/>
  <c r="AO118" i="1"/>
  <c r="AN118" i="1"/>
  <c r="AM118" i="1"/>
  <c r="AI118" i="1"/>
  <c r="AH118" i="1"/>
  <c r="AG118" i="1"/>
  <c r="AE118" i="1"/>
  <c r="AC118" i="1" s="1"/>
  <c r="AD118" i="1" s="1"/>
  <c r="V118" i="1"/>
  <c r="AF118" i="1" s="1"/>
  <c r="R118" i="1"/>
  <c r="AT117" i="1" a="1"/>
  <c r="AT117" i="1" s="1"/>
  <c r="AR117" i="1"/>
  <c r="AQ117" i="1"/>
  <c r="AP117" i="1"/>
  <c r="AN117" i="1"/>
  <c r="AM117" i="1"/>
  <c r="AS117" i="1" s="1"/>
  <c r="AI117" i="1"/>
  <c r="AG117" i="1"/>
  <c r="AF117" i="1"/>
  <c r="AE117" i="1"/>
  <c r="V117" i="1"/>
  <c r="AO117" i="1" s="1"/>
  <c r="R117" i="1"/>
  <c r="AT116" i="1" a="1"/>
  <c r="AT116" i="1" s="1"/>
  <c r="AS116" i="1"/>
  <c r="AR116" i="1"/>
  <c r="AQ116" i="1"/>
  <c r="AP116" i="1"/>
  <c r="AO116" i="1"/>
  <c r="AN116" i="1"/>
  <c r="AM116" i="1"/>
  <c r="AI116" i="1"/>
  <c r="AH116" i="1"/>
  <c r="AG116" i="1"/>
  <c r="AF116" i="1"/>
  <c r="AE116" i="1"/>
  <c r="V116" i="1"/>
  <c r="R116" i="1"/>
  <c r="AT115" i="1"/>
  <c r="AT115" i="1" a="1"/>
  <c r="AR115" i="1"/>
  <c r="AQ115" i="1"/>
  <c r="AP115" i="1"/>
  <c r="AN115" i="1"/>
  <c r="AM115" i="1"/>
  <c r="AS115" i="1" s="1"/>
  <c r="AI115" i="1"/>
  <c r="AG115" i="1"/>
  <c r="AE115" i="1"/>
  <c r="V115" i="1"/>
  <c r="R115" i="1"/>
  <c r="AT114" i="1" a="1"/>
  <c r="AT114" i="1" s="1"/>
  <c r="AS114" i="1"/>
  <c r="AR114" i="1"/>
  <c r="AQ114" i="1"/>
  <c r="AP114" i="1"/>
  <c r="AO114" i="1"/>
  <c r="AN114" i="1"/>
  <c r="AM114" i="1"/>
  <c r="AI114" i="1"/>
  <c r="AH114" i="1"/>
  <c r="AG114" i="1"/>
  <c r="AE114" i="1"/>
  <c r="AC114" i="1"/>
  <c r="AD114" i="1" s="1"/>
  <c r="V114" i="1"/>
  <c r="AF114" i="1" s="1"/>
  <c r="R114" i="1"/>
  <c r="AT113" i="1" a="1"/>
  <c r="AT113" i="1" s="1"/>
  <c r="AR113" i="1"/>
  <c r="AQ113" i="1"/>
  <c r="AP113" i="1"/>
  <c r="AN113" i="1"/>
  <c r="AM113" i="1"/>
  <c r="AS113" i="1" s="1"/>
  <c r="AI113" i="1"/>
  <c r="AG113" i="1"/>
  <c r="AF113" i="1"/>
  <c r="AE113" i="1"/>
  <c r="V113" i="1"/>
  <c r="AO113" i="1" s="1"/>
  <c r="R113" i="1"/>
  <c r="AT112" i="1" a="1"/>
  <c r="AT112" i="1" s="1"/>
  <c r="AS112" i="1"/>
  <c r="AR112" i="1"/>
  <c r="AQ112" i="1"/>
  <c r="AP112" i="1"/>
  <c r="AO112" i="1"/>
  <c r="AN112" i="1"/>
  <c r="AM112" i="1"/>
  <c r="AI112" i="1"/>
  <c r="AH112" i="1"/>
  <c r="AG112" i="1"/>
  <c r="AF112" i="1"/>
  <c r="AE112" i="1"/>
  <c r="AC112" i="1" s="1"/>
  <c r="AD112" i="1" s="1"/>
  <c r="V112" i="1"/>
  <c r="R112" i="1"/>
  <c r="AT111" i="1"/>
  <c r="AT111" i="1" a="1"/>
  <c r="AR111" i="1"/>
  <c r="AQ111" i="1"/>
  <c r="AP111" i="1"/>
  <c r="AN111" i="1"/>
  <c r="AM111" i="1"/>
  <c r="AS111" i="1" s="1"/>
  <c r="AG111" i="1"/>
  <c r="V111" i="1"/>
  <c r="AI111" i="1" s="1"/>
  <c r="R111" i="1"/>
  <c r="AT110" i="1" a="1"/>
  <c r="AT110" i="1" s="1"/>
  <c r="AS110" i="1"/>
  <c r="AR110" i="1"/>
  <c r="AQ110" i="1"/>
  <c r="AP110" i="1"/>
  <c r="AO110" i="1"/>
  <c r="AN110" i="1"/>
  <c r="AM110" i="1"/>
  <c r="AI110" i="1"/>
  <c r="AH110" i="1"/>
  <c r="AG110" i="1"/>
  <c r="AE110" i="1"/>
  <c r="AC110" i="1" s="1"/>
  <c r="AD110" i="1" s="1"/>
  <c r="V110" i="1"/>
  <c r="AF110" i="1" s="1"/>
  <c r="R110" i="1"/>
  <c r="AT109" i="1" a="1"/>
  <c r="AT109" i="1" s="1"/>
  <c r="AR109" i="1"/>
  <c r="AQ109" i="1"/>
  <c r="AP109" i="1"/>
  <c r="AN109" i="1"/>
  <c r="AM109" i="1"/>
  <c r="AS109" i="1" s="1"/>
  <c r="AI109" i="1"/>
  <c r="AG109" i="1"/>
  <c r="AF109" i="1"/>
  <c r="AE109" i="1"/>
  <c r="V109" i="1"/>
  <c r="AO109" i="1" s="1"/>
  <c r="R109" i="1"/>
  <c r="AT108" i="1" a="1"/>
  <c r="AT108" i="1" s="1"/>
  <c r="AS108" i="1"/>
  <c r="AR108" i="1"/>
  <c r="AQ108" i="1"/>
  <c r="AP108" i="1"/>
  <c r="AO108" i="1"/>
  <c r="AN108" i="1"/>
  <c r="AM108" i="1"/>
  <c r="AI108" i="1"/>
  <c r="AH108" i="1"/>
  <c r="AG108" i="1"/>
  <c r="AF108" i="1"/>
  <c r="AE108" i="1"/>
  <c r="AC108" i="1" s="1"/>
  <c r="AD108" i="1" s="1"/>
  <c r="V108" i="1"/>
  <c r="R108" i="1"/>
  <c r="AT107" i="1"/>
  <c r="AT107" i="1" a="1"/>
  <c r="AR107" i="1"/>
  <c r="AQ107" i="1"/>
  <c r="AP107" i="1"/>
  <c r="AN107" i="1"/>
  <c r="AM107" i="1"/>
  <c r="AS107" i="1" s="1"/>
  <c r="AG107" i="1"/>
  <c r="AE107" i="1"/>
  <c r="V107" i="1"/>
  <c r="AI107" i="1" s="1"/>
  <c r="R107" i="1"/>
  <c r="AT106" i="1" a="1"/>
  <c r="AT106" i="1" s="1"/>
  <c r="AS106" i="1"/>
  <c r="AR106" i="1"/>
  <c r="AQ106" i="1"/>
  <c r="AP106" i="1"/>
  <c r="AO106" i="1"/>
  <c r="AN106" i="1"/>
  <c r="AM106" i="1"/>
  <c r="AI106" i="1"/>
  <c r="AH106" i="1"/>
  <c r="AG106" i="1"/>
  <c r="AE106" i="1"/>
  <c r="V106" i="1"/>
  <c r="AF106" i="1" s="1"/>
  <c r="R106" i="1"/>
  <c r="AT105" i="1"/>
  <c r="AT105" i="1" a="1"/>
  <c r="AR105" i="1"/>
  <c r="AQ105" i="1"/>
  <c r="AP105" i="1"/>
  <c r="AN105" i="1"/>
  <c r="AM105" i="1"/>
  <c r="AS105" i="1" s="1"/>
  <c r="AG105" i="1"/>
  <c r="AE105" i="1"/>
  <c r="V105" i="1"/>
  <c r="AI105" i="1" s="1"/>
  <c r="R105" i="1"/>
  <c r="AT104" i="1" a="1"/>
  <c r="AT104" i="1" s="1"/>
  <c r="AS104" i="1"/>
  <c r="AR104" i="1"/>
  <c r="AQ104" i="1"/>
  <c r="AP104" i="1"/>
  <c r="AO104" i="1"/>
  <c r="AN104" i="1"/>
  <c r="AM104" i="1"/>
  <c r="AI104" i="1"/>
  <c r="AH104" i="1"/>
  <c r="AG104" i="1"/>
  <c r="AF104" i="1"/>
  <c r="AE104" i="1"/>
  <c r="AC104" i="1" s="1"/>
  <c r="AD104" i="1" s="1"/>
  <c r="V104" i="1"/>
  <c r="R104" i="1"/>
  <c r="AT103" i="1" a="1"/>
  <c r="AT103" i="1" s="1"/>
  <c r="AR103" i="1"/>
  <c r="AQ103" i="1"/>
  <c r="AP103" i="1"/>
  <c r="AN103" i="1"/>
  <c r="AM103" i="1"/>
  <c r="AS103" i="1" s="1"/>
  <c r="AI103" i="1"/>
  <c r="AF103" i="1"/>
  <c r="V103" i="1"/>
  <c r="AG103" i="1" s="1"/>
  <c r="R103" i="1"/>
  <c r="AT102" i="1" a="1"/>
  <c r="AT102" i="1" s="1"/>
  <c r="AS102" i="1"/>
  <c r="AR102" i="1"/>
  <c r="AQ102" i="1"/>
  <c r="AP102" i="1"/>
  <c r="AO102" i="1"/>
  <c r="AN102" i="1"/>
  <c r="AM102" i="1"/>
  <c r="AI102" i="1"/>
  <c r="AH102" i="1"/>
  <c r="AG102" i="1"/>
  <c r="AE102" i="1"/>
  <c r="AC102" i="1" s="1"/>
  <c r="AD102" i="1" s="1"/>
  <c r="V102" i="1"/>
  <c r="AF102" i="1" s="1"/>
  <c r="R102" i="1"/>
  <c r="AT101" i="1" a="1"/>
  <c r="AT101" i="1" s="1"/>
  <c r="AR101" i="1"/>
  <c r="AQ101" i="1"/>
  <c r="AP101" i="1"/>
  <c r="AN101" i="1"/>
  <c r="AM101" i="1"/>
  <c r="AS101" i="1" s="1"/>
  <c r="AI101" i="1"/>
  <c r="AG101" i="1"/>
  <c r="AF101" i="1"/>
  <c r="AE101" i="1"/>
  <c r="V101" i="1"/>
  <c r="R101" i="1"/>
  <c r="AT100" i="1" a="1"/>
  <c r="AT100" i="1" s="1"/>
  <c r="AS100" i="1"/>
  <c r="AR100" i="1"/>
  <c r="AQ100" i="1"/>
  <c r="AP100" i="1"/>
  <c r="AO100" i="1"/>
  <c r="AN100" i="1"/>
  <c r="AM100" i="1"/>
  <c r="AI100" i="1"/>
  <c r="AH100" i="1"/>
  <c r="AG100" i="1"/>
  <c r="AF100" i="1"/>
  <c r="AE100" i="1"/>
  <c r="AC100" i="1" s="1"/>
  <c r="AD100" i="1" s="1"/>
  <c r="V100" i="1"/>
  <c r="R100" i="1"/>
  <c r="AT99" i="1"/>
  <c r="AT99" i="1" a="1"/>
  <c r="AR99" i="1"/>
  <c r="AQ99" i="1"/>
  <c r="AP99" i="1"/>
  <c r="AN99" i="1"/>
  <c r="AM99" i="1"/>
  <c r="AS99" i="1" s="1"/>
  <c r="V99" i="1"/>
  <c r="R99" i="1"/>
  <c r="AT98" i="1" a="1"/>
  <c r="AT98" i="1" s="1"/>
  <c r="AS98" i="1"/>
  <c r="AR98" i="1"/>
  <c r="AQ98" i="1"/>
  <c r="AP98" i="1"/>
  <c r="AO98" i="1"/>
  <c r="AN98" i="1"/>
  <c r="AM98" i="1"/>
  <c r="AI98" i="1"/>
  <c r="AH98" i="1"/>
  <c r="AG98" i="1"/>
  <c r="AE98" i="1"/>
  <c r="AC98" i="1" s="1"/>
  <c r="AD98" i="1" s="1"/>
  <c r="V98" i="1"/>
  <c r="AF98" i="1" s="1"/>
  <c r="R98" i="1"/>
  <c r="AT97" i="1"/>
  <c r="AT97" i="1" a="1"/>
  <c r="AR97" i="1"/>
  <c r="AQ97" i="1"/>
  <c r="AP97" i="1"/>
  <c r="AN97" i="1"/>
  <c r="AM97" i="1"/>
  <c r="AS97" i="1" s="1"/>
  <c r="AG97" i="1"/>
  <c r="AF97" i="1"/>
  <c r="AE97" i="1"/>
  <c r="V97" i="1"/>
  <c r="AI97" i="1" s="1"/>
  <c r="R97" i="1"/>
  <c r="AT96" i="1" a="1"/>
  <c r="AT96" i="1" s="1"/>
  <c r="AS96" i="1"/>
  <c r="AR96" i="1"/>
  <c r="AQ96" i="1"/>
  <c r="AP96" i="1"/>
  <c r="AO96" i="1"/>
  <c r="AN96" i="1"/>
  <c r="AM96" i="1"/>
  <c r="AI96" i="1"/>
  <c r="AH96" i="1"/>
  <c r="AG96" i="1"/>
  <c r="AF96" i="1"/>
  <c r="AE96" i="1"/>
  <c r="V96" i="1"/>
  <c r="R96" i="1"/>
  <c r="AT95" i="1"/>
  <c r="AT95" i="1" a="1"/>
  <c r="AS95" i="1"/>
  <c r="AR95" i="1"/>
  <c r="AQ95" i="1"/>
  <c r="AP95" i="1"/>
  <c r="AN95" i="1"/>
  <c r="AM95" i="1"/>
  <c r="AI95" i="1"/>
  <c r="V95" i="1"/>
  <c r="R95" i="1"/>
  <c r="AT94" i="1"/>
  <c r="AT94" i="1" a="1"/>
  <c r="AR94" i="1"/>
  <c r="AQ94" i="1"/>
  <c r="AP94" i="1"/>
  <c r="AO94" i="1"/>
  <c r="AN94" i="1"/>
  <c r="AM94" i="1"/>
  <c r="AS94" i="1" s="1"/>
  <c r="AI94" i="1"/>
  <c r="AH94" i="1"/>
  <c r="AG94" i="1"/>
  <c r="AE94" i="1"/>
  <c r="AC94" i="1"/>
  <c r="AD94" i="1" s="1"/>
  <c r="V94" i="1"/>
  <c r="AF94" i="1" s="1"/>
  <c r="R94" i="1"/>
  <c r="AT93" i="1" a="1"/>
  <c r="AT93" i="1" s="1"/>
  <c r="AR93" i="1"/>
  <c r="AQ93" i="1"/>
  <c r="AP93" i="1"/>
  <c r="AO93" i="1"/>
  <c r="AN93" i="1"/>
  <c r="AM93" i="1"/>
  <c r="AS93" i="1" s="1"/>
  <c r="AI93" i="1"/>
  <c r="AG93" i="1"/>
  <c r="AF93" i="1"/>
  <c r="AE93" i="1"/>
  <c r="AC93" i="1"/>
  <c r="AD93" i="1" s="1"/>
  <c r="V93" i="1"/>
  <c r="AH93" i="1" s="1"/>
  <c r="R93" i="1"/>
  <c r="AT92" i="1" a="1"/>
  <c r="AT92" i="1" s="1"/>
  <c r="AS92" i="1"/>
  <c r="AR92" i="1"/>
  <c r="AQ92" i="1"/>
  <c r="AP92" i="1"/>
  <c r="AO92" i="1"/>
  <c r="AN92" i="1"/>
  <c r="AM92" i="1"/>
  <c r="AI92" i="1"/>
  <c r="AH92" i="1"/>
  <c r="AG92" i="1"/>
  <c r="AF92" i="1"/>
  <c r="AE92" i="1"/>
  <c r="AC92" i="1" s="1"/>
  <c r="AD92" i="1" s="1"/>
  <c r="V92" i="1"/>
  <c r="R92" i="1"/>
  <c r="AT91" i="1"/>
  <c r="AT91" i="1" a="1"/>
  <c r="AS91" i="1"/>
  <c r="AR91" i="1"/>
  <c r="AQ91" i="1"/>
  <c r="AP91" i="1"/>
  <c r="AN91" i="1"/>
  <c r="AM91" i="1"/>
  <c r="AE91" i="1"/>
  <c r="V91" i="1"/>
  <c r="R91" i="1"/>
  <c r="AT90" i="1"/>
  <c r="AT90" i="1" a="1"/>
  <c r="AR90" i="1"/>
  <c r="AQ90" i="1"/>
  <c r="AP90" i="1"/>
  <c r="AO90" i="1"/>
  <c r="AN90" i="1"/>
  <c r="AM90" i="1"/>
  <c r="AS90" i="1" s="1"/>
  <c r="AE90" i="1"/>
  <c r="V90" i="1"/>
  <c r="AF90" i="1" s="1"/>
  <c r="R90" i="1"/>
  <c r="AT89" i="1" a="1"/>
  <c r="AT89" i="1" s="1"/>
  <c r="AR89" i="1"/>
  <c r="AQ89" i="1"/>
  <c r="AP89" i="1"/>
  <c r="AO89" i="1"/>
  <c r="AN89" i="1"/>
  <c r="AM89" i="1"/>
  <c r="AS89" i="1" s="1"/>
  <c r="AG89" i="1"/>
  <c r="AE89" i="1"/>
  <c r="V89" i="1"/>
  <c r="AH89" i="1" s="1"/>
  <c r="R89" i="1"/>
  <c r="AT88" i="1" a="1"/>
  <c r="AT88" i="1" s="1"/>
  <c r="AS88" i="1"/>
  <c r="AR88" i="1"/>
  <c r="AQ88" i="1"/>
  <c r="AP88" i="1"/>
  <c r="AO88" i="1"/>
  <c r="AN88" i="1"/>
  <c r="AM88" i="1"/>
  <c r="AI88" i="1"/>
  <c r="AH88" i="1"/>
  <c r="AG88" i="1"/>
  <c r="AF88" i="1"/>
  <c r="AC88" i="1" s="1"/>
  <c r="AE88" i="1"/>
  <c r="AD88" i="1"/>
  <c r="V88" i="1"/>
  <c r="R88" i="1"/>
  <c r="AT87" i="1"/>
  <c r="AT87" i="1" a="1"/>
  <c r="AS87" i="1"/>
  <c r="AR87" i="1"/>
  <c r="AQ87" i="1"/>
  <c r="AP87" i="1"/>
  <c r="AN87" i="1"/>
  <c r="AM87" i="1"/>
  <c r="AG87" i="1"/>
  <c r="AE87" i="1"/>
  <c r="V87" i="1"/>
  <c r="AO87" i="1" s="1"/>
  <c r="R87" i="1"/>
  <c r="AT86" i="1"/>
  <c r="AT86" i="1" a="1"/>
  <c r="AS86" i="1"/>
  <c r="AR86" i="1"/>
  <c r="AQ86" i="1"/>
  <c r="AP86" i="1"/>
  <c r="AO86" i="1"/>
  <c r="AN86" i="1"/>
  <c r="AM86" i="1"/>
  <c r="AH86" i="1"/>
  <c r="AE86" i="1"/>
  <c r="V86" i="1"/>
  <c r="AF86" i="1" s="1"/>
  <c r="R86" i="1"/>
  <c r="AT85" i="1" a="1"/>
  <c r="AT85" i="1" s="1"/>
  <c r="AR85" i="1"/>
  <c r="AQ85" i="1"/>
  <c r="AP85" i="1"/>
  <c r="AO85" i="1"/>
  <c r="AN85" i="1"/>
  <c r="AM85" i="1"/>
  <c r="AS85" i="1" s="1"/>
  <c r="AG85" i="1"/>
  <c r="AE85" i="1"/>
  <c r="V85" i="1"/>
  <c r="AH85" i="1" s="1"/>
  <c r="R85" i="1"/>
  <c r="AT84" i="1" a="1"/>
  <c r="AT84" i="1" s="1"/>
  <c r="AS84" i="1"/>
  <c r="AR84" i="1"/>
  <c r="AQ84" i="1"/>
  <c r="AP84" i="1"/>
  <c r="AO84" i="1"/>
  <c r="AN84" i="1"/>
  <c r="AM84" i="1"/>
  <c r="AI84" i="1"/>
  <c r="AH84" i="1"/>
  <c r="AG84" i="1"/>
  <c r="AF84" i="1"/>
  <c r="AE84" i="1"/>
  <c r="V84" i="1"/>
  <c r="R84" i="1"/>
  <c r="AT83" i="1"/>
  <c r="AT83" i="1" a="1"/>
  <c r="AS83" i="1"/>
  <c r="AR83" i="1"/>
  <c r="AQ83" i="1"/>
  <c r="AP83" i="1"/>
  <c r="AN83" i="1"/>
  <c r="AM83" i="1"/>
  <c r="AI83" i="1"/>
  <c r="AG83" i="1"/>
  <c r="AF83" i="1"/>
  <c r="AE83" i="1"/>
  <c r="V83" i="1"/>
  <c r="AO83" i="1" s="1"/>
  <c r="R83" i="1"/>
  <c r="AT82" i="1"/>
  <c r="AT82" i="1" a="1"/>
  <c r="AR82" i="1"/>
  <c r="AQ82" i="1"/>
  <c r="AP82" i="1"/>
  <c r="AO82" i="1"/>
  <c r="AN82" i="1"/>
  <c r="AM82" i="1"/>
  <c r="AS82" i="1" s="1"/>
  <c r="AH82" i="1"/>
  <c r="AG82" i="1"/>
  <c r="AE82" i="1"/>
  <c r="V82" i="1"/>
  <c r="AF82" i="1" s="1"/>
  <c r="R82" i="1"/>
  <c r="AT81" i="1" a="1"/>
  <c r="AT81" i="1" s="1"/>
  <c r="AR81" i="1"/>
  <c r="AQ81" i="1"/>
  <c r="AP81" i="1"/>
  <c r="AO81" i="1"/>
  <c r="AN81" i="1"/>
  <c r="AM81" i="1"/>
  <c r="AS81" i="1" s="1"/>
  <c r="AG81" i="1"/>
  <c r="AF81" i="1"/>
  <c r="AE81" i="1"/>
  <c r="V81" i="1"/>
  <c r="AH81" i="1" s="1"/>
  <c r="R81" i="1"/>
  <c r="AT80" i="1" a="1"/>
  <c r="AT80" i="1" s="1"/>
  <c r="AS80" i="1"/>
  <c r="AR80" i="1"/>
  <c r="AQ80" i="1"/>
  <c r="AP80" i="1"/>
  <c r="AO80" i="1"/>
  <c r="AN80" i="1"/>
  <c r="AM80" i="1"/>
  <c r="AI80" i="1"/>
  <c r="AH80" i="1"/>
  <c r="AG80" i="1"/>
  <c r="AF80" i="1"/>
  <c r="AE80" i="1"/>
  <c r="AC80" i="1" s="1"/>
  <c r="AD80" i="1" s="1"/>
  <c r="V80" i="1"/>
  <c r="R80" i="1"/>
  <c r="AT79" i="1"/>
  <c r="AT79" i="1" a="1"/>
  <c r="AS79" i="1"/>
  <c r="AR79" i="1"/>
  <c r="AQ79" i="1"/>
  <c r="AP79" i="1"/>
  <c r="AN79" i="1"/>
  <c r="AM79" i="1"/>
  <c r="V79" i="1"/>
  <c r="R79" i="1"/>
  <c r="AT78" i="1"/>
  <c r="AT78" i="1" a="1"/>
  <c r="AR78" i="1"/>
  <c r="AQ78" i="1"/>
  <c r="AP78" i="1"/>
  <c r="AO78" i="1"/>
  <c r="AN78" i="1"/>
  <c r="AM78" i="1"/>
  <c r="AS78" i="1" s="1"/>
  <c r="AI78" i="1"/>
  <c r="AH78" i="1"/>
  <c r="AG78" i="1"/>
  <c r="AE78" i="1"/>
  <c r="AC78" i="1"/>
  <c r="AD78" i="1" s="1"/>
  <c r="V78" i="1"/>
  <c r="AF78" i="1" s="1"/>
  <c r="R78" i="1"/>
  <c r="AT77" i="1" a="1"/>
  <c r="AT77" i="1" s="1"/>
  <c r="AR77" i="1"/>
  <c r="AQ77" i="1"/>
  <c r="AP77" i="1"/>
  <c r="AO77" i="1"/>
  <c r="AN77" i="1"/>
  <c r="AM77" i="1"/>
  <c r="AS77" i="1" s="1"/>
  <c r="AI77" i="1"/>
  <c r="AG77" i="1"/>
  <c r="AF77" i="1"/>
  <c r="AE77" i="1"/>
  <c r="AC77" i="1"/>
  <c r="AD77" i="1" s="1"/>
  <c r="V77" i="1"/>
  <c r="AH77" i="1" s="1"/>
  <c r="R77" i="1"/>
  <c r="AT76" i="1" a="1"/>
  <c r="AT76" i="1" s="1"/>
  <c r="AS76" i="1"/>
  <c r="AR76" i="1"/>
  <c r="AQ76" i="1"/>
  <c r="AP76" i="1"/>
  <c r="AO76" i="1"/>
  <c r="AN76" i="1"/>
  <c r="AM76" i="1"/>
  <c r="AI76" i="1"/>
  <c r="AH76" i="1"/>
  <c r="AG76" i="1"/>
  <c r="AF76" i="1"/>
  <c r="AE76" i="1"/>
  <c r="AC76" i="1" s="1"/>
  <c r="AD76" i="1"/>
  <c r="V76" i="1"/>
  <c r="R76" i="1"/>
  <c r="AT75" i="1" a="1"/>
  <c r="AT75" i="1" s="1"/>
  <c r="AR75" i="1"/>
  <c r="AQ75" i="1"/>
  <c r="AP75" i="1"/>
  <c r="AN75" i="1"/>
  <c r="AM75" i="1"/>
  <c r="AS75" i="1" s="1"/>
  <c r="V75" i="1"/>
  <c r="R75" i="1"/>
  <c r="AT74" i="1" a="1"/>
  <c r="AT74" i="1" s="1"/>
  <c r="AR74" i="1"/>
  <c r="AQ74" i="1"/>
  <c r="AP74" i="1"/>
  <c r="AO74" i="1"/>
  <c r="AN74" i="1"/>
  <c r="AM74" i="1"/>
  <c r="AS74" i="1" s="1"/>
  <c r="AI74" i="1"/>
  <c r="AE74" i="1"/>
  <c r="V74" i="1"/>
  <c r="AF74" i="1" s="1"/>
  <c r="R74" i="1"/>
  <c r="AT73" i="1"/>
  <c r="AT73" i="1" a="1"/>
  <c r="AR73" i="1"/>
  <c r="AQ73" i="1"/>
  <c r="AP73" i="1"/>
  <c r="AO73" i="1"/>
  <c r="AN73" i="1"/>
  <c r="AM73" i="1"/>
  <c r="AS73" i="1" s="1"/>
  <c r="AI73" i="1"/>
  <c r="AE73" i="1"/>
  <c r="V73" i="1"/>
  <c r="AH73" i="1" s="1"/>
  <c r="R73" i="1"/>
  <c r="AT72" i="1" a="1"/>
  <c r="AT72" i="1" s="1"/>
  <c r="AS72" i="1"/>
  <c r="AR72" i="1"/>
  <c r="AQ72" i="1"/>
  <c r="AP72" i="1"/>
  <c r="AO72" i="1"/>
  <c r="AN72" i="1"/>
  <c r="AM72" i="1"/>
  <c r="AI72" i="1"/>
  <c r="AH72" i="1"/>
  <c r="AG72" i="1"/>
  <c r="AF72" i="1"/>
  <c r="AC72" i="1" s="1"/>
  <c r="AE72" i="1"/>
  <c r="AD72" i="1"/>
  <c r="V72" i="1"/>
  <c r="R72" i="1"/>
  <c r="AT71" i="1" a="1"/>
  <c r="AT71" i="1" s="1"/>
  <c r="AS71" i="1"/>
  <c r="AR71" i="1"/>
  <c r="AQ71" i="1"/>
  <c r="AP71" i="1"/>
  <c r="AN71" i="1"/>
  <c r="AM71" i="1"/>
  <c r="AG71" i="1"/>
  <c r="AE71" i="1"/>
  <c r="V71" i="1"/>
  <c r="AO71" i="1" s="1"/>
  <c r="R71" i="1"/>
  <c r="AT70" i="1" a="1"/>
  <c r="AT70" i="1" s="1"/>
  <c r="AS70" i="1"/>
  <c r="AR70" i="1"/>
  <c r="AQ70" i="1"/>
  <c r="AP70" i="1"/>
  <c r="AN70" i="1"/>
  <c r="AM70" i="1"/>
  <c r="AH70" i="1"/>
  <c r="AE70" i="1"/>
  <c r="V70" i="1"/>
  <c r="AF70" i="1" s="1"/>
  <c r="R70" i="1"/>
  <c r="AT69" i="1" a="1"/>
  <c r="AT69" i="1" s="1"/>
  <c r="AR69" i="1"/>
  <c r="AQ69" i="1"/>
  <c r="AP69" i="1"/>
  <c r="AN69" i="1"/>
  <c r="AM69" i="1"/>
  <c r="AS69" i="1" s="1"/>
  <c r="AG69" i="1"/>
  <c r="AE69" i="1"/>
  <c r="V69" i="1"/>
  <c r="AH69" i="1" s="1"/>
  <c r="R69" i="1"/>
  <c r="AT68" i="1" a="1"/>
  <c r="AT68" i="1" s="1"/>
  <c r="AS68" i="1"/>
  <c r="AR68" i="1"/>
  <c r="AQ68" i="1"/>
  <c r="AP68" i="1"/>
  <c r="AO68" i="1"/>
  <c r="AN68" i="1"/>
  <c r="AM68" i="1"/>
  <c r="AI68" i="1"/>
  <c r="AH68" i="1"/>
  <c r="AG68" i="1"/>
  <c r="AF68" i="1"/>
  <c r="AC68" i="1" s="1"/>
  <c r="AD68" i="1" s="1"/>
  <c r="AE68" i="1"/>
  <c r="V68" i="1"/>
  <c r="R68" i="1"/>
  <c r="AT67" i="1"/>
  <c r="AT67" i="1" a="1"/>
  <c r="AS67" i="1"/>
  <c r="AR67" i="1"/>
  <c r="AQ67" i="1"/>
  <c r="AP67" i="1"/>
  <c r="AN67" i="1"/>
  <c r="AM67" i="1"/>
  <c r="AI67" i="1"/>
  <c r="AG67" i="1"/>
  <c r="AF67" i="1"/>
  <c r="AE67" i="1"/>
  <c r="V67" i="1"/>
  <c r="AO67" i="1" s="1"/>
  <c r="R67" i="1"/>
  <c r="AT66" i="1"/>
  <c r="AT66" i="1" a="1"/>
  <c r="AR66" i="1"/>
  <c r="AQ66" i="1"/>
  <c r="AP66" i="1"/>
  <c r="AN66" i="1"/>
  <c r="AM66" i="1"/>
  <c r="AS66" i="1" s="1"/>
  <c r="AH66" i="1"/>
  <c r="AG66" i="1"/>
  <c r="AE66" i="1"/>
  <c r="V66" i="1"/>
  <c r="AF66" i="1" s="1"/>
  <c r="R66" i="1"/>
  <c r="AT65" i="1" a="1"/>
  <c r="AT65" i="1" s="1"/>
  <c r="AR65" i="1"/>
  <c r="AQ65" i="1"/>
  <c r="AP65" i="1"/>
  <c r="AN65" i="1"/>
  <c r="AM65" i="1"/>
  <c r="AS65" i="1" s="1"/>
  <c r="AG65" i="1"/>
  <c r="AF65" i="1"/>
  <c r="AE65" i="1"/>
  <c r="V65" i="1"/>
  <c r="AH65" i="1" s="1"/>
  <c r="R65" i="1"/>
  <c r="AT64" i="1" a="1"/>
  <c r="AT64" i="1" s="1"/>
  <c r="AS64" i="1"/>
  <c r="AR64" i="1"/>
  <c r="AQ64" i="1"/>
  <c r="AP64" i="1"/>
  <c r="AO64" i="1"/>
  <c r="AN64" i="1"/>
  <c r="AM64" i="1"/>
  <c r="AI64" i="1"/>
  <c r="AH64" i="1"/>
  <c r="AG64" i="1"/>
  <c r="AF64" i="1"/>
  <c r="AE64" i="1"/>
  <c r="AC64" i="1" s="1"/>
  <c r="AD64" i="1" s="1"/>
  <c r="V64" i="1"/>
  <c r="R64" i="1"/>
  <c r="AT63" i="1"/>
  <c r="AT63" i="1" a="1"/>
  <c r="AS63" i="1"/>
  <c r="AR63" i="1"/>
  <c r="AQ63" i="1"/>
  <c r="AP63" i="1"/>
  <c r="AN63" i="1"/>
  <c r="AM63" i="1"/>
  <c r="V63" i="1"/>
  <c r="R63" i="1"/>
  <c r="AT62" i="1"/>
  <c r="AT62" i="1" a="1"/>
  <c r="AR62" i="1"/>
  <c r="AQ62" i="1"/>
  <c r="AP62" i="1"/>
  <c r="AO62" i="1"/>
  <c r="AN62" i="1"/>
  <c r="AM62" i="1"/>
  <c r="AS62" i="1" s="1"/>
  <c r="AI62" i="1"/>
  <c r="AH62" i="1"/>
  <c r="AG62" i="1"/>
  <c r="V62" i="1"/>
  <c r="AF62" i="1" s="1"/>
  <c r="R62" i="1"/>
  <c r="AT61" i="1"/>
  <c r="AT61" i="1" a="1"/>
  <c r="AR61" i="1"/>
  <c r="AQ61" i="1"/>
  <c r="AP61" i="1"/>
  <c r="AO61" i="1"/>
  <c r="AN61" i="1"/>
  <c r="AM61" i="1"/>
  <c r="AS61" i="1" s="1"/>
  <c r="AI61" i="1"/>
  <c r="AG61" i="1"/>
  <c r="AF61" i="1"/>
  <c r="V61" i="1"/>
  <c r="AH61" i="1" s="1"/>
  <c r="R61" i="1"/>
  <c r="AT60" i="1" a="1"/>
  <c r="AT60" i="1" s="1"/>
  <c r="AS60" i="1"/>
  <c r="AR60" i="1"/>
  <c r="AQ60" i="1"/>
  <c r="AP60" i="1"/>
  <c r="AO60" i="1"/>
  <c r="AN60" i="1"/>
  <c r="AM60" i="1"/>
  <c r="AI60" i="1"/>
  <c r="AH60" i="1"/>
  <c r="AG60" i="1"/>
  <c r="AF60" i="1"/>
  <c r="AE60" i="1"/>
  <c r="AC60" i="1" s="1"/>
  <c r="AD60" i="1"/>
  <c r="V60" i="1"/>
  <c r="R60" i="1"/>
  <c r="AT59" i="1" a="1"/>
  <c r="AT59" i="1" s="1"/>
  <c r="AR59" i="1"/>
  <c r="AQ59" i="1"/>
  <c r="AP59" i="1"/>
  <c r="AN59" i="1"/>
  <c r="AM59" i="1"/>
  <c r="AS59" i="1" s="1"/>
  <c r="AE59" i="1"/>
  <c r="V59" i="1"/>
  <c r="R59" i="1"/>
  <c r="AT58" i="1" a="1"/>
  <c r="AT58" i="1" s="1"/>
  <c r="AR58" i="1"/>
  <c r="AQ58" i="1"/>
  <c r="AP58" i="1"/>
  <c r="AO58" i="1"/>
  <c r="AN58" i="1"/>
  <c r="AM58" i="1"/>
  <c r="AS58" i="1" s="1"/>
  <c r="AI58" i="1"/>
  <c r="AE58" i="1"/>
  <c r="V58" i="1"/>
  <c r="AF58" i="1" s="1"/>
  <c r="R58" i="1"/>
  <c r="AT57" i="1"/>
  <c r="AT57" i="1" a="1"/>
  <c r="AR57" i="1"/>
  <c r="AQ57" i="1"/>
  <c r="AP57" i="1"/>
  <c r="AO57" i="1"/>
  <c r="AN57" i="1"/>
  <c r="AM57" i="1"/>
  <c r="AS57" i="1" s="1"/>
  <c r="AI57" i="1"/>
  <c r="AE57" i="1"/>
  <c r="V57" i="1"/>
  <c r="AH57" i="1" s="1"/>
  <c r="R57" i="1"/>
  <c r="AT56" i="1" a="1"/>
  <c r="AT56" i="1" s="1"/>
  <c r="AS56" i="1"/>
  <c r="AR56" i="1"/>
  <c r="AQ56" i="1"/>
  <c r="AP56" i="1"/>
  <c r="AO56" i="1"/>
  <c r="AN56" i="1"/>
  <c r="AM56" i="1"/>
  <c r="AI56" i="1"/>
  <c r="AH56" i="1"/>
  <c r="AG56" i="1"/>
  <c r="AF56" i="1"/>
  <c r="AC56" i="1" s="1"/>
  <c r="AD56" i="1" s="1"/>
  <c r="AE56" i="1"/>
  <c r="V56" i="1"/>
  <c r="R56" i="1"/>
  <c r="AT55" i="1" a="1"/>
  <c r="AT55" i="1" s="1"/>
  <c r="AS55" i="1"/>
  <c r="AR55" i="1"/>
  <c r="AQ55" i="1"/>
  <c r="AP55" i="1"/>
  <c r="AN55" i="1"/>
  <c r="AM55" i="1"/>
  <c r="AH55" i="1"/>
  <c r="AG55" i="1"/>
  <c r="AF55" i="1"/>
  <c r="AE55" i="1"/>
  <c r="V55" i="1"/>
  <c r="AO55" i="1" s="1"/>
  <c r="R55" i="1"/>
  <c r="AT54" i="1" a="1"/>
  <c r="AT54" i="1" s="1"/>
  <c r="AS54" i="1"/>
  <c r="AR54" i="1"/>
  <c r="AQ54" i="1"/>
  <c r="AP54" i="1"/>
  <c r="AN54" i="1"/>
  <c r="AM54" i="1"/>
  <c r="AH54" i="1"/>
  <c r="AE54" i="1"/>
  <c r="V54" i="1"/>
  <c r="AF54" i="1" s="1"/>
  <c r="R54" i="1"/>
  <c r="AT53" i="1" a="1"/>
  <c r="AT53" i="1" s="1"/>
  <c r="AR53" i="1"/>
  <c r="AQ53" i="1"/>
  <c r="AP53" i="1"/>
  <c r="AO53" i="1"/>
  <c r="AN53" i="1"/>
  <c r="AM53" i="1"/>
  <c r="AS53" i="1" s="1"/>
  <c r="AI53" i="1"/>
  <c r="AG53" i="1"/>
  <c r="AF53" i="1"/>
  <c r="V53" i="1"/>
  <c r="AE53" i="1" s="1"/>
  <c r="R53" i="1"/>
  <c r="AT52" i="1" a="1"/>
  <c r="AT52" i="1" s="1"/>
  <c r="AS52" i="1"/>
  <c r="AR52" i="1"/>
  <c r="AQ52" i="1"/>
  <c r="AP52" i="1"/>
  <c r="AN52" i="1"/>
  <c r="AM52" i="1"/>
  <c r="AI52" i="1"/>
  <c r="AH52" i="1"/>
  <c r="AG52" i="1"/>
  <c r="AF52" i="1"/>
  <c r="V52" i="1"/>
  <c r="AE52" i="1" s="1"/>
  <c r="AC52" i="1" s="1"/>
  <c r="AD52" i="1" s="1"/>
  <c r="R52" i="1"/>
  <c r="AT51" i="1"/>
  <c r="AT51" i="1" a="1"/>
  <c r="AS51" i="1"/>
  <c r="AR51" i="1"/>
  <c r="AQ51" i="1"/>
  <c r="AP51" i="1"/>
  <c r="AN51" i="1"/>
  <c r="AM51" i="1"/>
  <c r="AH51" i="1"/>
  <c r="AE51" i="1"/>
  <c r="V51" i="1"/>
  <c r="AI51" i="1" s="1"/>
  <c r="R51" i="1"/>
  <c r="AT50" i="1"/>
  <c r="AT50" i="1" a="1"/>
  <c r="AR50" i="1"/>
  <c r="AQ50" i="1"/>
  <c r="AP50" i="1"/>
  <c r="AN50" i="1"/>
  <c r="AM50" i="1"/>
  <c r="AS50" i="1" s="1"/>
  <c r="AG50" i="1"/>
  <c r="AE50" i="1"/>
  <c r="V50" i="1"/>
  <c r="AO50" i="1" s="1"/>
  <c r="R50" i="1"/>
  <c r="AT49" i="1" a="1"/>
  <c r="AT49" i="1" s="1"/>
  <c r="AS49" i="1"/>
  <c r="AR49" i="1"/>
  <c r="AQ49" i="1"/>
  <c r="AP49" i="1"/>
  <c r="AO49" i="1"/>
  <c r="AN49" i="1"/>
  <c r="AM49" i="1"/>
  <c r="AI49" i="1"/>
  <c r="AH49" i="1"/>
  <c r="AG49" i="1"/>
  <c r="AF49" i="1"/>
  <c r="AE49" i="1"/>
  <c r="AC49" i="1" s="1"/>
  <c r="AD49" i="1" s="1"/>
  <c r="V49" i="1"/>
  <c r="R49" i="1"/>
  <c r="AT48" i="1" a="1"/>
  <c r="AT48" i="1" s="1"/>
  <c r="AS48" i="1"/>
  <c r="AR48" i="1"/>
  <c r="AQ48" i="1"/>
  <c r="AP48" i="1"/>
  <c r="AN48" i="1"/>
  <c r="AM48" i="1"/>
  <c r="AI48" i="1"/>
  <c r="AC48" i="1" s="1"/>
  <c r="AD48" i="1" s="1"/>
  <c r="AH48" i="1"/>
  <c r="AG48" i="1"/>
  <c r="AF48" i="1"/>
  <c r="V48" i="1"/>
  <c r="AE48" i="1" s="1"/>
  <c r="R48" i="1"/>
  <c r="AT47" i="1"/>
  <c r="AT47" i="1" a="1"/>
  <c r="AS47" i="1"/>
  <c r="AR47" i="1"/>
  <c r="AQ47" i="1"/>
  <c r="AP47" i="1"/>
  <c r="AN47" i="1"/>
  <c r="AM47" i="1"/>
  <c r="AH47" i="1"/>
  <c r="AE47" i="1"/>
  <c r="V47" i="1"/>
  <c r="AI47" i="1" s="1"/>
  <c r="R47" i="1"/>
  <c r="AT46" i="1"/>
  <c r="AT46" i="1" a="1"/>
  <c r="AR46" i="1"/>
  <c r="AQ46" i="1"/>
  <c r="AP46" i="1"/>
  <c r="AN46" i="1"/>
  <c r="AM46" i="1"/>
  <c r="AS46" i="1" s="1"/>
  <c r="AG46" i="1"/>
  <c r="AE46" i="1"/>
  <c r="V46" i="1"/>
  <c r="R46" i="1"/>
  <c r="AT45" i="1" a="1"/>
  <c r="AT45" i="1" s="1"/>
  <c r="AS45" i="1"/>
  <c r="AR45" i="1"/>
  <c r="AQ45" i="1"/>
  <c r="AP45" i="1"/>
  <c r="AO45" i="1"/>
  <c r="AN45" i="1"/>
  <c r="AM45" i="1"/>
  <c r="AI45" i="1"/>
  <c r="AH45" i="1"/>
  <c r="AG45" i="1"/>
  <c r="AF45" i="1"/>
  <c r="AE45" i="1"/>
  <c r="AC45" i="1" s="1"/>
  <c r="AD45" i="1" s="1"/>
  <c r="V45" i="1"/>
  <c r="R45" i="1"/>
  <c r="AT44" i="1" a="1"/>
  <c r="AT44" i="1" s="1"/>
  <c r="AS44" i="1"/>
  <c r="AR44" i="1"/>
  <c r="AQ44" i="1"/>
  <c r="AP44" i="1"/>
  <c r="AN44" i="1"/>
  <c r="AM44" i="1"/>
  <c r="AI44" i="1"/>
  <c r="AH44" i="1"/>
  <c r="AG44" i="1"/>
  <c r="AF44" i="1"/>
  <c r="V44" i="1"/>
  <c r="AE44" i="1" s="1"/>
  <c r="AC44" i="1" s="1"/>
  <c r="AD44" i="1" s="1"/>
  <c r="R44" i="1"/>
  <c r="AT43" i="1"/>
  <c r="AT43" i="1" a="1"/>
  <c r="AR43" i="1"/>
  <c r="AQ43" i="1"/>
  <c r="AP43" i="1"/>
  <c r="AN43" i="1"/>
  <c r="AM43" i="1"/>
  <c r="AS43" i="1" s="1"/>
  <c r="V43" i="1"/>
  <c r="AH43" i="1" s="1"/>
  <c r="R43" i="1"/>
  <c r="AT42" i="1"/>
  <c r="AT42" i="1" a="1"/>
  <c r="AR42" i="1"/>
  <c r="AQ42" i="1"/>
  <c r="AP42" i="1"/>
  <c r="AO42" i="1"/>
  <c r="AN42" i="1"/>
  <c r="AM42" i="1"/>
  <c r="AS42" i="1" s="1"/>
  <c r="AG42" i="1"/>
  <c r="AE42" i="1"/>
  <c r="V42" i="1"/>
  <c r="R42" i="1"/>
  <c r="AT41" i="1" a="1"/>
  <c r="AT41" i="1" s="1"/>
  <c r="AS41" i="1"/>
  <c r="AR41" i="1"/>
  <c r="AQ41" i="1"/>
  <c r="AP41" i="1"/>
  <c r="AO41" i="1"/>
  <c r="AN41" i="1"/>
  <c r="AM41" i="1"/>
  <c r="AI41" i="1"/>
  <c r="AH41" i="1"/>
  <c r="AG41" i="1"/>
  <c r="AF41" i="1"/>
  <c r="AE41" i="1"/>
  <c r="AC41" i="1" s="1"/>
  <c r="AD41" i="1" s="1"/>
  <c r="V41" i="1"/>
  <c r="R41" i="1"/>
  <c r="AT40" i="1" a="1"/>
  <c r="AT40" i="1" s="1"/>
  <c r="AS40" i="1"/>
  <c r="AR40" i="1"/>
  <c r="AQ40" i="1"/>
  <c r="AP40" i="1"/>
  <c r="AN40" i="1"/>
  <c r="AM40" i="1"/>
  <c r="AI40" i="1"/>
  <c r="AH40" i="1"/>
  <c r="AG40" i="1"/>
  <c r="AC40" i="1" s="1"/>
  <c r="AD40" i="1" s="1"/>
  <c r="AF40" i="1"/>
  <c r="AE40" i="1"/>
  <c r="V40" i="1"/>
  <c r="AO40" i="1" s="1"/>
  <c r="R40" i="1"/>
  <c r="AT39" i="1"/>
  <c r="AT39" i="1" a="1"/>
  <c r="AS39" i="1"/>
  <c r="AR39" i="1"/>
  <c r="AQ39" i="1"/>
  <c r="AP39" i="1"/>
  <c r="AN39" i="1"/>
  <c r="AM39" i="1"/>
  <c r="AI39" i="1"/>
  <c r="AG39" i="1"/>
  <c r="V39" i="1"/>
  <c r="AH39" i="1" s="1"/>
  <c r="R39" i="1"/>
  <c r="AT38" i="1" a="1"/>
  <c r="AT38" i="1" s="1"/>
  <c r="AR38" i="1"/>
  <c r="AQ38" i="1"/>
  <c r="AP38" i="1"/>
  <c r="AN38" i="1"/>
  <c r="AM38" i="1"/>
  <c r="AS38" i="1" s="1"/>
  <c r="AG38" i="1"/>
  <c r="AE38" i="1"/>
  <c r="V38" i="1"/>
  <c r="AI38" i="1" s="1"/>
  <c r="R38" i="1"/>
  <c r="AT37" i="1" a="1"/>
  <c r="AT37" i="1" s="1"/>
  <c r="AS37" i="1"/>
  <c r="AR37" i="1"/>
  <c r="AQ37" i="1"/>
  <c r="AP37" i="1"/>
  <c r="AO37" i="1"/>
  <c r="AN37" i="1"/>
  <c r="AM37" i="1"/>
  <c r="AI37" i="1"/>
  <c r="AH37" i="1"/>
  <c r="AG37" i="1"/>
  <c r="AF37" i="1"/>
  <c r="AE37" i="1"/>
  <c r="AC37" i="1" s="1"/>
  <c r="AD37" i="1" s="1"/>
  <c r="V37" i="1"/>
  <c r="R37" i="1"/>
  <c r="AT36" i="1" a="1"/>
  <c r="AT36" i="1" s="1"/>
  <c r="AR36" i="1"/>
  <c r="AQ36" i="1"/>
  <c r="AP36" i="1"/>
  <c r="AN36" i="1"/>
  <c r="AM36" i="1"/>
  <c r="AS36" i="1" s="1"/>
  <c r="AH36" i="1"/>
  <c r="AF36" i="1"/>
  <c r="V36" i="1"/>
  <c r="AO36" i="1" s="1"/>
  <c r="R36" i="1"/>
  <c r="AT35" i="1" a="1"/>
  <c r="AT35" i="1" s="1"/>
  <c r="AS35" i="1"/>
  <c r="AR35" i="1"/>
  <c r="AQ35" i="1"/>
  <c r="AP35" i="1"/>
  <c r="AO35" i="1"/>
  <c r="AN35" i="1"/>
  <c r="AM35" i="1"/>
  <c r="AI35" i="1"/>
  <c r="AG35" i="1"/>
  <c r="V35" i="1"/>
  <c r="AF35" i="1" s="1"/>
  <c r="R35" i="1"/>
  <c r="AT34" i="1"/>
  <c r="AT34" i="1" a="1"/>
  <c r="AR34" i="1"/>
  <c r="AQ34" i="1"/>
  <c r="AP34" i="1"/>
  <c r="AO34" i="1"/>
  <c r="AN34" i="1"/>
  <c r="AM34" i="1"/>
  <c r="AS34" i="1" s="1"/>
  <c r="AI34" i="1"/>
  <c r="AF34" i="1"/>
  <c r="V34" i="1"/>
  <c r="AH34" i="1" s="1"/>
  <c r="R34" i="1"/>
  <c r="AT33" i="1" a="1"/>
  <c r="AT33" i="1" s="1"/>
  <c r="AS33" i="1"/>
  <c r="AR33" i="1"/>
  <c r="AQ33" i="1"/>
  <c r="AP33" i="1"/>
  <c r="AO33" i="1"/>
  <c r="AN33" i="1"/>
  <c r="AM33" i="1"/>
  <c r="AI33" i="1"/>
  <c r="AH33" i="1"/>
  <c r="AG33" i="1"/>
  <c r="AC33" i="1" s="1"/>
  <c r="AD33" i="1" s="1"/>
  <c r="AF33" i="1"/>
  <c r="AE33" i="1"/>
  <c r="V33" i="1"/>
  <c r="R33" i="1"/>
  <c r="AT32" i="1" a="1"/>
  <c r="AT32" i="1" s="1"/>
  <c r="AR32" i="1"/>
  <c r="AQ32" i="1"/>
  <c r="AP32" i="1"/>
  <c r="AN32" i="1"/>
  <c r="AM32" i="1"/>
  <c r="AS32" i="1" s="1"/>
  <c r="AI32" i="1"/>
  <c r="AH32" i="1"/>
  <c r="AG32" i="1"/>
  <c r="AF32" i="1"/>
  <c r="AE32" i="1"/>
  <c r="AC32" i="1" s="1"/>
  <c r="AD32" i="1" s="1"/>
  <c r="V32" i="1"/>
  <c r="AO32" i="1" s="1"/>
  <c r="R32" i="1"/>
  <c r="AT31" i="1" a="1"/>
  <c r="AT31" i="1" s="1"/>
  <c r="AR31" i="1"/>
  <c r="AQ31" i="1"/>
  <c r="AP31" i="1"/>
  <c r="AN31" i="1"/>
  <c r="AM31" i="1"/>
  <c r="AS31" i="1" s="1"/>
  <c r="AI31" i="1"/>
  <c r="AF31" i="1"/>
  <c r="AE31" i="1"/>
  <c r="V31" i="1"/>
  <c r="AH31" i="1" s="1"/>
  <c r="R31" i="1"/>
  <c r="AT30" i="1" a="1"/>
  <c r="AT30" i="1" s="1"/>
  <c r="AS30" i="1"/>
  <c r="AR30" i="1"/>
  <c r="AQ30" i="1"/>
  <c r="AP30" i="1"/>
  <c r="AO30" i="1"/>
  <c r="AN30" i="1"/>
  <c r="AM30" i="1"/>
  <c r="AI30" i="1"/>
  <c r="AH30" i="1"/>
  <c r="AG30" i="1"/>
  <c r="AE30" i="1"/>
  <c r="V30" i="1"/>
  <c r="AF30" i="1" s="1"/>
  <c r="AC30" i="1" s="1"/>
  <c r="AD30" i="1" s="1"/>
  <c r="R30" i="1"/>
  <c r="AT29" i="1" a="1"/>
  <c r="AT29" i="1" s="1"/>
  <c r="AR29" i="1"/>
  <c r="AQ29" i="1"/>
  <c r="AP29" i="1"/>
  <c r="AN29" i="1"/>
  <c r="AM29" i="1"/>
  <c r="AS29" i="1" s="1"/>
  <c r="AI29" i="1"/>
  <c r="AG29" i="1"/>
  <c r="AE29" i="1"/>
  <c r="V29" i="1"/>
  <c r="AO29" i="1" s="1"/>
  <c r="R29" i="1"/>
  <c r="AT28" i="1" a="1"/>
  <c r="AT28" i="1" s="1"/>
  <c r="AS28" i="1"/>
  <c r="AR28" i="1"/>
  <c r="AQ28" i="1"/>
  <c r="AP28" i="1"/>
  <c r="AO28" i="1"/>
  <c r="AN28" i="1"/>
  <c r="AM28" i="1"/>
  <c r="AI28" i="1"/>
  <c r="AH28" i="1"/>
  <c r="AG28" i="1"/>
  <c r="AC28" i="1" s="1"/>
  <c r="AD28" i="1" s="1"/>
  <c r="AF28" i="1"/>
  <c r="AE28" i="1"/>
  <c r="V28" i="1"/>
  <c r="R28" i="1"/>
  <c r="AT27" i="1" a="1"/>
  <c r="AT27" i="1" s="1"/>
  <c r="AR27" i="1"/>
  <c r="AQ27" i="1"/>
  <c r="AP27" i="1"/>
  <c r="AN27" i="1"/>
  <c r="AM27" i="1"/>
  <c r="AS27" i="1" s="1"/>
  <c r="AI27" i="1"/>
  <c r="AF27" i="1"/>
  <c r="AE27" i="1"/>
  <c r="V27" i="1"/>
  <c r="AH27" i="1" s="1"/>
  <c r="R27" i="1"/>
  <c r="AT26" i="1" a="1"/>
  <c r="AT26" i="1" s="1"/>
  <c r="AS26" i="1"/>
  <c r="AR26" i="1"/>
  <c r="AQ26" i="1"/>
  <c r="AP26" i="1"/>
  <c r="AO26" i="1"/>
  <c r="AN26" i="1"/>
  <c r="AM26" i="1"/>
  <c r="AI26" i="1"/>
  <c r="AH26" i="1"/>
  <c r="AG26" i="1"/>
  <c r="AE26" i="1"/>
  <c r="V26" i="1"/>
  <c r="AF26" i="1" s="1"/>
  <c r="AC26" i="1" s="1"/>
  <c r="AD26" i="1" s="1"/>
  <c r="R26" i="1"/>
  <c r="AT25" i="1" a="1"/>
  <c r="AT25" i="1" s="1"/>
  <c r="AR25" i="1"/>
  <c r="AQ25" i="1"/>
  <c r="AP25" i="1"/>
  <c r="AN25" i="1"/>
  <c r="AM25" i="1"/>
  <c r="AS25" i="1" s="1"/>
  <c r="AI25" i="1"/>
  <c r="AG25" i="1"/>
  <c r="AE25" i="1"/>
  <c r="V25" i="1"/>
  <c r="AO25" i="1" s="1"/>
  <c r="R25" i="1"/>
  <c r="AT24" i="1" a="1"/>
  <c r="AT24" i="1" s="1"/>
  <c r="AS24" i="1"/>
  <c r="AR24" i="1"/>
  <c r="AQ24" i="1"/>
  <c r="AP24" i="1"/>
  <c r="AO24" i="1"/>
  <c r="AN24" i="1"/>
  <c r="AM24" i="1"/>
  <c r="AI24" i="1"/>
  <c r="AH24" i="1"/>
  <c r="AG24" i="1"/>
  <c r="AC24" i="1" s="1"/>
  <c r="AD24" i="1" s="1"/>
  <c r="AF24" i="1"/>
  <c r="AE24" i="1"/>
  <c r="V24" i="1"/>
  <c r="R24" i="1"/>
  <c r="AT23" i="1" a="1"/>
  <c r="AT23" i="1" s="1"/>
  <c r="AR23" i="1"/>
  <c r="AQ23" i="1"/>
  <c r="AP23" i="1"/>
  <c r="AN23" i="1"/>
  <c r="AM23" i="1"/>
  <c r="AS23" i="1" s="1"/>
  <c r="AI23" i="1"/>
  <c r="AF23" i="1"/>
  <c r="AE23" i="1"/>
  <c r="V23" i="1"/>
  <c r="AH23" i="1" s="1"/>
  <c r="R23" i="1"/>
  <c r="AT22" i="1" a="1"/>
  <c r="AT22" i="1" s="1"/>
  <c r="AS22" i="1"/>
  <c r="AR22" i="1"/>
  <c r="AQ22" i="1"/>
  <c r="AP22" i="1"/>
  <c r="AO22" i="1"/>
  <c r="AN22" i="1"/>
  <c r="AM22" i="1"/>
  <c r="AI22" i="1"/>
  <c r="AH22" i="1"/>
  <c r="AG22" i="1"/>
  <c r="AE22" i="1"/>
  <c r="V22" i="1"/>
  <c r="AF22" i="1" s="1"/>
  <c r="AC22" i="1" s="1"/>
  <c r="AD22" i="1" s="1"/>
  <c r="R22" i="1"/>
  <c r="AT21" i="1" a="1"/>
  <c r="AT21" i="1" s="1"/>
  <c r="AR21" i="1"/>
  <c r="AQ21" i="1"/>
  <c r="AP21" i="1"/>
  <c r="AN21" i="1"/>
  <c r="AM21" i="1"/>
  <c r="AS21" i="1" s="1"/>
  <c r="AI21" i="1"/>
  <c r="AG21" i="1"/>
  <c r="AE21" i="1"/>
  <c r="V21" i="1"/>
  <c r="AO21" i="1" s="1"/>
  <c r="R21" i="1"/>
  <c r="AT20" i="1" a="1"/>
  <c r="AT20" i="1" s="1"/>
  <c r="AS20" i="1"/>
  <c r="AR20" i="1"/>
  <c r="AQ20" i="1"/>
  <c r="AP20" i="1"/>
  <c r="AO20" i="1"/>
  <c r="AN20" i="1"/>
  <c r="AM20" i="1"/>
  <c r="AI20" i="1"/>
  <c r="AH20" i="1"/>
  <c r="AG20" i="1"/>
  <c r="AC20" i="1" s="1"/>
  <c r="AD20" i="1" s="1"/>
  <c r="AF20" i="1"/>
  <c r="AE20" i="1"/>
  <c r="V20" i="1"/>
  <c r="R20" i="1"/>
  <c r="AT19" i="1" a="1"/>
  <c r="AT19" i="1" s="1"/>
  <c r="AR19" i="1"/>
  <c r="AQ19" i="1"/>
  <c r="AP19" i="1"/>
  <c r="AN19" i="1"/>
  <c r="AM19" i="1"/>
  <c r="AS19" i="1" s="1"/>
  <c r="AI19" i="1"/>
  <c r="AF19" i="1"/>
  <c r="AE19" i="1"/>
  <c r="V19" i="1"/>
  <c r="AH19" i="1" s="1"/>
  <c r="R19" i="1"/>
  <c r="AT18" i="1" a="1"/>
  <c r="AT18" i="1" s="1"/>
  <c r="AS18" i="1"/>
  <c r="AR18" i="1"/>
  <c r="AQ18" i="1"/>
  <c r="AP18" i="1"/>
  <c r="AO18" i="1"/>
  <c r="AN18" i="1"/>
  <c r="AM18" i="1"/>
  <c r="AI18" i="1"/>
  <c r="AH18" i="1"/>
  <c r="AG18" i="1"/>
  <c r="AE18" i="1"/>
  <c r="V18" i="1"/>
  <c r="AF18" i="1" s="1"/>
  <c r="AC18" i="1" s="1"/>
  <c r="AD18" i="1" s="1"/>
  <c r="R18" i="1"/>
  <c r="AT17" i="1" a="1"/>
  <c r="AT17" i="1" s="1"/>
  <c r="AR17" i="1"/>
  <c r="AQ17" i="1"/>
  <c r="AP17" i="1"/>
  <c r="AN17" i="1"/>
  <c r="AM17" i="1"/>
  <c r="AS17" i="1" s="1"/>
  <c r="AI17" i="1"/>
  <c r="AG17" i="1"/>
  <c r="AE17" i="1"/>
  <c r="V17" i="1"/>
  <c r="AO17" i="1" s="1"/>
  <c r="R17" i="1"/>
  <c r="AT16" i="1" a="1"/>
  <c r="AT16" i="1" s="1"/>
  <c r="AS16" i="1"/>
  <c r="AR16" i="1"/>
  <c r="AQ16" i="1"/>
  <c r="AP16" i="1"/>
  <c r="AO16" i="1"/>
  <c r="AN16" i="1"/>
  <c r="AM16" i="1"/>
  <c r="AI16" i="1"/>
  <c r="AH16" i="1"/>
  <c r="AG16" i="1"/>
  <c r="AC16" i="1" s="1"/>
  <c r="AD16" i="1" s="1"/>
  <c r="AF16" i="1"/>
  <c r="AE16" i="1"/>
  <c r="V16" i="1"/>
  <c r="R16" i="1"/>
  <c r="AT15" i="1" a="1"/>
  <c r="AT15" i="1" s="1"/>
  <c r="AR15" i="1"/>
  <c r="AQ15" i="1"/>
  <c r="AP15" i="1"/>
  <c r="AN15" i="1"/>
  <c r="AM15" i="1"/>
  <c r="AS15" i="1" s="1"/>
  <c r="AI15" i="1"/>
  <c r="AG15" i="1"/>
  <c r="AF15" i="1"/>
  <c r="AE15" i="1"/>
  <c r="V15" i="1"/>
  <c r="AH15" i="1" s="1"/>
  <c r="AC15" i="1" s="1"/>
  <c r="AD15" i="1" s="1"/>
  <c r="R15" i="1"/>
  <c r="AT14" i="1" a="1"/>
  <c r="AT14" i="1" s="1"/>
  <c r="AS14" i="1"/>
  <c r="AR14" i="1"/>
  <c r="AQ14" i="1"/>
  <c r="AP14" i="1"/>
  <c r="AO14" i="1"/>
  <c r="AN14" i="1"/>
  <c r="AM14" i="1"/>
  <c r="AI14" i="1"/>
  <c r="AH14" i="1"/>
  <c r="AG14" i="1"/>
  <c r="AE14" i="1"/>
  <c r="V14" i="1"/>
  <c r="AF14" i="1" s="1"/>
  <c r="AC14" i="1" s="1"/>
  <c r="AD14" i="1" s="1"/>
  <c r="R14" i="1"/>
  <c r="AT13" i="1" a="1"/>
  <c r="AT13" i="1" s="1"/>
  <c r="AR13" i="1"/>
  <c r="AQ13" i="1"/>
  <c r="AP13" i="1"/>
  <c r="AN13" i="1"/>
  <c r="AM13" i="1"/>
  <c r="AS13" i="1" s="1"/>
  <c r="AI13" i="1"/>
  <c r="AG13" i="1"/>
  <c r="AE13" i="1"/>
  <c r="V13" i="1"/>
  <c r="AO13" i="1" s="1"/>
  <c r="R13" i="1"/>
  <c r="AT12" i="1" a="1"/>
  <c r="AT12" i="1" s="1"/>
  <c r="AS12" i="1"/>
  <c r="AR12" i="1"/>
  <c r="AQ12" i="1"/>
  <c r="AP12" i="1"/>
  <c r="AO12" i="1"/>
  <c r="AN12" i="1"/>
  <c r="AM12" i="1"/>
  <c r="AI12" i="1"/>
  <c r="AH12" i="1"/>
  <c r="AG12" i="1"/>
  <c r="AC12" i="1" s="1"/>
  <c r="AD12" i="1" s="1"/>
  <c r="AF12" i="1"/>
  <c r="AE12" i="1"/>
  <c r="V12" i="1"/>
  <c r="R12" i="1"/>
  <c r="AT11" i="1" a="1"/>
  <c r="AT11" i="1" s="1"/>
  <c r="AR11" i="1"/>
  <c r="AQ11" i="1"/>
  <c r="AP11" i="1"/>
  <c r="AN11" i="1"/>
  <c r="AM11" i="1"/>
  <c r="AS11" i="1" s="1"/>
  <c r="AI11" i="1"/>
  <c r="AG11" i="1"/>
  <c r="AF11" i="1"/>
  <c r="AE11" i="1"/>
  <c r="V11" i="1"/>
  <c r="AH11" i="1" s="1"/>
  <c r="AC11" i="1" s="1"/>
  <c r="AD11" i="1" s="1"/>
  <c r="R11" i="1"/>
  <c r="AT10" i="1" a="1"/>
  <c r="AT10" i="1" s="1"/>
  <c r="AS10" i="1"/>
  <c r="AR10" i="1"/>
  <c r="AQ10" i="1"/>
  <c r="AP10" i="1"/>
  <c r="AO10" i="1"/>
  <c r="AN10" i="1"/>
  <c r="AM10" i="1"/>
  <c r="AI10" i="1"/>
  <c r="AH10" i="1"/>
  <c r="AG10" i="1"/>
  <c r="AE10" i="1"/>
  <c r="V10" i="1"/>
  <c r="AF10" i="1" s="1"/>
  <c r="AC10" i="1" s="1"/>
  <c r="AD10" i="1" s="1"/>
  <c r="R10" i="1"/>
  <c r="AT9" i="1" a="1"/>
  <c r="AT9" i="1" s="1"/>
  <c r="AR9" i="1"/>
  <c r="AQ9" i="1"/>
  <c r="AP9" i="1"/>
  <c r="AN9" i="1"/>
  <c r="AM9" i="1"/>
  <c r="AS9" i="1" s="1"/>
  <c r="AI9" i="1"/>
  <c r="AG9" i="1"/>
  <c r="AE9" i="1"/>
  <c r="V9" i="1"/>
  <c r="AO9" i="1" s="1"/>
  <c r="R9" i="1"/>
  <c r="AT8" i="1" a="1"/>
  <c r="AT8" i="1" s="1"/>
  <c r="AS8" i="1"/>
  <c r="AR8" i="1"/>
  <c r="AQ8" i="1"/>
  <c r="AP8" i="1"/>
  <c r="AO8" i="1"/>
  <c r="AN8" i="1"/>
  <c r="AM8" i="1"/>
  <c r="AI8" i="1"/>
  <c r="AH8" i="1"/>
  <c r="AG8" i="1"/>
  <c r="AC8" i="1" s="1"/>
  <c r="AD8" i="1" s="1"/>
  <c r="AF8" i="1"/>
  <c r="AE8" i="1"/>
  <c r="V8" i="1"/>
  <c r="R8" i="1"/>
  <c r="AT7" i="1" a="1"/>
  <c r="AT7" i="1" s="1"/>
  <c r="AR7" i="1"/>
  <c r="AQ7" i="1"/>
  <c r="AP7" i="1"/>
  <c r="AN7" i="1"/>
  <c r="AM7" i="1"/>
  <c r="AS7" i="1" s="1"/>
  <c r="AI7" i="1"/>
  <c r="AG7" i="1"/>
  <c r="AF7" i="1"/>
  <c r="AE7" i="1"/>
  <c r="V7" i="1"/>
  <c r="AH7" i="1" s="1"/>
  <c r="AC7" i="1" s="1"/>
  <c r="AD7" i="1" s="1"/>
  <c r="R7" i="1"/>
  <c r="AT6" i="1" a="1"/>
  <c r="AT6" i="1" s="1"/>
  <c r="AS6" i="1"/>
  <c r="AR6" i="1"/>
  <c r="AQ6" i="1"/>
  <c r="AP6" i="1"/>
  <c r="AO6" i="1"/>
  <c r="AN6" i="1"/>
  <c r="AM6" i="1"/>
  <c r="AI6" i="1"/>
  <c r="AH6" i="1"/>
  <c r="AG6" i="1"/>
  <c r="AE6" i="1"/>
  <c r="V6" i="1"/>
  <c r="AF6" i="1" s="1"/>
  <c r="AC6" i="1" s="1"/>
  <c r="AD6" i="1" s="1"/>
  <c r="R6" i="1"/>
  <c r="AT5" i="1" a="1"/>
  <c r="AT5" i="1" s="1"/>
  <c r="AR5" i="1"/>
  <c r="AQ5" i="1"/>
  <c r="AP5" i="1"/>
  <c r="AN5" i="1"/>
  <c r="AM5" i="1"/>
  <c r="AS5" i="1" s="1"/>
  <c r="AI5" i="1"/>
  <c r="AG5" i="1"/>
  <c r="AE5" i="1"/>
  <c r="V5" i="1"/>
  <c r="AO5" i="1" s="1"/>
  <c r="R5" i="1"/>
  <c r="AT4" i="1" a="1"/>
  <c r="AT4" i="1" s="1"/>
  <c r="AS4" i="1"/>
  <c r="AR4" i="1"/>
  <c r="AQ4" i="1"/>
  <c r="AP4" i="1"/>
  <c r="AO4" i="1"/>
  <c r="AN4" i="1"/>
  <c r="AM4" i="1"/>
  <c r="AI4" i="1"/>
  <c r="AH4" i="1"/>
  <c r="AG4" i="1"/>
  <c r="AC4" i="1" s="1"/>
  <c r="AD4" i="1" s="1"/>
  <c r="AF4" i="1"/>
  <c r="AE4" i="1"/>
  <c r="V4" i="1"/>
  <c r="R4" i="1"/>
  <c r="AT3" i="1" a="1"/>
  <c r="AT3" i="1" s="1"/>
  <c r="AR3" i="1"/>
  <c r="AQ3" i="1"/>
  <c r="AP3" i="1"/>
  <c r="AN3" i="1"/>
  <c r="AM3" i="1"/>
  <c r="AS3" i="1" s="1"/>
  <c r="AI3" i="1"/>
  <c r="AG3" i="1"/>
  <c r="AF3" i="1"/>
  <c r="AE3" i="1"/>
  <c r="V3" i="1"/>
  <c r="AH3" i="1" s="1"/>
  <c r="AC3" i="1" s="1"/>
  <c r="AD3" i="1" s="1"/>
  <c r="R3" i="1"/>
  <c r="AT2" i="1" a="1"/>
  <c r="AT2" i="1" s="1"/>
  <c r="AS2" i="1"/>
  <c r="AR2" i="1"/>
  <c r="AQ2" i="1"/>
  <c r="AP2" i="1"/>
  <c r="AO2" i="1"/>
  <c r="AN2" i="1"/>
  <c r="AM2" i="1"/>
  <c r="AI2" i="1"/>
  <c r="AH2" i="1"/>
  <c r="AG2" i="1"/>
  <c r="AE2" i="1"/>
  <c r="V2" i="1"/>
  <c r="AF2" i="1" s="1"/>
  <c r="AC2" i="1" s="1"/>
  <c r="AD2" i="1" s="1"/>
  <c r="R2" i="1"/>
  <c r="AC57" i="1" l="1"/>
  <c r="AD57" i="1" s="1"/>
  <c r="AC138" i="1"/>
  <c r="AD138" i="1" s="1"/>
  <c r="AC38" i="1"/>
  <c r="AD38" i="1" s="1"/>
  <c r="AO63" i="1"/>
  <c r="AH63" i="1"/>
  <c r="AG63" i="1"/>
  <c r="AF63" i="1"/>
  <c r="AE63" i="1"/>
  <c r="AO75" i="1"/>
  <c r="AI75" i="1"/>
  <c r="AH75" i="1"/>
  <c r="AG75" i="1"/>
  <c r="AF75" i="1"/>
  <c r="AH560" i="1"/>
  <c r="AG560" i="1"/>
  <c r="AF560" i="1"/>
  <c r="AO560" i="1"/>
  <c r="AI560" i="1"/>
  <c r="AE560" i="1"/>
  <c r="AF5" i="1"/>
  <c r="AC5" i="1" s="1"/>
  <c r="AD5" i="1" s="1"/>
  <c r="AF9" i="1"/>
  <c r="AC9" i="1" s="1"/>
  <c r="AD9" i="1" s="1"/>
  <c r="AF13" i="1"/>
  <c r="AF17" i="1"/>
  <c r="AC17" i="1" s="1"/>
  <c r="AD17" i="1" s="1"/>
  <c r="AF21" i="1"/>
  <c r="AC21" i="1" s="1"/>
  <c r="AD21" i="1" s="1"/>
  <c r="AF25" i="1"/>
  <c r="AC25" i="1" s="1"/>
  <c r="AD25" i="1" s="1"/>
  <c r="AF29" i="1"/>
  <c r="AC29" i="1" s="1"/>
  <c r="AD29" i="1" s="1"/>
  <c r="AG34" i="1"/>
  <c r="AH35" i="1"/>
  <c r="AG36" i="1"/>
  <c r="AI63" i="1"/>
  <c r="AE75" i="1"/>
  <c r="AC84" i="1"/>
  <c r="AD84" i="1" s="1"/>
  <c r="AC106" i="1"/>
  <c r="AD106" i="1" s="1"/>
  <c r="AC109" i="1"/>
  <c r="AD109" i="1" s="1"/>
  <c r="AC129" i="1"/>
  <c r="AD129" i="1" s="1"/>
  <c r="AO3" i="1"/>
  <c r="AH5" i="1"/>
  <c r="AO7" i="1"/>
  <c r="AH9" i="1"/>
  <c r="AO11" i="1"/>
  <c r="AH13" i="1"/>
  <c r="AC13" i="1" s="1"/>
  <c r="AD13" i="1" s="1"/>
  <c r="AO15" i="1"/>
  <c r="AH17" i="1"/>
  <c r="AO19" i="1"/>
  <c r="AH21" i="1"/>
  <c r="AO23" i="1"/>
  <c r="AH25" i="1"/>
  <c r="AO27" i="1"/>
  <c r="AH29" i="1"/>
  <c r="AO31" i="1"/>
  <c r="AI36" i="1"/>
  <c r="AI42" i="1"/>
  <c r="AH42" i="1"/>
  <c r="AF42" i="1"/>
  <c r="AO46" i="1"/>
  <c r="AI46" i="1"/>
  <c r="AH46" i="1"/>
  <c r="AF46" i="1"/>
  <c r="AC46" i="1" s="1"/>
  <c r="AD46" i="1" s="1"/>
  <c r="AO59" i="1"/>
  <c r="AI59" i="1"/>
  <c r="AH59" i="1"/>
  <c r="AG59" i="1"/>
  <c r="AF59" i="1"/>
  <c r="AC59" i="1" s="1"/>
  <c r="AD59" i="1" s="1"/>
  <c r="AC83" i="1"/>
  <c r="AD83" i="1" s="1"/>
  <c r="AO91" i="1"/>
  <c r="AI91" i="1"/>
  <c r="AH91" i="1"/>
  <c r="AG91" i="1"/>
  <c r="AF91" i="1"/>
  <c r="AC91" i="1" s="1"/>
  <c r="AD91" i="1" s="1"/>
  <c r="AO95" i="1"/>
  <c r="AH95" i="1"/>
  <c r="AG95" i="1"/>
  <c r="AF95" i="1"/>
  <c r="AE95" i="1"/>
  <c r="AI151" i="1"/>
  <c r="AH151" i="1"/>
  <c r="AG151" i="1"/>
  <c r="AF151" i="1"/>
  <c r="AE151" i="1"/>
  <c r="AO151" i="1"/>
  <c r="AI231" i="1"/>
  <c r="AH231" i="1"/>
  <c r="AG231" i="1"/>
  <c r="AF231" i="1"/>
  <c r="AE231" i="1"/>
  <c r="AO231" i="1"/>
  <c r="AI43" i="1"/>
  <c r="AG43" i="1"/>
  <c r="AF43" i="1"/>
  <c r="AO43" i="1"/>
  <c r="AC70" i="1"/>
  <c r="AD70" i="1" s="1"/>
  <c r="AI191" i="1"/>
  <c r="AH191" i="1"/>
  <c r="AG191" i="1"/>
  <c r="AF191" i="1"/>
  <c r="AE191" i="1"/>
  <c r="AC191" i="1" s="1"/>
  <c r="AD191" i="1" s="1"/>
  <c r="AO191" i="1"/>
  <c r="AI219" i="1"/>
  <c r="AH219" i="1"/>
  <c r="AG219" i="1"/>
  <c r="AF219" i="1"/>
  <c r="AE219" i="1"/>
  <c r="AO219" i="1"/>
  <c r="AC229" i="1"/>
  <c r="AD229" i="1" s="1"/>
  <c r="AC285" i="1"/>
  <c r="AD285" i="1" s="1"/>
  <c r="AF39" i="1"/>
  <c r="AO39" i="1"/>
  <c r="AC42" i="1"/>
  <c r="AD42" i="1" s="1"/>
  <c r="AC82" i="1"/>
  <c r="AD82" i="1" s="1"/>
  <c r="AE43" i="1"/>
  <c r="AG19" i="1"/>
  <c r="AC19" i="1" s="1"/>
  <c r="AD19" i="1" s="1"/>
  <c r="AG23" i="1"/>
  <c r="AC23" i="1" s="1"/>
  <c r="AD23" i="1" s="1"/>
  <c r="AG27" i="1"/>
  <c r="AC27" i="1" s="1"/>
  <c r="AD27" i="1" s="1"/>
  <c r="AG31" i="1"/>
  <c r="AC31" i="1" s="1"/>
  <c r="AD31" i="1" s="1"/>
  <c r="AH38" i="1"/>
  <c r="AF38" i="1"/>
  <c r="AO38" i="1"/>
  <c r="AC53" i="1"/>
  <c r="AD53" i="1" s="1"/>
  <c r="AC55" i="1"/>
  <c r="AD55" i="1" s="1"/>
  <c r="AO79" i="1"/>
  <c r="AH79" i="1"/>
  <c r="AG79" i="1"/>
  <c r="AF79" i="1"/>
  <c r="AE79" i="1"/>
  <c r="AC97" i="1"/>
  <c r="AD97" i="1" s="1"/>
  <c r="AC117" i="1"/>
  <c r="AD117" i="1" s="1"/>
  <c r="AE34" i="1"/>
  <c r="AC34" i="1" s="1"/>
  <c r="AD34" i="1" s="1"/>
  <c r="AE35" i="1"/>
  <c r="AC35" i="1" s="1"/>
  <c r="AD35" i="1" s="1"/>
  <c r="AE36" i="1"/>
  <c r="AC36" i="1" s="1"/>
  <c r="AD36" i="1" s="1"/>
  <c r="AE39" i="1"/>
  <c r="AC39" i="1" s="1"/>
  <c r="AD39" i="1" s="1"/>
  <c r="AI79" i="1"/>
  <c r="AC96" i="1"/>
  <c r="AD96" i="1" s="1"/>
  <c r="AH99" i="1"/>
  <c r="AO99" i="1"/>
  <c r="AI99" i="1"/>
  <c r="AG99" i="1"/>
  <c r="AF99" i="1"/>
  <c r="AE99" i="1"/>
  <c r="AC105" i="1"/>
  <c r="AD105" i="1" s="1"/>
  <c r="AC116" i="1"/>
  <c r="AD116" i="1" s="1"/>
  <c r="AC124" i="1"/>
  <c r="AD124" i="1" s="1"/>
  <c r="AC146" i="1"/>
  <c r="AD146" i="1" s="1"/>
  <c r="AO47" i="1"/>
  <c r="AF50" i="1"/>
  <c r="AC50" i="1" s="1"/>
  <c r="AD50" i="1" s="1"/>
  <c r="AO51" i="1"/>
  <c r="AH53" i="1"/>
  <c r="AG54" i="1"/>
  <c r="AC54" i="1" s="1"/>
  <c r="AD54" i="1" s="1"/>
  <c r="AI65" i="1"/>
  <c r="AC65" i="1" s="1"/>
  <c r="AD65" i="1" s="1"/>
  <c r="AI66" i="1"/>
  <c r="AC66" i="1" s="1"/>
  <c r="AD66" i="1" s="1"/>
  <c r="AH67" i="1"/>
  <c r="AC67" i="1" s="1"/>
  <c r="AD67" i="1" s="1"/>
  <c r="AF69" i="1"/>
  <c r="AC69" i="1" s="1"/>
  <c r="AD69" i="1" s="1"/>
  <c r="AG70" i="1"/>
  <c r="AF71" i="1"/>
  <c r="AC71" i="1" s="1"/>
  <c r="AD71" i="1" s="1"/>
  <c r="AI81" i="1"/>
  <c r="AC81" i="1" s="1"/>
  <c r="AD81" i="1" s="1"/>
  <c r="AI82" i="1"/>
  <c r="AH83" i="1"/>
  <c r="AF85" i="1"/>
  <c r="AC85" i="1" s="1"/>
  <c r="AD85" i="1" s="1"/>
  <c r="AG86" i="1"/>
  <c r="AC86" i="1" s="1"/>
  <c r="AD86" i="1" s="1"/>
  <c r="AF87" i="1"/>
  <c r="AC87" i="1" s="1"/>
  <c r="AD87" i="1" s="1"/>
  <c r="AO101" i="1"/>
  <c r="AH101" i="1"/>
  <c r="AC101" i="1" s="1"/>
  <c r="AD101" i="1" s="1"/>
  <c r="AE103" i="1"/>
  <c r="AF105" i="1"/>
  <c r="AE111" i="1"/>
  <c r="AH115" i="1"/>
  <c r="AF115" i="1"/>
  <c r="AC115" i="1" s="1"/>
  <c r="AD115" i="1" s="1"/>
  <c r="AO115" i="1"/>
  <c r="AC164" i="1"/>
  <c r="AD164" i="1" s="1"/>
  <c r="AC165" i="1"/>
  <c r="AD165" i="1" s="1"/>
  <c r="AI167" i="1"/>
  <c r="AH167" i="1"/>
  <c r="AG167" i="1"/>
  <c r="AF167" i="1"/>
  <c r="AE167" i="1"/>
  <c r="AC167" i="1" s="1"/>
  <c r="AD167" i="1" s="1"/>
  <c r="AO167" i="1"/>
  <c r="AC174" i="1"/>
  <c r="AD174" i="1" s="1"/>
  <c r="AI187" i="1"/>
  <c r="AH187" i="1"/>
  <c r="AG187" i="1"/>
  <c r="AF187" i="1"/>
  <c r="AE187" i="1"/>
  <c r="AC187" i="1" s="1"/>
  <c r="AD187" i="1" s="1"/>
  <c r="AO187" i="1"/>
  <c r="AC216" i="1"/>
  <c r="AD216" i="1" s="1"/>
  <c r="AC217" i="1"/>
  <c r="AD217" i="1" s="1"/>
  <c r="AI223" i="1"/>
  <c r="AH223" i="1"/>
  <c r="AG223" i="1"/>
  <c r="AF223" i="1"/>
  <c r="AE223" i="1"/>
  <c r="AC223" i="1" s="1"/>
  <c r="AD223" i="1" s="1"/>
  <c r="AO223" i="1"/>
  <c r="AI227" i="1"/>
  <c r="AH227" i="1"/>
  <c r="AG227" i="1"/>
  <c r="AF227" i="1"/>
  <c r="AE227" i="1"/>
  <c r="AO227" i="1"/>
  <c r="AO246" i="1"/>
  <c r="AI246" i="1"/>
  <c r="AH246" i="1"/>
  <c r="AG246" i="1"/>
  <c r="AF246" i="1"/>
  <c r="AE246" i="1"/>
  <c r="AC251" i="1"/>
  <c r="AD251" i="1" s="1"/>
  <c r="AO44" i="1"/>
  <c r="AF47" i="1"/>
  <c r="AC47" i="1" s="1"/>
  <c r="AD47" i="1" s="1"/>
  <c r="AO48" i="1"/>
  <c r="AH50" i="1"/>
  <c r="AF51" i="1"/>
  <c r="AC51" i="1" s="1"/>
  <c r="AD51" i="1" s="1"/>
  <c r="AO52" i="1"/>
  <c r="AI54" i="1"/>
  <c r="AF57" i="1"/>
  <c r="AG58" i="1"/>
  <c r="AC58" i="1" s="1"/>
  <c r="AD58" i="1" s="1"/>
  <c r="AI69" i="1"/>
  <c r="AI70" i="1"/>
  <c r="AH71" i="1"/>
  <c r="AF73" i="1"/>
  <c r="AG74" i="1"/>
  <c r="AI85" i="1"/>
  <c r="AI86" i="1"/>
  <c r="AH87" i="1"/>
  <c r="AF89" i="1"/>
  <c r="AC89" i="1" s="1"/>
  <c r="AD89" i="1" s="1"/>
  <c r="AG90" i="1"/>
  <c r="AO97" i="1"/>
  <c r="AH97" i="1"/>
  <c r="AH119" i="1"/>
  <c r="AF119" i="1"/>
  <c r="AO119" i="1"/>
  <c r="AI143" i="1"/>
  <c r="AH143" i="1"/>
  <c r="AG143" i="1"/>
  <c r="AF143" i="1"/>
  <c r="AE143" i="1"/>
  <c r="AO143" i="1"/>
  <c r="AC152" i="1"/>
  <c r="AD152" i="1" s="1"/>
  <c r="AC153" i="1"/>
  <c r="AD153" i="1" s="1"/>
  <c r="AI155" i="1"/>
  <c r="AH155" i="1"/>
  <c r="AG155" i="1"/>
  <c r="AF155" i="1"/>
  <c r="AE155" i="1"/>
  <c r="AO155" i="1"/>
  <c r="AC168" i="1"/>
  <c r="AD168" i="1" s="1"/>
  <c r="AI171" i="1"/>
  <c r="AH171" i="1"/>
  <c r="AG171" i="1"/>
  <c r="AF171" i="1"/>
  <c r="AE171" i="1"/>
  <c r="AO171" i="1"/>
  <c r="AC188" i="1"/>
  <c r="AD188" i="1" s="1"/>
  <c r="AC193" i="1"/>
  <c r="AD193" i="1" s="1"/>
  <c r="AC202" i="1"/>
  <c r="AD202" i="1" s="1"/>
  <c r="AC224" i="1"/>
  <c r="AD224" i="1" s="1"/>
  <c r="AC228" i="1"/>
  <c r="AD228" i="1" s="1"/>
  <c r="AI235" i="1"/>
  <c r="AH235" i="1"/>
  <c r="AG235" i="1"/>
  <c r="AF235" i="1"/>
  <c r="AE235" i="1"/>
  <c r="AC235" i="1" s="1"/>
  <c r="AD235" i="1" s="1"/>
  <c r="AO235" i="1"/>
  <c r="AI239" i="1"/>
  <c r="AH239" i="1"/>
  <c r="AG239" i="1"/>
  <c r="AF239" i="1"/>
  <c r="AE239" i="1"/>
  <c r="AO239" i="1"/>
  <c r="AC241" i="1"/>
  <c r="AD241" i="1" s="1"/>
  <c r="AH253" i="1"/>
  <c r="AG253" i="1"/>
  <c r="AF253" i="1"/>
  <c r="AO253" i="1"/>
  <c r="AI253" i="1"/>
  <c r="AE253" i="1"/>
  <c r="AG47" i="1"/>
  <c r="AI50" i="1"/>
  <c r="AG51" i="1"/>
  <c r="AI55" i="1"/>
  <c r="AG57" i="1"/>
  <c r="AH58" i="1"/>
  <c r="AE61" i="1"/>
  <c r="AC61" i="1" s="1"/>
  <c r="AD61" i="1" s="1"/>
  <c r="AE62" i="1"/>
  <c r="AC62" i="1" s="1"/>
  <c r="AD62" i="1" s="1"/>
  <c r="AO65" i="1"/>
  <c r="AO66" i="1"/>
  <c r="AI71" i="1"/>
  <c r="AG73" i="1"/>
  <c r="AH74" i="1"/>
  <c r="AI87" i="1"/>
  <c r="AH90" i="1"/>
  <c r="AH107" i="1"/>
  <c r="AO107" i="1"/>
  <c r="AC128" i="1"/>
  <c r="AD128" i="1" s="1"/>
  <c r="AC132" i="1"/>
  <c r="AD132" i="1" s="1"/>
  <c r="AC136" i="1"/>
  <c r="AD136" i="1" s="1"/>
  <c r="AI175" i="1"/>
  <c r="AH175" i="1"/>
  <c r="AG175" i="1"/>
  <c r="AF175" i="1"/>
  <c r="AE175" i="1"/>
  <c r="AO175" i="1"/>
  <c r="AC186" i="1"/>
  <c r="AD186" i="1" s="1"/>
  <c r="AI195" i="1"/>
  <c r="AH195" i="1"/>
  <c r="AG195" i="1"/>
  <c r="AF195" i="1"/>
  <c r="AE195" i="1"/>
  <c r="AC195" i="1" s="1"/>
  <c r="AD195" i="1" s="1"/>
  <c r="AO195" i="1"/>
  <c r="AI199" i="1"/>
  <c r="AH199" i="1"/>
  <c r="AG199" i="1"/>
  <c r="AF199" i="1"/>
  <c r="AE199" i="1"/>
  <c r="AO199" i="1"/>
  <c r="AC206" i="1"/>
  <c r="AD206" i="1" s="1"/>
  <c r="AC237" i="1"/>
  <c r="AD237" i="1" s="1"/>
  <c r="AI89" i="1"/>
  <c r="AI90" i="1"/>
  <c r="AH123" i="1"/>
  <c r="AF123" i="1"/>
  <c r="AO123" i="1"/>
  <c r="AH139" i="1"/>
  <c r="AF139" i="1"/>
  <c r="AE139" i="1"/>
  <c r="AO139" i="1"/>
  <c r="AI147" i="1"/>
  <c r="AH147" i="1"/>
  <c r="AG147" i="1"/>
  <c r="AF147" i="1"/>
  <c r="AE147" i="1"/>
  <c r="AC147" i="1" s="1"/>
  <c r="AD147" i="1" s="1"/>
  <c r="AO147" i="1"/>
  <c r="AC150" i="1"/>
  <c r="AD150" i="1" s="1"/>
  <c r="AC156" i="1"/>
  <c r="AD156" i="1" s="1"/>
  <c r="AI159" i="1"/>
  <c r="AH159" i="1"/>
  <c r="AG159" i="1"/>
  <c r="AF159" i="1"/>
  <c r="AE159" i="1"/>
  <c r="AC159" i="1" s="1"/>
  <c r="AD159" i="1" s="1"/>
  <c r="AO159" i="1"/>
  <c r="AC172" i="1"/>
  <c r="AD172" i="1" s="1"/>
  <c r="AI179" i="1"/>
  <c r="AH179" i="1"/>
  <c r="AG179" i="1"/>
  <c r="AF179" i="1"/>
  <c r="AE179" i="1"/>
  <c r="AC179" i="1" s="1"/>
  <c r="AD179" i="1" s="1"/>
  <c r="AO179" i="1"/>
  <c r="AC197" i="1"/>
  <c r="AD197" i="1" s="1"/>
  <c r="AI203" i="1"/>
  <c r="AH203" i="1"/>
  <c r="AG203" i="1"/>
  <c r="AF203" i="1"/>
  <c r="AE203" i="1"/>
  <c r="AC203" i="1" s="1"/>
  <c r="AD203" i="1" s="1"/>
  <c r="AO203" i="1"/>
  <c r="AC236" i="1"/>
  <c r="AD236" i="1" s="1"/>
  <c r="AC240" i="1"/>
  <c r="AD240" i="1" s="1"/>
  <c r="AO54" i="1"/>
  <c r="AO69" i="1"/>
  <c r="AO70" i="1"/>
  <c r="AO105" i="1"/>
  <c r="AH105" i="1"/>
  <c r="AC144" i="1"/>
  <c r="AD144" i="1" s="1"/>
  <c r="AI183" i="1"/>
  <c r="AH183" i="1"/>
  <c r="AG183" i="1"/>
  <c r="AF183" i="1"/>
  <c r="AE183" i="1"/>
  <c r="AO183" i="1"/>
  <c r="AI207" i="1"/>
  <c r="AH207" i="1"/>
  <c r="AG207" i="1"/>
  <c r="AF207" i="1"/>
  <c r="AE207" i="1"/>
  <c r="AO207" i="1"/>
  <c r="AI211" i="1"/>
  <c r="AH211" i="1"/>
  <c r="AG211" i="1"/>
  <c r="AF211" i="1"/>
  <c r="AE211" i="1"/>
  <c r="AC211" i="1" s="1"/>
  <c r="AD211" i="1" s="1"/>
  <c r="AO211" i="1"/>
  <c r="AH103" i="1"/>
  <c r="AO103" i="1"/>
  <c r="AF107" i="1"/>
  <c r="AC107" i="1" s="1"/>
  <c r="AD107" i="1" s="1"/>
  <c r="AH111" i="1"/>
  <c r="AF111" i="1"/>
  <c r="AO111" i="1"/>
  <c r="AE123" i="1"/>
  <c r="AH127" i="1"/>
  <c r="AF127" i="1"/>
  <c r="AE127" i="1"/>
  <c r="AO127" i="1"/>
  <c r="AH131" i="1"/>
  <c r="AF131" i="1"/>
  <c r="AE131" i="1"/>
  <c r="AO131" i="1"/>
  <c r="AH135" i="1"/>
  <c r="AF135" i="1"/>
  <c r="AE135" i="1"/>
  <c r="AO135" i="1"/>
  <c r="AG139" i="1"/>
  <c r="AC160" i="1"/>
  <c r="AD160" i="1" s="1"/>
  <c r="AC161" i="1"/>
  <c r="AD161" i="1" s="1"/>
  <c r="AI163" i="1"/>
  <c r="AH163" i="1"/>
  <c r="AG163" i="1"/>
  <c r="AF163" i="1"/>
  <c r="AE163" i="1"/>
  <c r="AC163" i="1" s="1"/>
  <c r="AD163" i="1" s="1"/>
  <c r="AO163" i="1"/>
  <c r="AC180" i="1"/>
  <c r="AD180" i="1" s="1"/>
  <c r="AC204" i="1"/>
  <c r="AD204" i="1" s="1"/>
  <c r="AC205" i="1"/>
  <c r="AD205" i="1" s="1"/>
  <c r="AI215" i="1"/>
  <c r="AH215" i="1"/>
  <c r="AG215" i="1"/>
  <c r="AF215" i="1"/>
  <c r="AE215" i="1"/>
  <c r="AO215" i="1"/>
  <c r="AE238" i="1"/>
  <c r="AG241" i="1"/>
  <c r="AF242" i="1"/>
  <c r="AC242" i="1" s="1"/>
  <c r="AD242" i="1" s="1"/>
  <c r="AH254" i="1"/>
  <c r="AC275" i="1"/>
  <c r="AD275" i="1" s="1"/>
  <c r="AC276" i="1"/>
  <c r="AD276" i="1" s="1"/>
  <c r="AE282" i="1"/>
  <c r="AH282" i="1"/>
  <c r="AG282" i="1"/>
  <c r="AF282" i="1"/>
  <c r="AO282" i="1"/>
  <c r="AH109" i="1"/>
  <c r="AH113" i="1"/>
  <c r="AC113" i="1" s="1"/>
  <c r="AD113" i="1" s="1"/>
  <c r="AH117" i="1"/>
  <c r="AH121" i="1"/>
  <c r="AC121" i="1" s="1"/>
  <c r="AD121" i="1" s="1"/>
  <c r="AH125" i="1"/>
  <c r="AC125" i="1" s="1"/>
  <c r="AD125" i="1" s="1"/>
  <c r="AH129" i="1"/>
  <c r="AH133" i="1"/>
  <c r="AC133" i="1" s="1"/>
  <c r="AD133" i="1" s="1"/>
  <c r="AH137" i="1"/>
  <c r="AC137" i="1" s="1"/>
  <c r="AD137" i="1" s="1"/>
  <c r="AF138" i="1"/>
  <c r="AH141" i="1"/>
  <c r="AC141" i="1" s="1"/>
  <c r="AD141" i="1" s="1"/>
  <c r="AF142" i="1"/>
  <c r="AC142" i="1" s="1"/>
  <c r="AD142" i="1" s="1"/>
  <c r="AH145" i="1"/>
  <c r="AC145" i="1" s="1"/>
  <c r="AD145" i="1" s="1"/>
  <c r="AF146" i="1"/>
  <c r="AF150" i="1"/>
  <c r="AF154" i="1"/>
  <c r="AC154" i="1" s="1"/>
  <c r="AD154" i="1" s="1"/>
  <c r="AF158" i="1"/>
  <c r="AC158" i="1" s="1"/>
  <c r="AD158" i="1" s="1"/>
  <c r="AF162" i="1"/>
  <c r="AC162" i="1" s="1"/>
  <c r="AD162" i="1" s="1"/>
  <c r="AF166" i="1"/>
  <c r="AC166" i="1" s="1"/>
  <c r="AD166" i="1" s="1"/>
  <c r="AF170" i="1"/>
  <c r="AC170" i="1" s="1"/>
  <c r="AD170" i="1" s="1"/>
  <c r="AH173" i="1"/>
  <c r="AC173" i="1" s="1"/>
  <c r="AD173" i="1" s="1"/>
  <c r="AF174" i="1"/>
  <c r="AH177" i="1"/>
  <c r="AC177" i="1" s="1"/>
  <c r="AD177" i="1" s="1"/>
  <c r="AF178" i="1"/>
  <c r="AC178" i="1" s="1"/>
  <c r="AD178" i="1" s="1"/>
  <c r="AH181" i="1"/>
  <c r="AC181" i="1" s="1"/>
  <c r="AD181" i="1" s="1"/>
  <c r="AF182" i="1"/>
  <c r="AC182" i="1" s="1"/>
  <c r="AD182" i="1" s="1"/>
  <c r="AH185" i="1"/>
  <c r="AC185" i="1" s="1"/>
  <c r="AD185" i="1" s="1"/>
  <c r="AH189" i="1"/>
  <c r="AC189" i="1" s="1"/>
  <c r="AD189" i="1" s="1"/>
  <c r="AF190" i="1"/>
  <c r="AC190" i="1" s="1"/>
  <c r="AD190" i="1" s="1"/>
  <c r="AH193" i="1"/>
  <c r="AF194" i="1"/>
  <c r="AC194" i="1" s="1"/>
  <c r="AD194" i="1" s="1"/>
  <c r="AH197" i="1"/>
  <c r="AF198" i="1"/>
  <c r="AC198" i="1" s="1"/>
  <c r="AD198" i="1" s="1"/>
  <c r="AH201" i="1"/>
  <c r="AC201" i="1" s="1"/>
  <c r="AD201" i="1" s="1"/>
  <c r="AF202" i="1"/>
  <c r="AH205" i="1"/>
  <c r="AF206" i="1"/>
  <c r="AH209" i="1"/>
  <c r="AF210" i="1"/>
  <c r="AC210" i="1" s="1"/>
  <c r="AD210" i="1" s="1"/>
  <c r="AH213" i="1"/>
  <c r="AC213" i="1" s="1"/>
  <c r="AD213" i="1" s="1"/>
  <c r="AF214" i="1"/>
  <c r="AC214" i="1" s="1"/>
  <c r="AD214" i="1" s="1"/>
  <c r="AH217" i="1"/>
  <c r="AF218" i="1"/>
  <c r="AC218" i="1" s="1"/>
  <c r="AD218" i="1" s="1"/>
  <c r="AH221" i="1"/>
  <c r="AC221" i="1" s="1"/>
  <c r="AD221" i="1" s="1"/>
  <c r="AF222" i="1"/>
  <c r="AC222" i="1" s="1"/>
  <c r="AD222" i="1" s="1"/>
  <c r="AH225" i="1"/>
  <c r="AC225" i="1" s="1"/>
  <c r="AD225" i="1" s="1"/>
  <c r="AF226" i="1"/>
  <c r="AC226" i="1" s="1"/>
  <c r="AD226" i="1" s="1"/>
  <c r="AH229" i="1"/>
  <c r="AF230" i="1"/>
  <c r="AC230" i="1" s="1"/>
  <c r="AD230" i="1" s="1"/>
  <c r="AH233" i="1"/>
  <c r="AC233" i="1" s="1"/>
  <c r="AD233" i="1" s="1"/>
  <c r="AF234" i="1"/>
  <c r="AC234" i="1" s="1"/>
  <c r="AD234" i="1" s="1"/>
  <c r="AH237" i="1"/>
  <c r="AF238" i="1"/>
  <c r="AH241" i="1"/>
  <c r="AG242" i="1"/>
  <c r="AE244" i="1"/>
  <c r="AC244" i="1" s="1"/>
  <c r="AD244" i="1" s="1"/>
  <c r="AE245" i="1"/>
  <c r="AC245" i="1" s="1"/>
  <c r="AD245" i="1" s="1"/>
  <c r="AO248" i="1"/>
  <c r="AO249" i="1"/>
  <c r="AI257" i="1"/>
  <c r="AH257" i="1"/>
  <c r="AG257" i="1"/>
  <c r="AF257" i="1"/>
  <c r="AE257" i="1"/>
  <c r="AC257" i="1" s="1"/>
  <c r="AD257" i="1" s="1"/>
  <c r="AI273" i="1"/>
  <c r="AH273" i="1"/>
  <c r="AG273" i="1"/>
  <c r="AF273" i="1"/>
  <c r="AE273" i="1"/>
  <c r="AI282" i="1"/>
  <c r="AC283" i="1"/>
  <c r="AD283" i="1" s="1"/>
  <c r="AC284" i="1"/>
  <c r="AD284" i="1" s="1"/>
  <c r="AC307" i="1"/>
  <c r="AD307" i="1" s="1"/>
  <c r="AI189" i="1"/>
  <c r="AI193" i="1"/>
  <c r="AI197" i="1"/>
  <c r="AG198" i="1"/>
  <c r="AG202" i="1"/>
  <c r="AG206" i="1"/>
  <c r="AI209" i="1"/>
  <c r="AC209" i="1" s="1"/>
  <c r="AD209" i="1" s="1"/>
  <c r="AG210" i="1"/>
  <c r="AG214" i="1"/>
  <c r="AG218" i="1"/>
  <c r="AG222" i="1"/>
  <c r="AG226" i="1"/>
  <c r="AG230" i="1"/>
  <c r="AG234" i="1"/>
  <c r="AG238" i="1"/>
  <c r="AI241" i="1"/>
  <c r="AH242" i="1"/>
  <c r="AF244" i="1"/>
  <c r="AG245" i="1"/>
  <c r="AC259" i="1"/>
  <c r="AD259" i="1" s="1"/>
  <c r="AG262" i="1"/>
  <c r="AF262" i="1"/>
  <c r="AE262" i="1"/>
  <c r="AO262" i="1"/>
  <c r="AI265" i="1"/>
  <c r="AH265" i="1"/>
  <c r="AG265" i="1"/>
  <c r="AF265" i="1"/>
  <c r="AE265" i="1"/>
  <c r="AC265" i="1" s="1"/>
  <c r="AD265" i="1" s="1"/>
  <c r="AG270" i="1"/>
  <c r="AF270" i="1"/>
  <c r="AE270" i="1"/>
  <c r="AO270" i="1"/>
  <c r="AI270" i="1"/>
  <c r="AC279" i="1"/>
  <c r="AD279" i="1" s="1"/>
  <c r="AH226" i="1"/>
  <c r="AH230" i="1"/>
  <c r="AH234" i="1"/>
  <c r="AH238" i="1"/>
  <c r="AI242" i="1"/>
  <c r="AC267" i="1"/>
  <c r="AD267" i="1" s="1"/>
  <c r="AI277" i="1"/>
  <c r="AH277" i="1"/>
  <c r="AG277" i="1"/>
  <c r="AF277" i="1"/>
  <c r="AE277" i="1"/>
  <c r="AF301" i="1"/>
  <c r="AH301" i="1"/>
  <c r="AE301" i="1"/>
  <c r="AO301" i="1"/>
  <c r="AI301" i="1"/>
  <c r="AO318" i="1"/>
  <c r="AI318" i="1"/>
  <c r="AH318" i="1"/>
  <c r="AG318" i="1"/>
  <c r="AE318" i="1"/>
  <c r="AF318" i="1"/>
  <c r="AE346" i="1"/>
  <c r="AC346" i="1" s="1"/>
  <c r="AD346" i="1" s="1"/>
  <c r="AO346" i="1"/>
  <c r="AI346" i="1"/>
  <c r="AH346" i="1"/>
  <c r="AF346" i="1"/>
  <c r="AG346" i="1"/>
  <c r="AC255" i="1"/>
  <c r="AD255" i="1" s="1"/>
  <c r="AG274" i="1"/>
  <c r="AF274" i="1"/>
  <c r="AE274" i="1"/>
  <c r="AO274" i="1"/>
  <c r="AI274" i="1"/>
  <c r="AG301" i="1"/>
  <c r="AH401" i="1"/>
  <c r="AE401" i="1"/>
  <c r="AI401" i="1"/>
  <c r="AG401" i="1"/>
  <c r="AF401" i="1"/>
  <c r="AO401" i="1"/>
  <c r="AF254" i="1"/>
  <c r="AE254" i="1"/>
  <c r="AO254" i="1"/>
  <c r="AG258" i="1"/>
  <c r="AF258" i="1"/>
  <c r="AE258" i="1"/>
  <c r="AO258" i="1"/>
  <c r="AI281" i="1"/>
  <c r="AH281" i="1"/>
  <c r="AG281" i="1"/>
  <c r="AF281" i="1"/>
  <c r="AE281" i="1"/>
  <c r="AC281" i="1" s="1"/>
  <c r="AD281" i="1" s="1"/>
  <c r="AC369" i="1"/>
  <c r="AD369" i="1" s="1"/>
  <c r="AI248" i="1"/>
  <c r="AC248" i="1" s="1"/>
  <c r="AD248" i="1" s="1"/>
  <c r="AI249" i="1"/>
  <c r="AC249" i="1" s="1"/>
  <c r="AD249" i="1" s="1"/>
  <c r="AH258" i="1"/>
  <c r="AI261" i="1"/>
  <c r="AH261" i="1"/>
  <c r="AG261" i="1"/>
  <c r="AF261" i="1"/>
  <c r="AE261" i="1"/>
  <c r="AG266" i="1"/>
  <c r="AF266" i="1"/>
  <c r="AE266" i="1"/>
  <c r="AO266" i="1"/>
  <c r="AI269" i="1"/>
  <c r="AH269" i="1"/>
  <c r="AG269" i="1"/>
  <c r="AF269" i="1"/>
  <c r="AE269" i="1"/>
  <c r="AC271" i="1"/>
  <c r="AD271" i="1" s="1"/>
  <c r="AG278" i="1"/>
  <c r="AF278" i="1"/>
  <c r="AE278" i="1"/>
  <c r="AC278" i="1" s="1"/>
  <c r="AD278" i="1" s="1"/>
  <c r="AO278" i="1"/>
  <c r="AI278" i="1"/>
  <c r="AF297" i="1"/>
  <c r="AO297" i="1"/>
  <c r="AH297" i="1"/>
  <c r="AI297" i="1"/>
  <c r="AG297" i="1"/>
  <c r="AE297" i="1"/>
  <c r="AC353" i="1"/>
  <c r="AD353" i="1" s="1"/>
  <c r="AH316" i="1"/>
  <c r="AI316" i="1"/>
  <c r="AG316" i="1"/>
  <c r="AE316" i="1"/>
  <c r="AH324" i="1"/>
  <c r="AE324" i="1"/>
  <c r="AO324" i="1"/>
  <c r="AI324" i="1"/>
  <c r="AF333" i="1"/>
  <c r="AI333" i="1"/>
  <c r="AH333" i="1"/>
  <c r="AE333" i="1"/>
  <c r="AI356" i="1"/>
  <c r="AH356" i="1"/>
  <c r="AE356" i="1"/>
  <c r="AC356" i="1" s="1"/>
  <c r="AD356" i="1" s="1"/>
  <c r="AG264" i="1"/>
  <c r="AC264" i="1" s="1"/>
  <c r="AD264" i="1" s="1"/>
  <c r="AG268" i="1"/>
  <c r="AC268" i="1" s="1"/>
  <c r="AD268" i="1" s="1"/>
  <c r="AG272" i="1"/>
  <c r="AC272" i="1" s="1"/>
  <c r="AD272" i="1" s="1"/>
  <c r="AG276" i="1"/>
  <c r="AG280" i="1"/>
  <c r="AC280" i="1" s="1"/>
  <c r="AD280" i="1" s="1"/>
  <c r="AE296" i="1"/>
  <c r="AI296" i="1"/>
  <c r="AH300" i="1"/>
  <c r="AG300" i="1"/>
  <c r="AE300" i="1"/>
  <c r="AF316" i="1"/>
  <c r="AG324" i="1"/>
  <c r="AF325" i="1"/>
  <c r="AE325" i="1"/>
  <c r="AO325" i="1"/>
  <c r="AI325" i="1"/>
  <c r="AG333" i="1"/>
  <c r="AI348" i="1"/>
  <c r="AH348" i="1"/>
  <c r="AG348" i="1"/>
  <c r="AE348" i="1"/>
  <c r="AG356" i="1"/>
  <c r="AC367" i="1"/>
  <c r="AD367" i="1" s="1"/>
  <c r="AI378" i="1"/>
  <c r="AH378" i="1"/>
  <c r="AG378" i="1"/>
  <c r="AF378" i="1"/>
  <c r="AE378" i="1"/>
  <c r="AO378" i="1"/>
  <c r="AO432" i="1"/>
  <c r="AI432" i="1"/>
  <c r="AH432" i="1"/>
  <c r="AF432" i="1"/>
  <c r="AE432" i="1"/>
  <c r="AG432" i="1"/>
  <c r="AH252" i="1"/>
  <c r="AC252" i="1" s="1"/>
  <c r="AD252" i="1" s="1"/>
  <c r="AH256" i="1"/>
  <c r="AC256" i="1" s="1"/>
  <c r="AD256" i="1" s="1"/>
  <c r="AH260" i="1"/>
  <c r="AC260" i="1" s="1"/>
  <c r="AD260" i="1" s="1"/>
  <c r="AH264" i="1"/>
  <c r="AH268" i="1"/>
  <c r="AH272" i="1"/>
  <c r="AH276" i="1"/>
  <c r="AH280" i="1"/>
  <c r="AG295" i="1"/>
  <c r="AE295" i="1"/>
  <c r="AC295" i="1" s="1"/>
  <c r="AD295" i="1" s="1"/>
  <c r="AO302" i="1"/>
  <c r="AI302" i="1"/>
  <c r="AG302" i="1"/>
  <c r="AE302" i="1"/>
  <c r="AH308" i="1"/>
  <c r="AE308" i="1"/>
  <c r="AO308" i="1"/>
  <c r="AI308" i="1"/>
  <c r="AC310" i="1"/>
  <c r="AD310" i="1" s="1"/>
  <c r="AG325" i="1"/>
  <c r="AC327" i="1"/>
  <c r="AD327" i="1" s="1"/>
  <c r="AO334" i="1"/>
  <c r="AI334" i="1"/>
  <c r="AH334" i="1"/>
  <c r="AG334" i="1"/>
  <c r="AE334" i="1"/>
  <c r="AC343" i="1"/>
  <c r="AD343" i="1" s="1"/>
  <c r="AG362" i="1"/>
  <c r="AF362" i="1"/>
  <c r="AE362" i="1"/>
  <c r="AO362" i="1"/>
  <c r="AI362" i="1"/>
  <c r="AH362" i="1"/>
  <c r="AC397" i="1"/>
  <c r="AD397" i="1" s="1"/>
  <c r="AO284" i="1"/>
  <c r="AI285" i="1"/>
  <c r="AG285" i="1"/>
  <c r="AO285" i="1"/>
  <c r="AG286" i="1"/>
  <c r="AE286" i="1"/>
  <c r="AO286" i="1"/>
  <c r="AC287" i="1"/>
  <c r="AD287" i="1" s="1"/>
  <c r="AO287" i="1"/>
  <c r="AO288" i="1"/>
  <c r="AI289" i="1"/>
  <c r="AG289" i="1"/>
  <c r="AC289" i="1" s="1"/>
  <c r="AD289" i="1" s="1"/>
  <c r="AO289" i="1"/>
  <c r="AG290" i="1"/>
  <c r="AE290" i="1"/>
  <c r="AC290" i="1" s="1"/>
  <c r="AD290" i="1" s="1"/>
  <c r="AO290" i="1"/>
  <c r="AC291" i="1"/>
  <c r="AD291" i="1" s="1"/>
  <c r="AO291" i="1"/>
  <c r="AO292" i="1"/>
  <c r="AI293" i="1"/>
  <c r="AG293" i="1"/>
  <c r="AC293" i="1" s="1"/>
  <c r="AD293" i="1" s="1"/>
  <c r="AO293" i="1"/>
  <c r="AI294" i="1"/>
  <c r="AG294" i="1"/>
  <c r="AE294" i="1"/>
  <c r="AF296" i="1"/>
  <c r="AF300" i="1"/>
  <c r="AF302" i="1"/>
  <c r="AF317" i="1"/>
  <c r="AI317" i="1"/>
  <c r="AH317" i="1"/>
  <c r="AE317" i="1"/>
  <c r="AH325" i="1"/>
  <c r="AH332" i="1"/>
  <c r="AI332" i="1"/>
  <c r="AG332" i="1"/>
  <c r="AE332" i="1"/>
  <c r="AC332" i="1" s="1"/>
  <c r="AD332" i="1" s="1"/>
  <c r="AF334" i="1"/>
  <c r="AI340" i="1"/>
  <c r="AH340" i="1"/>
  <c r="AE340" i="1"/>
  <c r="AF348" i="1"/>
  <c r="AC371" i="1"/>
  <c r="AD371" i="1" s="1"/>
  <c r="AC375" i="1"/>
  <c r="AD375" i="1" s="1"/>
  <c r="AC384" i="1"/>
  <c r="AD384" i="1" s="1"/>
  <c r="AI386" i="1"/>
  <c r="AH386" i="1"/>
  <c r="AG386" i="1"/>
  <c r="AF386" i="1"/>
  <c r="AE386" i="1"/>
  <c r="AO386" i="1"/>
  <c r="AI394" i="1"/>
  <c r="AH394" i="1"/>
  <c r="AG394" i="1"/>
  <c r="AF394" i="1"/>
  <c r="AE394" i="1"/>
  <c r="AO394" i="1"/>
  <c r="AH413" i="1"/>
  <c r="AE413" i="1"/>
  <c r="AO413" i="1"/>
  <c r="AI413" i="1"/>
  <c r="AG413" i="1"/>
  <c r="AF413" i="1"/>
  <c r="AO316" i="1"/>
  <c r="AC335" i="1"/>
  <c r="AD335" i="1" s="1"/>
  <c r="AG345" i="1"/>
  <c r="AF345" i="1"/>
  <c r="AI345" i="1"/>
  <c r="AH345" i="1"/>
  <c r="AO356" i="1"/>
  <c r="AC288" i="1"/>
  <c r="AD288" i="1" s="1"/>
  <c r="AC292" i="1"/>
  <c r="AD292" i="1" s="1"/>
  <c r="AH295" i="1"/>
  <c r="AC303" i="1"/>
  <c r="AD303" i="1" s="1"/>
  <c r="AF309" i="1"/>
  <c r="AE309" i="1"/>
  <c r="AO309" i="1"/>
  <c r="AI309" i="1"/>
  <c r="AE345" i="1"/>
  <c r="AC391" i="1"/>
  <c r="AD391" i="1" s="1"/>
  <c r="AC407" i="1"/>
  <c r="AD407" i="1" s="1"/>
  <c r="AF312" i="1"/>
  <c r="AC312" i="1" s="1"/>
  <c r="AD312" i="1" s="1"/>
  <c r="AG313" i="1"/>
  <c r="AC313" i="1" s="1"/>
  <c r="AD313" i="1" s="1"/>
  <c r="AF314" i="1"/>
  <c r="AC314" i="1" s="1"/>
  <c r="AD314" i="1" s="1"/>
  <c r="AF328" i="1"/>
  <c r="AG329" i="1"/>
  <c r="AC329" i="1" s="1"/>
  <c r="AD329" i="1" s="1"/>
  <c r="AF330" i="1"/>
  <c r="AI344" i="1"/>
  <c r="AH344" i="1"/>
  <c r="AO344" i="1"/>
  <c r="AC347" i="1"/>
  <c r="AD347" i="1" s="1"/>
  <c r="AE349" i="1"/>
  <c r="AC349" i="1" s="1"/>
  <c r="AD349" i="1" s="1"/>
  <c r="AG350" i="1"/>
  <c r="AF352" i="1"/>
  <c r="AC352" i="1" s="1"/>
  <c r="AD352" i="1" s="1"/>
  <c r="AE361" i="1"/>
  <c r="AC363" i="1"/>
  <c r="AD363" i="1" s="1"/>
  <c r="AG370" i="1"/>
  <c r="AF370" i="1"/>
  <c r="AE370" i="1"/>
  <c r="AO370" i="1"/>
  <c r="AI382" i="1"/>
  <c r="AH382" i="1"/>
  <c r="AG382" i="1"/>
  <c r="AF382" i="1"/>
  <c r="AE382" i="1"/>
  <c r="AO382" i="1"/>
  <c r="AG298" i="1"/>
  <c r="AC298" i="1" s="1"/>
  <c r="AD298" i="1" s="1"/>
  <c r="AO304" i="1"/>
  <c r="AO305" i="1"/>
  <c r="AI310" i="1"/>
  <c r="AG312" i="1"/>
  <c r="AH313" i="1"/>
  <c r="AG314" i="1"/>
  <c r="AO320" i="1"/>
  <c r="AO321" i="1"/>
  <c r="AI326" i="1"/>
  <c r="AC326" i="1" s="1"/>
  <c r="AD326" i="1" s="1"/>
  <c r="AG328" i="1"/>
  <c r="AC328" i="1" s="1"/>
  <c r="AD328" i="1" s="1"/>
  <c r="AH329" i="1"/>
  <c r="AG330" i="1"/>
  <c r="AO336" i="1"/>
  <c r="AO337" i="1"/>
  <c r="AG341" i="1"/>
  <c r="AF341" i="1"/>
  <c r="AC341" i="1" s="1"/>
  <c r="AD341" i="1" s="1"/>
  <c r="AO341" i="1"/>
  <c r="AE342" i="1"/>
  <c r="AC342" i="1" s="1"/>
  <c r="AD342" i="1" s="1"/>
  <c r="AO342" i="1"/>
  <c r="AG357" i="1"/>
  <c r="AF357" i="1"/>
  <c r="AO357" i="1"/>
  <c r="AG358" i="1"/>
  <c r="AE358" i="1"/>
  <c r="AC358" i="1" s="1"/>
  <c r="AD358" i="1" s="1"/>
  <c r="AO358" i="1"/>
  <c r="AC359" i="1"/>
  <c r="AD359" i="1" s="1"/>
  <c r="AG366" i="1"/>
  <c r="AF366" i="1"/>
  <c r="AE366" i="1"/>
  <c r="AO366" i="1"/>
  <c r="AC379" i="1"/>
  <c r="AD379" i="1" s="1"/>
  <c r="AC395" i="1"/>
  <c r="AD395" i="1" s="1"/>
  <c r="AC438" i="1"/>
  <c r="AD438" i="1" s="1"/>
  <c r="AI298" i="1"/>
  <c r="AE304" i="1"/>
  <c r="AC304" i="1" s="1"/>
  <c r="AD304" i="1" s="1"/>
  <c r="AE305" i="1"/>
  <c r="AI314" i="1"/>
  <c r="AE320" i="1"/>
  <c r="AC320" i="1" s="1"/>
  <c r="AD320" i="1" s="1"/>
  <c r="AE321" i="1"/>
  <c r="AC321" i="1" s="1"/>
  <c r="AD321" i="1" s="1"/>
  <c r="AE322" i="1"/>
  <c r="AC322" i="1" s="1"/>
  <c r="AD322" i="1" s="1"/>
  <c r="AI330" i="1"/>
  <c r="AE336" i="1"/>
  <c r="AC336" i="1" s="1"/>
  <c r="AD336" i="1" s="1"/>
  <c r="AE337" i="1"/>
  <c r="AC337" i="1" s="1"/>
  <c r="AD337" i="1" s="1"/>
  <c r="AE338" i="1"/>
  <c r="AC338" i="1" s="1"/>
  <c r="AD338" i="1" s="1"/>
  <c r="AF342" i="1"/>
  <c r="AE344" i="1"/>
  <c r="AG353" i="1"/>
  <c r="AF353" i="1"/>
  <c r="AO353" i="1"/>
  <c r="AE354" i="1"/>
  <c r="AC354" i="1" s="1"/>
  <c r="AD354" i="1" s="1"/>
  <c r="AO354" i="1"/>
  <c r="AF358" i="1"/>
  <c r="AI369" i="1"/>
  <c r="AH369" i="1"/>
  <c r="AG369" i="1"/>
  <c r="AF369" i="1"/>
  <c r="AC383" i="1"/>
  <c r="AD383" i="1" s="1"/>
  <c r="AC402" i="1"/>
  <c r="AD402" i="1" s="1"/>
  <c r="AI352" i="1"/>
  <c r="AH352" i="1"/>
  <c r="AO352" i="1"/>
  <c r="AC355" i="1"/>
  <c r="AD355" i="1" s="1"/>
  <c r="AI365" i="1"/>
  <c r="AH365" i="1"/>
  <c r="AG365" i="1"/>
  <c r="AF365" i="1"/>
  <c r="AC365" i="1" s="1"/>
  <c r="AD365" i="1" s="1"/>
  <c r="AI374" i="1"/>
  <c r="AH374" i="1"/>
  <c r="AG374" i="1"/>
  <c r="AF374" i="1"/>
  <c r="AE374" i="1"/>
  <c r="AO374" i="1"/>
  <c r="AI390" i="1"/>
  <c r="AH390" i="1"/>
  <c r="AG390" i="1"/>
  <c r="AF390" i="1"/>
  <c r="AE390" i="1"/>
  <c r="AO390" i="1"/>
  <c r="AG304" i="1"/>
  <c r="AH305" i="1"/>
  <c r="AO312" i="1"/>
  <c r="AO313" i="1"/>
  <c r="AO328" i="1"/>
  <c r="AO329" i="1"/>
  <c r="AG349" i="1"/>
  <c r="AF349" i="1"/>
  <c r="AO349" i="1"/>
  <c r="AE350" i="1"/>
  <c r="AC350" i="1" s="1"/>
  <c r="AD350" i="1" s="1"/>
  <c r="AO350" i="1"/>
  <c r="AI361" i="1"/>
  <c r="AH361" i="1"/>
  <c r="AG361" i="1"/>
  <c r="AF361" i="1"/>
  <c r="AH360" i="1"/>
  <c r="AC360" i="1" s="1"/>
  <c r="AD360" i="1" s="1"/>
  <c r="AH364" i="1"/>
  <c r="AC364" i="1" s="1"/>
  <c r="AD364" i="1" s="1"/>
  <c r="AH368" i="1"/>
  <c r="AC368" i="1" s="1"/>
  <c r="AD368" i="1" s="1"/>
  <c r="AH372" i="1"/>
  <c r="AC372" i="1" s="1"/>
  <c r="AD372" i="1" s="1"/>
  <c r="AF373" i="1"/>
  <c r="AC373" i="1" s="1"/>
  <c r="AD373" i="1" s="1"/>
  <c r="AH376" i="1"/>
  <c r="AC376" i="1" s="1"/>
  <c r="AD376" i="1" s="1"/>
  <c r="AF377" i="1"/>
  <c r="AC377" i="1" s="1"/>
  <c r="AD377" i="1" s="1"/>
  <c r="AH380" i="1"/>
  <c r="AC380" i="1" s="1"/>
  <c r="AD380" i="1" s="1"/>
  <c r="AF381" i="1"/>
  <c r="AC381" i="1" s="1"/>
  <c r="AD381" i="1" s="1"/>
  <c r="AH384" i="1"/>
  <c r="AF385" i="1"/>
  <c r="AC385" i="1" s="1"/>
  <c r="AD385" i="1" s="1"/>
  <c r="AH388" i="1"/>
  <c r="AC388" i="1" s="1"/>
  <c r="AD388" i="1" s="1"/>
  <c r="AF389" i="1"/>
  <c r="AC389" i="1" s="1"/>
  <c r="AD389" i="1" s="1"/>
  <c r="AH392" i="1"/>
  <c r="AC392" i="1" s="1"/>
  <c r="AD392" i="1" s="1"/>
  <c r="AF393" i="1"/>
  <c r="AC393" i="1" s="1"/>
  <c r="AD393" i="1" s="1"/>
  <c r="AH396" i="1"/>
  <c r="AC396" i="1" s="1"/>
  <c r="AD396" i="1" s="1"/>
  <c r="AF397" i="1"/>
  <c r="AG398" i="1"/>
  <c r="AC398" i="1" s="1"/>
  <c r="AD398" i="1" s="1"/>
  <c r="AF399" i="1"/>
  <c r="AG402" i="1"/>
  <c r="AF403" i="1"/>
  <c r="AO407" i="1"/>
  <c r="AI407" i="1"/>
  <c r="AH407" i="1"/>
  <c r="AG409" i="1"/>
  <c r="AH417" i="1"/>
  <c r="AE417" i="1"/>
  <c r="AC417" i="1" s="1"/>
  <c r="AD417" i="1" s="1"/>
  <c r="AO417" i="1"/>
  <c r="AC422" i="1"/>
  <c r="AD422" i="1" s="1"/>
  <c r="AI425" i="1"/>
  <c r="AH425" i="1"/>
  <c r="AE425" i="1"/>
  <c r="AO425" i="1"/>
  <c r="AC428" i="1"/>
  <c r="AD428" i="1" s="1"/>
  <c r="AO440" i="1"/>
  <c r="AF440" i="1"/>
  <c r="AE440" i="1"/>
  <c r="AC440" i="1" s="1"/>
  <c r="AD440" i="1" s="1"/>
  <c r="AI440" i="1"/>
  <c r="AG447" i="1"/>
  <c r="AF447" i="1"/>
  <c r="AE447" i="1"/>
  <c r="AC481" i="1"/>
  <c r="AD481" i="1" s="1"/>
  <c r="AG373" i="1"/>
  <c r="AG377" i="1"/>
  <c r="AG381" i="1"/>
  <c r="AG385" i="1"/>
  <c r="AG389" i="1"/>
  <c r="AG393" i="1"/>
  <c r="AG397" i="1"/>
  <c r="AH398" i="1"/>
  <c r="AG399" i="1"/>
  <c r="AH402" i="1"/>
  <c r="AG403" i="1"/>
  <c r="AO411" i="1"/>
  <c r="AI411" i="1"/>
  <c r="AH411" i="1"/>
  <c r="AC411" i="1" s="1"/>
  <c r="AD411" i="1" s="1"/>
  <c r="AH421" i="1"/>
  <c r="AE421" i="1"/>
  <c r="AC421" i="1" s="1"/>
  <c r="AD421" i="1" s="1"/>
  <c r="AO421" i="1"/>
  <c r="AE456" i="1"/>
  <c r="AO456" i="1"/>
  <c r="AI456" i="1"/>
  <c r="AG456" i="1"/>
  <c r="AF456" i="1"/>
  <c r="AC473" i="1"/>
  <c r="AD473" i="1" s="1"/>
  <c r="AH493" i="1"/>
  <c r="AO493" i="1"/>
  <c r="AI493" i="1"/>
  <c r="AG493" i="1"/>
  <c r="AF493" i="1"/>
  <c r="AE493" i="1"/>
  <c r="AH373" i="1"/>
  <c r="AH381" i="1"/>
  <c r="AH385" i="1"/>
  <c r="AH389" i="1"/>
  <c r="AH393" i="1"/>
  <c r="AI397" i="1"/>
  <c r="AI398" i="1"/>
  <c r="AH399" i="1"/>
  <c r="AI402" i="1"/>
  <c r="AH434" i="1"/>
  <c r="AI434" i="1"/>
  <c r="AG434" i="1"/>
  <c r="AC434" i="1" s="1"/>
  <c r="AD434" i="1" s="1"/>
  <c r="AF434" i="1"/>
  <c r="AO434" i="1"/>
  <c r="AI454" i="1"/>
  <c r="AH454" i="1"/>
  <c r="AG454" i="1"/>
  <c r="AF454" i="1"/>
  <c r="AC454" i="1" s="1"/>
  <c r="AD454" i="1" s="1"/>
  <c r="AC495" i="1"/>
  <c r="AD495" i="1" s="1"/>
  <c r="AI399" i="1"/>
  <c r="AC406" i="1"/>
  <c r="AD406" i="1" s="1"/>
  <c r="AO415" i="1"/>
  <c r="AI415" i="1"/>
  <c r="AH415" i="1"/>
  <c r="AC415" i="1" s="1"/>
  <c r="AD415" i="1" s="1"/>
  <c r="AC424" i="1"/>
  <c r="AD424" i="1" s="1"/>
  <c r="AE427" i="1"/>
  <c r="AO427" i="1"/>
  <c r="AI427" i="1"/>
  <c r="AH427" i="1"/>
  <c r="AG460" i="1"/>
  <c r="AE460" i="1"/>
  <c r="AO460" i="1"/>
  <c r="AH460" i="1"/>
  <c r="AF460" i="1"/>
  <c r="AI468" i="1"/>
  <c r="AG468" i="1"/>
  <c r="AF468" i="1"/>
  <c r="AE468" i="1"/>
  <c r="AO468" i="1"/>
  <c r="AH468" i="1"/>
  <c r="AC482" i="1"/>
  <c r="AD482" i="1" s="1"/>
  <c r="AH524" i="1"/>
  <c r="AF524" i="1"/>
  <c r="AI524" i="1"/>
  <c r="AG524" i="1"/>
  <c r="AE524" i="1"/>
  <c r="AC524" i="1" s="1"/>
  <c r="AD524" i="1" s="1"/>
  <c r="AO524" i="1"/>
  <c r="AH405" i="1"/>
  <c r="AE405" i="1"/>
  <c r="AO405" i="1"/>
  <c r="AC410" i="1"/>
  <c r="AD410" i="1" s="1"/>
  <c r="AO419" i="1"/>
  <c r="AI419" i="1"/>
  <c r="AH419" i="1"/>
  <c r="AC419" i="1" s="1"/>
  <c r="AD419" i="1" s="1"/>
  <c r="AF435" i="1"/>
  <c r="AI435" i="1"/>
  <c r="AC435" i="1" s="1"/>
  <c r="AD435" i="1" s="1"/>
  <c r="AH435" i="1"/>
  <c r="AG435" i="1"/>
  <c r="AO435" i="1"/>
  <c r="AC437" i="1"/>
  <c r="AD437" i="1" s="1"/>
  <c r="AC441" i="1"/>
  <c r="AD441" i="1" s="1"/>
  <c r="AE448" i="1"/>
  <c r="AO448" i="1"/>
  <c r="AG448" i="1"/>
  <c r="AF448" i="1"/>
  <c r="AI460" i="1"/>
  <c r="AO402" i="1"/>
  <c r="AO403" i="1"/>
  <c r="AI403" i="1"/>
  <c r="AH409" i="1"/>
  <c r="AE409" i="1"/>
  <c r="AC409" i="1" s="1"/>
  <c r="AD409" i="1" s="1"/>
  <c r="AO409" i="1"/>
  <c r="AE423" i="1"/>
  <c r="AO423" i="1"/>
  <c r="AI423" i="1"/>
  <c r="AH423" i="1"/>
  <c r="AG455" i="1"/>
  <c r="AF455" i="1"/>
  <c r="AI455" i="1"/>
  <c r="AE455" i="1"/>
  <c r="AE430" i="1"/>
  <c r="AC430" i="1" s="1"/>
  <c r="AD430" i="1" s="1"/>
  <c r="AE431" i="1"/>
  <c r="AG451" i="1"/>
  <c r="AF451" i="1"/>
  <c r="AO451" i="1"/>
  <c r="AE452" i="1"/>
  <c r="AO452" i="1"/>
  <c r="AF458" i="1"/>
  <c r="AC458" i="1" s="1"/>
  <c r="AD458" i="1" s="1"/>
  <c r="AE462" i="1"/>
  <c r="AI462" i="1"/>
  <c r="AH462" i="1"/>
  <c r="AH463" i="1"/>
  <c r="AE466" i="1"/>
  <c r="AC466" i="1" s="1"/>
  <c r="AD466" i="1" s="1"/>
  <c r="AI466" i="1"/>
  <c r="AH466" i="1"/>
  <c r="AH467" i="1"/>
  <c r="AC480" i="1"/>
  <c r="AD480" i="1" s="1"/>
  <c r="AC499" i="1"/>
  <c r="AD499" i="1" s="1"/>
  <c r="AH428" i="1"/>
  <c r="AF430" i="1"/>
  <c r="AG431" i="1"/>
  <c r="AI442" i="1"/>
  <c r="AC442" i="1" s="1"/>
  <c r="AD442" i="1" s="1"/>
  <c r="AI443" i="1"/>
  <c r="AC443" i="1" s="1"/>
  <c r="AD443" i="1" s="1"/>
  <c r="AI450" i="1"/>
  <c r="AH450" i="1"/>
  <c r="AC450" i="1" s="1"/>
  <c r="AD450" i="1" s="1"/>
  <c r="AO450" i="1"/>
  <c r="AC453" i="1"/>
  <c r="AD453" i="1" s="1"/>
  <c r="AG458" i="1"/>
  <c r="AC488" i="1"/>
  <c r="AD488" i="1" s="1"/>
  <c r="AF436" i="1"/>
  <c r="AC436" i="1" s="1"/>
  <c r="AD436" i="1" s="1"/>
  <c r="AI446" i="1"/>
  <c r="AH446" i="1"/>
  <c r="AC446" i="1" s="1"/>
  <c r="AD446" i="1" s="1"/>
  <c r="AO446" i="1"/>
  <c r="AC449" i="1"/>
  <c r="AD449" i="1" s="1"/>
  <c r="AE451" i="1"/>
  <c r="AG452" i="1"/>
  <c r="AI459" i="1"/>
  <c r="AG459" i="1"/>
  <c r="AF459" i="1"/>
  <c r="AC459" i="1" s="1"/>
  <c r="AD459" i="1" s="1"/>
  <c r="AG462" i="1"/>
  <c r="AI464" i="1"/>
  <c r="AG464" i="1"/>
  <c r="AE464" i="1"/>
  <c r="AO464" i="1"/>
  <c r="AG466" i="1"/>
  <c r="AC490" i="1"/>
  <c r="AD490" i="1" s="1"/>
  <c r="AG436" i="1"/>
  <c r="AO442" i="1"/>
  <c r="AO443" i="1"/>
  <c r="AE444" i="1"/>
  <c r="AC444" i="1" s="1"/>
  <c r="AD444" i="1" s="1"/>
  <c r="AO444" i="1"/>
  <c r="AH451" i="1"/>
  <c r="AH452" i="1"/>
  <c r="AH485" i="1"/>
  <c r="AO485" i="1"/>
  <c r="AI485" i="1"/>
  <c r="AG485" i="1"/>
  <c r="AF485" i="1"/>
  <c r="AE485" i="1"/>
  <c r="AC503" i="1"/>
  <c r="AD503" i="1" s="1"/>
  <c r="AC445" i="1"/>
  <c r="AD445" i="1" s="1"/>
  <c r="AI458" i="1"/>
  <c r="AH458" i="1"/>
  <c r="AI463" i="1"/>
  <c r="AG463" i="1"/>
  <c r="AF463" i="1"/>
  <c r="AC463" i="1" s="1"/>
  <c r="AD463" i="1" s="1"/>
  <c r="AI467" i="1"/>
  <c r="AG467" i="1"/>
  <c r="AF467" i="1"/>
  <c r="AC467" i="1" s="1"/>
  <c r="AD467" i="1" s="1"/>
  <c r="AC478" i="1"/>
  <c r="AD478" i="1" s="1"/>
  <c r="AC479" i="1"/>
  <c r="AD479" i="1" s="1"/>
  <c r="AI471" i="1"/>
  <c r="AI472" i="1"/>
  <c r="AH473" i="1"/>
  <c r="AF475" i="1"/>
  <c r="AC475" i="1" s="1"/>
  <c r="AD475" i="1" s="1"/>
  <c r="AG477" i="1"/>
  <c r="AC477" i="1" s="1"/>
  <c r="AD477" i="1" s="1"/>
  <c r="AO483" i="1"/>
  <c r="AH483" i="1"/>
  <c r="AC483" i="1" s="1"/>
  <c r="AD483" i="1" s="1"/>
  <c r="AF487" i="1"/>
  <c r="AF495" i="1"/>
  <c r="AO499" i="1"/>
  <c r="AH499" i="1"/>
  <c r="AG499" i="1"/>
  <c r="AG501" i="1"/>
  <c r="AC501" i="1" s="1"/>
  <c r="AD501" i="1" s="1"/>
  <c r="AC515" i="1"/>
  <c r="AD515" i="1" s="1"/>
  <c r="AH536" i="1"/>
  <c r="AG536" i="1"/>
  <c r="AF536" i="1"/>
  <c r="AO536" i="1"/>
  <c r="AI536" i="1"/>
  <c r="AE536" i="1"/>
  <c r="AC536" i="1" s="1"/>
  <c r="AD536" i="1" s="1"/>
  <c r="AI473" i="1"/>
  <c r="AG475" i="1"/>
  <c r="AH481" i="1"/>
  <c r="AO481" i="1"/>
  <c r="AG487" i="1"/>
  <c r="AC533" i="1"/>
  <c r="AD533" i="1" s="1"/>
  <c r="AH540" i="1"/>
  <c r="AG540" i="1"/>
  <c r="AF540" i="1"/>
  <c r="AO540" i="1"/>
  <c r="AI540" i="1"/>
  <c r="AE540" i="1"/>
  <c r="AC541" i="1"/>
  <c r="AD541" i="1" s="1"/>
  <c r="AI475" i="1"/>
  <c r="AO491" i="1"/>
  <c r="AH491" i="1"/>
  <c r="AC491" i="1" s="1"/>
  <c r="AD491" i="1" s="1"/>
  <c r="AG491" i="1"/>
  <c r="AH497" i="1"/>
  <c r="AC497" i="1" s="1"/>
  <c r="AD497" i="1" s="1"/>
  <c r="AO497" i="1"/>
  <c r="AH544" i="1"/>
  <c r="AG544" i="1"/>
  <c r="AF544" i="1"/>
  <c r="AO544" i="1"/>
  <c r="AI544" i="1"/>
  <c r="AE544" i="1"/>
  <c r="AC544" i="1" s="1"/>
  <c r="AD544" i="1" s="1"/>
  <c r="AC545" i="1"/>
  <c r="AD545" i="1" s="1"/>
  <c r="AO471" i="1"/>
  <c r="AO472" i="1"/>
  <c r="AO479" i="1"/>
  <c r="AH479" i="1"/>
  <c r="AH489" i="1"/>
  <c r="AC489" i="1" s="1"/>
  <c r="AD489" i="1" s="1"/>
  <c r="AO489" i="1"/>
  <c r="AH548" i="1"/>
  <c r="AG548" i="1"/>
  <c r="AF548" i="1"/>
  <c r="AO548" i="1"/>
  <c r="AI548" i="1"/>
  <c r="AE548" i="1"/>
  <c r="AC549" i="1"/>
  <c r="AD549" i="1" s="1"/>
  <c r="AH477" i="1"/>
  <c r="AO477" i="1"/>
  <c r="AC507" i="1"/>
  <c r="AD507" i="1" s="1"/>
  <c r="AF509" i="1"/>
  <c r="AO509" i="1"/>
  <c r="AI509" i="1"/>
  <c r="AG509" i="1"/>
  <c r="AE509" i="1"/>
  <c r="AC509" i="1" s="1"/>
  <c r="AD509" i="1" s="1"/>
  <c r="AC514" i="1"/>
  <c r="AD514" i="1" s="1"/>
  <c r="AC535" i="1"/>
  <c r="AD535" i="1" s="1"/>
  <c r="AH552" i="1"/>
  <c r="AG552" i="1"/>
  <c r="AF552" i="1"/>
  <c r="AO552" i="1"/>
  <c r="AI552" i="1"/>
  <c r="AE552" i="1"/>
  <c r="AC553" i="1"/>
  <c r="AD553" i="1" s="1"/>
  <c r="AC563" i="1"/>
  <c r="AD563" i="1" s="1"/>
  <c r="AE471" i="1"/>
  <c r="AE472" i="1"/>
  <c r="AC472" i="1" s="1"/>
  <c r="AD472" i="1" s="1"/>
  <c r="AO475" i="1"/>
  <c r="AO487" i="1"/>
  <c r="AH487" i="1"/>
  <c r="AO495" i="1"/>
  <c r="AH495" i="1"/>
  <c r="AG495" i="1"/>
  <c r="AH501" i="1"/>
  <c r="AO501" i="1"/>
  <c r="AF521" i="1"/>
  <c r="AO521" i="1"/>
  <c r="AI521" i="1"/>
  <c r="AH521" i="1"/>
  <c r="AG521" i="1"/>
  <c r="AE521" i="1"/>
  <c r="AC527" i="1"/>
  <c r="AD527" i="1" s="1"/>
  <c r="AC528" i="1"/>
  <c r="AD528" i="1" s="1"/>
  <c r="AH556" i="1"/>
  <c r="AG556" i="1"/>
  <c r="AF556" i="1"/>
  <c r="AO556" i="1"/>
  <c r="AI556" i="1"/>
  <c r="AE556" i="1"/>
  <c r="AC557" i="1"/>
  <c r="AD557" i="1" s="1"/>
  <c r="AH508" i="1"/>
  <c r="AF508" i="1"/>
  <c r="AC508" i="1" s="1"/>
  <c r="AD508" i="1" s="1"/>
  <c r="AO508" i="1"/>
  <c r="AG512" i="1"/>
  <c r="AH520" i="1"/>
  <c r="AF520" i="1"/>
  <c r="AC520" i="1" s="1"/>
  <c r="AD520" i="1" s="1"/>
  <c r="AO520" i="1"/>
  <c r="AG528" i="1"/>
  <c r="AF505" i="1"/>
  <c r="AC505" i="1" s="1"/>
  <c r="AD505" i="1" s="1"/>
  <c r="AO505" i="1"/>
  <c r="AF517" i="1"/>
  <c r="AC517" i="1" s="1"/>
  <c r="AD517" i="1" s="1"/>
  <c r="AO517" i="1"/>
  <c r="AF533" i="1"/>
  <c r="AO533" i="1"/>
  <c r="AH504" i="1"/>
  <c r="AF504" i="1"/>
  <c r="AO504" i="1"/>
  <c r="AH516" i="1"/>
  <c r="AF516" i="1"/>
  <c r="AO516" i="1"/>
  <c r="AH532" i="1"/>
  <c r="AF532" i="1"/>
  <c r="AO532" i="1"/>
  <c r="AC538" i="1"/>
  <c r="AD538" i="1" s="1"/>
  <c r="AC542" i="1"/>
  <c r="AD542" i="1" s="1"/>
  <c r="AC546" i="1"/>
  <c r="AD546" i="1" s="1"/>
  <c r="AC550" i="1"/>
  <c r="AD550" i="1" s="1"/>
  <c r="AC554" i="1"/>
  <c r="AD554" i="1" s="1"/>
  <c r="AC558" i="1"/>
  <c r="AD558" i="1" s="1"/>
  <c r="AF513" i="1"/>
  <c r="AO513" i="1"/>
  <c r="AF529" i="1"/>
  <c r="AO529" i="1"/>
  <c r="AC562" i="1"/>
  <c r="AD562" i="1" s="1"/>
  <c r="AH512" i="1"/>
  <c r="AF512" i="1"/>
  <c r="AC512" i="1" s="1"/>
  <c r="AD512" i="1" s="1"/>
  <c r="AO512" i="1"/>
  <c r="AH528" i="1"/>
  <c r="AF528" i="1"/>
  <c r="AO528" i="1"/>
  <c r="AF537" i="1"/>
  <c r="AE537" i="1"/>
  <c r="AC537" i="1" s="1"/>
  <c r="AD537" i="1" s="1"/>
  <c r="AO537" i="1"/>
  <c r="AE504" i="1"/>
  <c r="AC504" i="1" s="1"/>
  <c r="AD504" i="1" s="1"/>
  <c r="AI508" i="1"/>
  <c r="AE513" i="1"/>
  <c r="AC513" i="1" s="1"/>
  <c r="AD513" i="1" s="1"/>
  <c r="AE516" i="1"/>
  <c r="AI520" i="1"/>
  <c r="AF525" i="1"/>
  <c r="AC525" i="1" s="1"/>
  <c r="AD525" i="1" s="1"/>
  <c r="AO525" i="1"/>
  <c r="AE529" i="1"/>
  <c r="AC529" i="1" s="1"/>
  <c r="AD529" i="1" s="1"/>
  <c r="AE532" i="1"/>
  <c r="AC532" i="1" s="1"/>
  <c r="AD532" i="1" s="1"/>
  <c r="AF563" i="1"/>
  <c r="AO541" i="1"/>
  <c r="AO545" i="1"/>
  <c r="AO549" i="1"/>
  <c r="AO553" i="1"/>
  <c r="AO557" i="1"/>
  <c r="AC403" i="1" l="1"/>
  <c r="AD403" i="1" s="1"/>
  <c r="AC390" i="1"/>
  <c r="AD390" i="1" s="1"/>
  <c r="AC374" i="1"/>
  <c r="AD374" i="1" s="1"/>
  <c r="AC370" i="1"/>
  <c r="AD370" i="1" s="1"/>
  <c r="AC269" i="1"/>
  <c r="AD269" i="1" s="1"/>
  <c r="AC277" i="1"/>
  <c r="AD277" i="1" s="1"/>
  <c r="AC270" i="1"/>
  <c r="AD270" i="1" s="1"/>
  <c r="AC131" i="1"/>
  <c r="AD131" i="1" s="1"/>
  <c r="AC207" i="1"/>
  <c r="AD207" i="1" s="1"/>
  <c r="AC139" i="1"/>
  <c r="AD139" i="1" s="1"/>
  <c r="AC171" i="1"/>
  <c r="AD171" i="1" s="1"/>
  <c r="AC231" i="1"/>
  <c r="AD231" i="1" s="1"/>
  <c r="AC548" i="1"/>
  <c r="AD548" i="1" s="1"/>
  <c r="AC431" i="1"/>
  <c r="AD431" i="1" s="1"/>
  <c r="AC460" i="1"/>
  <c r="AD460" i="1" s="1"/>
  <c r="AC427" i="1"/>
  <c r="AD427" i="1" s="1"/>
  <c r="AC456" i="1"/>
  <c r="AD456" i="1" s="1"/>
  <c r="AC382" i="1"/>
  <c r="AD382" i="1" s="1"/>
  <c r="AC309" i="1"/>
  <c r="AD309" i="1" s="1"/>
  <c r="AC286" i="1"/>
  <c r="AD286" i="1" s="1"/>
  <c r="AC334" i="1"/>
  <c r="AD334" i="1" s="1"/>
  <c r="AC300" i="1"/>
  <c r="AD300" i="1" s="1"/>
  <c r="AC261" i="1"/>
  <c r="AD261" i="1" s="1"/>
  <c r="AC258" i="1"/>
  <c r="AD258" i="1" s="1"/>
  <c r="AC274" i="1"/>
  <c r="AD274" i="1" s="1"/>
  <c r="AC262" i="1"/>
  <c r="AD262" i="1" s="1"/>
  <c r="AC215" i="1"/>
  <c r="AD215" i="1" s="1"/>
  <c r="AC175" i="1"/>
  <c r="AD175" i="1" s="1"/>
  <c r="AC90" i="1"/>
  <c r="AD90" i="1" s="1"/>
  <c r="AC99" i="1"/>
  <c r="AD99" i="1" s="1"/>
  <c r="AC462" i="1"/>
  <c r="AD462" i="1" s="1"/>
  <c r="AC468" i="1"/>
  <c r="AD468" i="1" s="1"/>
  <c r="AC399" i="1"/>
  <c r="AD399" i="1" s="1"/>
  <c r="AC75" i="1"/>
  <c r="AD75" i="1" s="1"/>
  <c r="AC401" i="1"/>
  <c r="AD401" i="1" s="1"/>
  <c r="AC471" i="1"/>
  <c r="AD471" i="1" s="1"/>
  <c r="AC493" i="1"/>
  <c r="AD493" i="1" s="1"/>
  <c r="AC447" i="1"/>
  <c r="AD447" i="1" s="1"/>
  <c r="AC413" i="1"/>
  <c r="AD413" i="1" s="1"/>
  <c r="AC324" i="1"/>
  <c r="AD324" i="1" s="1"/>
  <c r="AC301" i="1"/>
  <c r="AD301" i="1" s="1"/>
  <c r="AC135" i="1"/>
  <c r="AD135" i="1" s="1"/>
  <c r="AC127" i="1"/>
  <c r="AD127" i="1" s="1"/>
  <c r="AC199" i="1"/>
  <c r="AD199" i="1" s="1"/>
  <c r="AC239" i="1"/>
  <c r="AD239" i="1" s="1"/>
  <c r="AC111" i="1"/>
  <c r="AD111" i="1" s="1"/>
  <c r="AC79" i="1"/>
  <c r="AD79" i="1" s="1"/>
  <c r="AC43" i="1"/>
  <c r="AD43" i="1" s="1"/>
  <c r="AC219" i="1"/>
  <c r="AD219" i="1" s="1"/>
  <c r="AC448" i="1"/>
  <c r="AD448" i="1" s="1"/>
  <c r="AC297" i="1"/>
  <c r="AD297" i="1" s="1"/>
  <c r="AC516" i="1"/>
  <c r="AD516" i="1" s="1"/>
  <c r="AC556" i="1"/>
  <c r="AD556" i="1" s="1"/>
  <c r="AC521" i="1"/>
  <c r="AD521" i="1" s="1"/>
  <c r="AC485" i="1"/>
  <c r="AD485" i="1" s="1"/>
  <c r="AC452" i="1"/>
  <c r="AD452" i="1" s="1"/>
  <c r="AC455" i="1"/>
  <c r="AD455" i="1" s="1"/>
  <c r="AC425" i="1"/>
  <c r="AD425" i="1" s="1"/>
  <c r="AC344" i="1"/>
  <c r="AD344" i="1" s="1"/>
  <c r="AC361" i="1"/>
  <c r="AD361" i="1" s="1"/>
  <c r="AC330" i="1"/>
  <c r="AD330" i="1" s="1"/>
  <c r="AC386" i="1"/>
  <c r="AD386" i="1" s="1"/>
  <c r="AC362" i="1"/>
  <c r="AD362" i="1" s="1"/>
  <c r="AC308" i="1"/>
  <c r="AD308" i="1" s="1"/>
  <c r="AC378" i="1"/>
  <c r="AD378" i="1" s="1"/>
  <c r="AC325" i="1"/>
  <c r="AD325" i="1" s="1"/>
  <c r="AC296" i="1"/>
  <c r="AD296" i="1" s="1"/>
  <c r="AC254" i="1"/>
  <c r="AD254" i="1" s="1"/>
  <c r="AC318" i="1"/>
  <c r="AD318" i="1" s="1"/>
  <c r="AC238" i="1"/>
  <c r="AD238" i="1" s="1"/>
  <c r="AC119" i="1"/>
  <c r="AD119" i="1" s="1"/>
  <c r="AC246" i="1"/>
  <c r="AD246" i="1" s="1"/>
  <c r="AC227" i="1"/>
  <c r="AD227" i="1" s="1"/>
  <c r="AC95" i="1"/>
  <c r="AD95" i="1" s="1"/>
  <c r="AC253" i="1"/>
  <c r="AD253" i="1" s="1"/>
  <c r="AC540" i="1"/>
  <c r="AD540" i="1" s="1"/>
  <c r="AC464" i="1"/>
  <c r="AD464" i="1" s="1"/>
  <c r="AC423" i="1"/>
  <c r="AD423" i="1" s="1"/>
  <c r="AC366" i="1"/>
  <c r="AD366" i="1" s="1"/>
  <c r="AC345" i="1"/>
  <c r="AD345" i="1" s="1"/>
  <c r="AC340" i="1"/>
  <c r="AD340" i="1" s="1"/>
  <c r="AC294" i="1"/>
  <c r="AD294" i="1" s="1"/>
  <c r="AC432" i="1"/>
  <c r="AD432" i="1" s="1"/>
  <c r="AC348" i="1"/>
  <c r="AD348" i="1" s="1"/>
  <c r="AC333" i="1"/>
  <c r="AD333" i="1" s="1"/>
  <c r="AC316" i="1"/>
  <c r="AD316" i="1" s="1"/>
  <c r="AC266" i="1"/>
  <c r="AD266" i="1" s="1"/>
  <c r="AC273" i="1"/>
  <c r="AD273" i="1" s="1"/>
  <c r="AC74" i="1"/>
  <c r="AD74" i="1" s="1"/>
  <c r="AC103" i="1"/>
  <c r="AD103" i="1" s="1"/>
  <c r="AC151" i="1"/>
  <c r="AD151" i="1" s="1"/>
  <c r="AC63" i="1"/>
  <c r="AD63" i="1" s="1"/>
  <c r="AC451" i="1"/>
  <c r="AD451" i="1" s="1"/>
  <c r="AC552" i="1"/>
  <c r="AD552" i="1" s="1"/>
  <c r="AC487" i="1"/>
  <c r="AD487" i="1" s="1"/>
  <c r="AC405" i="1"/>
  <c r="AD405" i="1" s="1"/>
  <c r="AC305" i="1"/>
  <c r="AD305" i="1" s="1"/>
  <c r="AC357" i="1"/>
  <c r="AD357" i="1" s="1"/>
  <c r="AC394" i="1"/>
  <c r="AD394" i="1" s="1"/>
  <c r="AC317" i="1"/>
  <c r="AD317" i="1" s="1"/>
  <c r="AC302" i="1"/>
  <c r="AD302" i="1" s="1"/>
  <c r="AC282" i="1"/>
  <c r="AD282" i="1" s="1"/>
  <c r="AC123" i="1"/>
  <c r="AD123" i="1" s="1"/>
  <c r="AC183" i="1"/>
  <c r="AD183" i="1" s="1"/>
  <c r="AC155" i="1"/>
  <c r="AD155" i="1" s="1"/>
  <c r="AC143" i="1"/>
  <c r="AD143" i="1" s="1"/>
  <c r="AC73" i="1"/>
  <c r="AD73" i="1" s="1"/>
  <c r="AC560" i="1"/>
  <c r="AD5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<sst xmlns="http://schemas.openxmlformats.org/spreadsheetml/2006/main" count="7914" uniqueCount="1291">
  <si>
    <t>SAP ID</t>
  </si>
  <si>
    <t>Project Name</t>
  </si>
  <si>
    <t>Country Name</t>
  </si>
  <si>
    <t>Status</t>
  </si>
  <si>
    <t>Approval Year</t>
  </si>
  <si>
    <t>Responsible Cost Center</t>
  </si>
  <si>
    <t>Fund Center</t>
  </si>
  <si>
    <t>WPA</t>
  </si>
  <si>
    <t>Operation Type</t>
  </si>
  <si>
    <t>Region Department</t>
  </si>
  <si>
    <t>Sector Department</t>
  </si>
  <si>
    <t>ADB Public</t>
  </si>
  <si>
    <t>ADB Private</t>
  </si>
  <si>
    <t>ADF Loan</t>
  </si>
  <si>
    <t>ADF Grant</t>
  </si>
  <si>
    <t>MIC</t>
  </si>
  <si>
    <t>TSF</t>
  </si>
  <si>
    <t>ADF Inclduing TSF</t>
  </si>
  <si>
    <t>NTF</t>
  </si>
  <si>
    <t>Co Financing</t>
  </si>
  <si>
    <t>Trust Fund</t>
  </si>
  <si>
    <t>Total</t>
  </si>
  <si>
    <t xml:space="preserve">Financing Source </t>
  </si>
  <si>
    <t>Feed Africa</t>
  </si>
  <si>
    <t>Light Up And Power Africa</t>
  </si>
  <si>
    <t>Industrialize Africa</t>
  </si>
  <si>
    <t>Integrate Africa</t>
  </si>
  <si>
    <t>Improve Quality Of Life</t>
  </si>
  <si>
    <t>TOTAL HI</t>
  </si>
  <si>
    <t>Confirm</t>
  </si>
  <si>
    <t>Feed Africa-II</t>
  </si>
  <si>
    <t>Light Up And Power Africa_II</t>
  </si>
  <si>
    <t>Industrialize Africa_II</t>
  </si>
  <si>
    <t>Integrate Africa_II</t>
  </si>
  <si>
    <t>Improve Quality Of Life_II</t>
  </si>
  <si>
    <t>Report Date</t>
  </si>
  <si>
    <t>Report Type</t>
  </si>
  <si>
    <t>High-Fives-Improve sector</t>
  </si>
  <si>
    <t xml:space="preserve">Sector Analysis </t>
  </si>
  <si>
    <t>African Region</t>
  </si>
  <si>
    <t>Selectivity_UA 50_300 M</t>
  </si>
  <si>
    <t>COUNTRY CLASSIFICATION</t>
  </si>
  <si>
    <t>Transaition vs Non-Transition States</t>
  </si>
  <si>
    <t>De Facto and Non-De Facto Countries</t>
  </si>
  <si>
    <t>Infrastructure vs Sector</t>
  </si>
  <si>
    <t>Complex</t>
  </si>
  <si>
    <t>P-TN-AA0-027</t>
  </si>
  <si>
    <t xml:space="preserve"> DÉVELOPPEMENT DES PME DANS LE SECTEUR AGRICOLE</t>
  </si>
  <si>
    <t>Tunisia</t>
  </si>
  <si>
    <t>IOP</t>
  </si>
  <si>
    <t>2025</t>
  </si>
  <si>
    <t>AHAI3</t>
  </si>
  <si>
    <t>Yes</t>
  </si>
  <si>
    <t>Sovereign</t>
  </si>
  <si>
    <t>RDGN</t>
  </si>
  <si>
    <t>AHAI</t>
  </si>
  <si>
    <t>PBD 2023-Respone</t>
  </si>
  <si>
    <t>None</t>
  </si>
  <si>
    <t>P-SZ-A00-007</t>
  </si>
  <si>
    <t xml:space="preserve"> MKHONDVO-NGWAVUMA WATER AUGMENTATION PROGRAM PHASE II– (MNWAP-II)</t>
  </si>
  <si>
    <t>Eswatini</t>
  </si>
  <si>
    <t>AHAI6</t>
  </si>
  <si>
    <t>RDGS</t>
  </si>
  <si>
    <t>P-CG-AA0-015</t>
  </si>
  <si>
    <t xml:space="preserve"> PPF-PROJET CHAINES DE VALEURS AGRICOLES</t>
  </si>
  <si>
    <t>Congo CG</t>
  </si>
  <si>
    <t>2026</t>
  </si>
  <si>
    <t>RDGC</t>
  </si>
  <si>
    <t>Others</t>
  </si>
  <si>
    <t>P-LR-H00-011</t>
  </si>
  <si>
    <t>$5MILLION TRANSACTION GUARANTEE IN FAVOUR OF ACCESS BANK LIBERIA</t>
  </si>
  <si>
    <t>Liberia</t>
  </si>
  <si>
    <t>PIFD3</t>
  </si>
  <si>
    <t>Non-Sovereign</t>
  </si>
  <si>
    <t>RDGW</t>
  </si>
  <si>
    <t>PIFD</t>
  </si>
  <si>
    <t>P-SL-H00-005</t>
  </si>
  <si>
    <t>$5MILLION TRANSACTION GUARANTEE IN FAVOUR OF ACCESS BANK SIERRA LEONE TO TO AID ITS TRADE FINANCE PO</t>
  </si>
  <si>
    <t>Sierra Leone</t>
  </si>
  <si>
    <t>2024</t>
  </si>
  <si>
    <t>P-Z1-FA0-202</t>
  </si>
  <si>
    <t>330 KV NIGERIA - BENIN INTERCONNECTION REINFORCEMENT PROJECT (NIGERIA)</t>
  </si>
  <si>
    <t>MULTI</t>
  </si>
  <si>
    <t>PESD3</t>
  </si>
  <si>
    <t>No</t>
  </si>
  <si>
    <t>RDNG</t>
  </si>
  <si>
    <t>PESD</t>
  </si>
  <si>
    <t>P-GH-AAG-014</t>
  </si>
  <si>
    <t>ABASO COCOA PROCESSING LIMITED</t>
  </si>
  <si>
    <t>Ghana</t>
  </si>
  <si>
    <t>Pipeline</t>
  </si>
  <si>
    <t>2029</t>
  </si>
  <si>
    <t>AHFR1</t>
  </si>
  <si>
    <t>AHFR</t>
  </si>
  <si>
    <t>P-EG-BA0-001</t>
  </si>
  <si>
    <t>ABU TARTOUR FOR PHOSPHORIC ACID COMPANY</t>
  </si>
  <si>
    <t>Egypt</t>
  </si>
  <si>
    <t>2027</t>
  </si>
  <si>
    <t>PITD3</t>
  </si>
  <si>
    <t>PITD</t>
  </si>
  <si>
    <t>P-NG-EAZ-004</t>
  </si>
  <si>
    <t>ABUJA INTEGRATED URBAN INFRASTRUCTURE PROGRAMME (AIUIP)</t>
  </si>
  <si>
    <t>Nigeria</t>
  </si>
  <si>
    <t>AHWS2</t>
  </si>
  <si>
    <t>AHWS</t>
  </si>
  <si>
    <t>P-EG-H00-014</t>
  </si>
  <si>
    <t>ACCELERATING ACCESS TO FINANCE FOR WSMES THROUGH LEVERAGING DATA AND TECHNOLOGY IN EGYPT</t>
  </si>
  <si>
    <t>PIFD1</t>
  </si>
  <si>
    <t>P-KE-H00-013</t>
  </si>
  <si>
    <t>ACCELERATING ACCESS TO FINANCE FOR WSMES THROUGH LEVERAGING DATA AND TECHNOLOGY IN KENYA</t>
  </si>
  <si>
    <t>Kenya</t>
  </si>
  <si>
    <t>PITD1</t>
  </si>
  <si>
    <t>RDGE</t>
  </si>
  <si>
    <t>P-MZ-H00-004</t>
  </si>
  <si>
    <t>ACCELERATING ACCESS TO FINANCE FOR WSMES THROUGH LEVERAGING DATA AND TECHNOLOGY IN MOZAMBIQUE</t>
  </si>
  <si>
    <t>Mozambique</t>
  </si>
  <si>
    <t>P-TZ-IE0-008</t>
  </si>
  <si>
    <t>ACCESS BANK TANZANIA EQUITY 2</t>
  </si>
  <si>
    <t>Tanzania</t>
  </si>
  <si>
    <t>PINS2</t>
  </si>
  <si>
    <t>PINS</t>
  </si>
  <si>
    <t>P-ZM-HA0-002</t>
  </si>
  <si>
    <t>ACCESS BANK ZAMBIA LIMITED - USD20M TRANSACTION GUARANTEE FACILITY</t>
  </si>
  <si>
    <t>Zambia</t>
  </si>
  <si>
    <t>P-GH-DB0-024</t>
  </si>
  <si>
    <t>ACCRA – TEMA MOTORWAY PHASE II</t>
  </si>
  <si>
    <t>PICU4</t>
  </si>
  <si>
    <t>PICU</t>
  </si>
  <si>
    <t>P-GH-E00-009</t>
  </si>
  <si>
    <t>ACCRA EAST SEWERAGE AND SANITATION IMPROVEMENT PROJECT</t>
  </si>
  <si>
    <t>AHWS3</t>
  </si>
  <si>
    <t>P-GH-IB0-004</t>
  </si>
  <si>
    <t>ACCRA MEDICAL INFRASTRUCTURE CITY PROJECT</t>
  </si>
  <si>
    <t>AHHD2</t>
  </si>
  <si>
    <t>AHHD</t>
  </si>
  <si>
    <t>P-GH-D00-015</t>
  </si>
  <si>
    <t>ACCRA URBAN TRANSPORT PROJECT II</t>
  </si>
  <si>
    <t>PICU5</t>
  </si>
  <si>
    <t>P-ET-EB0-005</t>
  </si>
  <si>
    <t>ADDIS ABABA RIVER URBAN DEVELOPMENT PROJECT</t>
  </si>
  <si>
    <t>Ethiopia</t>
  </si>
  <si>
    <t>PICU2</t>
  </si>
  <si>
    <t>P-SL-E00-015</t>
  </si>
  <si>
    <t>ADDITIONAL FINANCE GCF: ENHANCING CLIMATE INFORMATION SYSTEMS FOR RESILIENT DEV IN SIERRA LEONE</t>
  </si>
  <si>
    <t>P-MW-FF0-003</t>
  </si>
  <si>
    <t>ADF PRG - VOLTALIA SOLAR PV PROJECT</t>
  </si>
  <si>
    <t>Malawi</t>
  </si>
  <si>
    <t>PESD5</t>
  </si>
  <si>
    <t>PESR2</t>
  </si>
  <si>
    <t>P-NG-H00-022</t>
  </si>
  <si>
    <t>ADFI / WE-FI WSME PROJECT-NIGERIA</t>
  </si>
  <si>
    <t>P-NG-H00-021</t>
  </si>
  <si>
    <t>ADFI 2024 DFS PROJECT-NIGERIA</t>
  </si>
  <si>
    <t>P-Z1-H00-121</t>
  </si>
  <si>
    <t>ADFI PROJECT SELECTED FROM CALL FOR PROPOSAL IN THE WEST AFRICA REGION</t>
  </si>
  <si>
    <t>P-EG-AAG-011</t>
  </si>
  <si>
    <t>ADTINGO – LOCAL CURRENCY RISK SHARE FACILITY</t>
  </si>
  <si>
    <t>P-MU-HA0-007</t>
  </si>
  <si>
    <t>AFRASIA BANK LIMITED</t>
  </si>
  <si>
    <t>Mauritius</t>
  </si>
  <si>
    <t>P-Z1-KE0-034</t>
  </si>
  <si>
    <t>AFRICAN INFRASTRUCTURE INVESTMENT FUND 4</t>
  </si>
  <si>
    <t>P-Z1-H00-113</t>
  </si>
  <si>
    <t>AFRICAN TRADE INSURANCE – FACILITY FOR INSURANCE EXPANSION</t>
  </si>
  <si>
    <t>PIFD2</t>
  </si>
  <si>
    <t>P-Z1-BB0-010</t>
  </si>
  <si>
    <t>AFRICURE</t>
  </si>
  <si>
    <t>P-LY-AA0-004</t>
  </si>
  <si>
    <t>AGRICLUTURE INVESTISSEMENT PLAN</t>
  </si>
  <si>
    <t>Libya</t>
  </si>
  <si>
    <t>P-SS-AA0-004</t>
  </si>
  <si>
    <t>AGRICULTURAL MARKETS, VALUE ADDITION AND TRADE DEVELOPMENT PROJECT (AMVAT) II</t>
  </si>
  <si>
    <t>South Sudan</t>
  </si>
  <si>
    <t>AHAI4</t>
  </si>
  <si>
    <t>P-EG-C00-002</t>
  </si>
  <si>
    <t>AGRICULTURE AND CLIMATE RESILIENCE PROJECT - EGYPT NPC</t>
  </si>
  <si>
    <t>P-MW-AA0-040</t>
  </si>
  <si>
    <t>AGRICULTURE SECTOR TRANSFORMATION PBO</t>
  </si>
  <si>
    <t>P-NG-AAB-005</t>
  </si>
  <si>
    <t>AGRICULTURE TRANSFORMATION AGENDA SUPPORT PROGRAM - PROJECT II (ATASP-2)</t>
  </si>
  <si>
    <t>P-LS-A00-002</t>
  </si>
  <si>
    <t>AGRICULTURE VALUE CHAIN AND YOUTH EMPOWERMENT PROJECT</t>
  </si>
  <si>
    <t>Lesotho</t>
  </si>
  <si>
    <t>AHAI1</t>
  </si>
  <si>
    <t>P-EG-D00-013</t>
  </si>
  <si>
    <t>ALEXANDRIA RALM TRAM REHABILITATION PROJECT</t>
  </si>
  <si>
    <t>PICU6</t>
  </si>
  <si>
    <t>P-TG-EA0-003</t>
  </si>
  <si>
    <t>AMEA DESAL TOGO</t>
  </si>
  <si>
    <t>Togo</t>
  </si>
  <si>
    <t>P-SN-FA0-008</t>
  </si>
  <si>
    <t>AMELIORATION DE L''ACCES A L''ELECTRICITE PHASE II ET EFFICACITE ENERGETIQUE</t>
  </si>
  <si>
    <t>Senegal</t>
  </si>
  <si>
    <t>P-TN-HAB-021</t>
  </si>
  <si>
    <t>AMEN BANK</t>
  </si>
  <si>
    <t>P-CD-DB0-016</t>
  </si>
  <si>
    <t>AMÉNAGEMENT DE LA ROUTE D''ACCÈS AU PORT DE BANANA</t>
  </si>
  <si>
    <t>Dem Rep Congo</t>
  </si>
  <si>
    <t>P-CM-AAG-005</t>
  </si>
  <si>
    <t>AMENAGEMENT DU TERRITOIRE EXTREME NORD ET CREATION AGROPOLE REGION DE KAELE</t>
  </si>
  <si>
    <t>Cameroon</t>
  </si>
  <si>
    <t>P-AO-E00-011</t>
  </si>
  <si>
    <t>ANGOLA COASTAL TOWNS INCLUSIVE SANITATION PHASE 2 PROJECT</t>
  </si>
  <si>
    <t>Angola</t>
  </si>
  <si>
    <t>P-Z1-F00-113</t>
  </si>
  <si>
    <t>ANGOLA NAMIBIA TRANSMISSION INTERCONNECTION SYSTEM 400KV</t>
  </si>
  <si>
    <t>P-AO-D00-007</t>
  </si>
  <si>
    <t>ANGOLA TRANSPORT SECTOR SUPPORT</t>
  </si>
  <si>
    <t>PICU7</t>
  </si>
  <si>
    <t>P-MA-AAG-011</t>
  </si>
  <si>
    <t>ANOUAR INVEST</t>
  </si>
  <si>
    <t>Morocco</t>
  </si>
  <si>
    <t>P-CF-KA0-008</t>
  </si>
  <si>
    <t>APPUI À LA CONSOLIDATION DES RÉFORMES ÉCONOMIQUES (PHASE I)</t>
  </si>
  <si>
    <t>Central African Republic</t>
  </si>
  <si>
    <t>ECGF1</t>
  </si>
  <si>
    <t>ECGF</t>
  </si>
  <si>
    <t>P-KM-F00-005</t>
  </si>
  <si>
    <t>APPUI BUDGETAIRE SECTORIEL ENERGIE</t>
  </si>
  <si>
    <t>Comoros</t>
  </si>
  <si>
    <t>PESD4</t>
  </si>
  <si>
    <t>P-MR-AA0-017</t>
  </si>
  <si>
    <t>APPUI GEF/GESTION DE LA POLLUTION D'ORIGINE AGRICOLE</t>
  </si>
  <si>
    <t>Mauritania</t>
  </si>
  <si>
    <t>P-SN-K00-014</t>
  </si>
  <si>
    <t>APPUI INSTITUTIONNEL – PAIMRAI II</t>
  </si>
  <si>
    <t>P-Z1-BG0-037</t>
  </si>
  <si>
    <t>ARISE INTEGRATED INDUSTRIAL PLATFORMS (ARISE IIP)EQUITY INVESTMENT</t>
  </si>
  <si>
    <t>P-Z1-BG0-034</t>
  </si>
  <si>
    <t>ARISE INTEGRATED INDUSTRIAL PLATFORMS (IIP)</t>
  </si>
  <si>
    <t>P-TZ-AAG-012</t>
  </si>
  <si>
    <t>ASAS GROUP</t>
  </si>
  <si>
    <t>P-CV-BB0-002</t>
  </si>
  <si>
    <t>ATLANTIC PHARMA HUB</t>
  </si>
  <si>
    <t>Cape Verde</t>
  </si>
  <si>
    <t>P-ET-HAB-012</t>
  </si>
  <si>
    <t>AWASH BANK TRANSACTION GUARANTEE FACILITY</t>
  </si>
  <si>
    <t>P-TZ-HAB-023</t>
  </si>
  <si>
    <t>AZANIA BANK - TRADE FINANCE PACKAGE TFLOC/TG</t>
  </si>
  <si>
    <t>P-CD-D00-007</t>
  </si>
  <si>
    <t>BANANA PORT</t>
  </si>
  <si>
    <t>P-GM-D00-009</t>
  </si>
  <si>
    <t>BANJUL PORT 4TH EXPANSION PROJECT</t>
  </si>
  <si>
    <t>Gambia</t>
  </si>
  <si>
    <t>P-UG-HAB-008</t>
  </si>
  <si>
    <t>BANK OF AFRICA UGANDA-TFLOC &amp; TRANSACTION GUARANTEE</t>
  </si>
  <si>
    <t>Uganda</t>
  </si>
  <si>
    <t>P-EG-HAB-015</t>
  </si>
  <si>
    <t>BANQUE DU CAIRE FINANCIAL PACKAGE</t>
  </si>
  <si>
    <t>P-ML-HA0-010</t>
  </si>
  <si>
    <t>BANQUE MALIENNE DE SOLIDARITE</t>
  </si>
  <si>
    <t>Mali</t>
  </si>
  <si>
    <t>P-CG-HAB-007</t>
  </si>
  <si>
    <t>BANQUE POSTALE DU CONGO GARANTIE DE TRANSACTION</t>
  </si>
  <si>
    <t>P-ET-K00-019</t>
  </si>
  <si>
    <t>BASIC SERVICES TRANSFORM PROGRAMME – II</t>
  </si>
  <si>
    <t>AHHD1</t>
  </si>
  <si>
    <t>P-BJ-FA0-010</t>
  </si>
  <si>
    <t>BENIN ENERGY EFFICIENY PROGRAM IMPLEMENTATION</t>
  </si>
  <si>
    <t>Benin</t>
  </si>
  <si>
    <t>PERN2</t>
  </si>
  <si>
    <t>PERN</t>
  </si>
  <si>
    <t>P-GA-HAB-007</t>
  </si>
  <si>
    <t>BICIG GABON LIGNE DE CREDIT</t>
  </si>
  <si>
    <t>Gabon</t>
  </si>
  <si>
    <t>P-ZA-BB0-004</t>
  </si>
  <si>
    <t>BIOVAC SA - DEBT</t>
  </si>
  <si>
    <t>South Africa</t>
  </si>
  <si>
    <t>P-ZA-BB0-005</t>
  </si>
  <si>
    <t>BIOVAC SA - EQUITY</t>
  </si>
  <si>
    <t>P-ET-E00-015</t>
  </si>
  <si>
    <t>BORANA RESILIENT WATER DEVELOPMENT FROM IMPROVED LIVELIHOODS PROGRAM (PART 2)</t>
  </si>
  <si>
    <t>P-BW-DB0-009</t>
  </si>
  <si>
    <t>BOTSWANA TRANSPORT SUPPORT PROGRAM I</t>
  </si>
  <si>
    <t>Botswana</t>
  </si>
  <si>
    <t>P-Z1-K00-156</t>
  </si>
  <si>
    <t>BREEGA AFRICA 1</t>
  </si>
  <si>
    <t>P-CI-HAB-008</t>
  </si>
  <si>
    <t>BRIDGE BANK CI TRANSACTION GUARANTEE FACILITY</t>
  </si>
  <si>
    <t>Côte d'Ivoire</t>
  </si>
  <si>
    <t>P-SS-I00-010</t>
  </si>
  <si>
    <t>BUILDING CAPACITY FOR SMALL AND MEDIUM ENTERPRISE</t>
  </si>
  <si>
    <t>P-CM-EAB-001</t>
  </si>
  <si>
    <t>BULK WATER FOR THE PORT AUTHORITY OF DOUALA</t>
  </si>
  <si>
    <t>P-EG-D00-012</t>
  </si>
  <si>
    <t>BUS RAPIT TRANSIT</t>
  </si>
  <si>
    <t>COEG</t>
  </si>
  <si>
    <t>P-CV-DA0-006</t>
  </si>
  <si>
    <t>CABO VERDE AIRPORT CONCESSION</t>
  </si>
  <si>
    <t>P-ZW-HA0-005</t>
  </si>
  <si>
    <t>CABS ZIMBABWE - US$100 MILLION THEMATIC FUNDED &amp; RISK SHARING AGENCY LINE</t>
  </si>
  <si>
    <t>Zimbabwe</t>
  </si>
  <si>
    <t>P-MZ-FA0-012</t>
  </si>
  <si>
    <t>CAIA-NACALA ELECTRICITY TRANSMISSION PROJECT</t>
  </si>
  <si>
    <t>P-Z1-H00-123</t>
  </si>
  <si>
    <t>CAPACITY BUILDING OF CENTRAL BANKS IN EMERGING DIGITAL FINANCIAL SERVICES (DFS) TECHNOLOGIES AND INN</t>
  </si>
  <si>
    <t>P-ZM-AA0-044</t>
  </si>
  <si>
    <t>CASHEW INFRASTRUCTURE DEVELOPMENT PROJECT (PHASE 2)</t>
  </si>
  <si>
    <t>P-UG-HAB-014</t>
  </si>
  <si>
    <t>CENTENARY BANK - FINANCE PACKAGE - LOC/TFLOC/TG</t>
  </si>
  <si>
    <t>P-TN-AAG-005</t>
  </si>
  <si>
    <t>CHO GROUP</t>
  </si>
  <si>
    <t>AHFR2</t>
  </si>
  <si>
    <t>P-ZW-IB0-005</t>
  </si>
  <si>
    <t>CIMAS MEDICAL AID SOCIETY (CIMAS), ZIMBABWE</t>
  </si>
  <si>
    <t>P-Z1-HAB-107</t>
  </si>
  <si>
    <t>CITI TRADE FINANCE PARTNERSHIP FOR AFRICA</t>
  </si>
  <si>
    <t>P-Z1-F00-153</t>
  </si>
  <si>
    <t>CLEAN COOKING CLIMATE FINANCE PROGRAM_BURN</t>
  </si>
  <si>
    <t>P-MA-AAG-015</t>
  </si>
  <si>
    <t>CMGP RISK SHARE FACILITY</t>
  </si>
  <si>
    <t>P-GH-EA0-009</t>
  </si>
  <si>
    <t>COMMUNITY WATER SUPPLY PROJECT</t>
  </si>
  <si>
    <t>P-Z1-AA0-166</t>
  </si>
  <si>
    <t>CONSOLIDATING THE AGRICULTURE RESEARCH AND INNOVATION IN AFRICA (CARISA)</t>
  </si>
  <si>
    <t>AHAI2</t>
  </si>
  <si>
    <t>P-Z1-H00-116</t>
  </si>
  <si>
    <t>CONSTANT VENTURES FUND</t>
  </si>
  <si>
    <t>P-CM-DD0-005</t>
  </si>
  <si>
    <t>CONSTRUCTION DE LA ROUTE DSCHANG-FONTEM-BAKEBE ET EXTENSION DU CHANTIER NAVAL DE LIMBE</t>
  </si>
  <si>
    <t>P-MU-D00-004</t>
  </si>
  <si>
    <t>CONSTRUCTION OF A BREAKWATER SYSTEM AND CONTAINER TERMINAL IN PORT LOUIS HARBOUR</t>
  </si>
  <si>
    <t>P-ET-F00-005</t>
  </si>
  <si>
    <t>CORBETTI GEOTHERMAL PROJECT</t>
  </si>
  <si>
    <t>PESR</t>
  </si>
  <si>
    <t>P-BJ-H00-003</t>
  </si>
  <si>
    <t>CORIS BANK INTERNATIONAL BENIN LOC &amp; TG</t>
  </si>
  <si>
    <t>P-Z1-DA0-014</t>
  </si>
  <si>
    <t>CORPORATE LOAN - ASECNA’S INVESTMENT PROGRAM</t>
  </si>
  <si>
    <t>P-KE-AAG-009</t>
  </si>
  <si>
    <t>CORPORATE LOAN TO KEVIAN KENYA LIMITED</t>
  </si>
  <si>
    <t>P-MG-AAG-007</t>
  </si>
  <si>
    <t>CORPORATE LOAN TO SIPROMAD GROUP</t>
  </si>
  <si>
    <t>Madagascar</t>
  </si>
  <si>
    <t>P-EG-AAG-013</t>
  </si>
  <si>
    <t>COTTON AND TEXTILE HOLDING</t>
  </si>
  <si>
    <t>P-CM-HAB-008</t>
  </si>
  <si>
    <t>CREDIT COMMUNAUTAIRE BANK CAMEROUN TRANSACTION GUARANTEE</t>
  </si>
  <si>
    <t>P-EG-HB0-005</t>
  </si>
  <si>
    <t>CREDIT GUARANTEE COMPANY</t>
  </si>
  <si>
    <t>P-Z1-FA0-198</t>
  </si>
  <si>
    <t>CROSSBOUNDARY ENERGY ACCESS II</t>
  </si>
  <si>
    <t>PERN3</t>
  </si>
  <si>
    <t>P-SO-HAB-002</t>
  </si>
  <si>
    <t>DAHABSHIL BANK - TRANSACTION GUARANTEE FACILITY</t>
  </si>
  <si>
    <t>Somalia</t>
  </si>
  <si>
    <t>P-EG-AAG-012</t>
  </si>
  <si>
    <t>DALTEX GROUP</t>
  </si>
  <si>
    <t>P-KE-AAG-017</t>
  </si>
  <si>
    <t>DAPS AGRO-INPUT</t>
  </si>
  <si>
    <t>P-BF-FF0-009</t>
  </si>
  <si>
    <t>DEDOUGOU 18MW SOLAR PV PROJECT</t>
  </si>
  <si>
    <t>Burkina Faso</t>
  </si>
  <si>
    <t>P-MR-FA0-008</t>
  </si>
  <si>
    <t>DESERT TO POWER - PROJET D''APPUI À L''ÉLECTRIFICATION RURALE À TRAVERS 200 MINI-RÉSEAUX EN MAURITANIE</t>
  </si>
  <si>
    <t>PERN1</t>
  </si>
  <si>
    <t>P-NG-F00-014</t>
  </si>
  <si>
    <t>DESERT TO POWER PROGRAM IN NORTHERN STATES (2,000 MW) - PHASE 1</t>
  </si>
  <si>
    <t>P-LY-AA0-003</t>
  </si>
  <si>
    <t>DEVELOPMENT OF IRRIGATION STRATEGY FOR LIBYA</t>
  </si>
  <si>
    <t>P-SZ-DB0-014</t>
  </si>
  <si>
    <t>DEVELOPMENT OF MANZINI BYPASS</t>
  </si>
  <si>
    <t>P-GH-AA0-037</t>
  </si>
  <si>
    <t>DEVELOPMENT OF SPECIAL AGRO INDUSTRIAL PROCESSING ZONE IN UPPER EAST REGION</t>
  </si>
  <si>
    <t>P-LY-EAZ-002</t>
  </si>
  <si>
    <t>DEVELOPMENT OF THE NATIONAL WATER STRATEGY IN LIBYA 2025 - 2050</t>
  </si>
  <si>
    <t>AWTF</t>
  </si>
  <si>
    <t>P-UG-HAB-012</t>
  </si>
  <si>
    <t>DFCU- FINANCE PACKAGE LOC/TFLOC/TG</t>
  </si>
  <si>
    <t>P-KE-HAB-041</t>
  </si>
  <si>
    <t>DIAMOND TRUST BANK - KENYA - TRANSACTION GUARANTEE FACILITY</t>
  </si>
  <si>
    <t>P-MA-AAG-013</t>
  </si>
  <si>
    <t>DIANA HOLDING</t>
  </si>
  <si>
    <t>P-Z1-H00-117</t>
  </si>
  <si>
    <t>DIGITISATION OF MICROFINANCE FOR INCREASED INCLUSION IN WAEMU REGION</t>
  </si>
  <si>
    <t>P-ET-FF0-003</t>
  </si>
  <si>
    <t>DISTRIBUTED RENEWABLE ENERGY-AGRICULTURE MODALITIES (DREAM)</t>
  </si>
  <si>
    <t>P-TZ-E00-010</t>
  </si>
  <si>
    <t>DODOMA RESILIENT AND SUSTAINABLE WATER DEVELOPMENT AND SANITATION PROGRAM PHASE 2</t>
  </si>
  <si>
    <t>P-CD-FF0-003</t>
  </si>
  <si>
    <t>DRC GREEN MINI-GRID PROGRAM SUB-PROJECT</t>
  </si>
  <si>
    <t>P-ML-FF0-003</t>
  </si>
  <si>
    <t>DTP - DEVELOPPEMENT CENTRALES SOLAIRES (SAFOKA),DEPLOIEMENT DE MINI RÉSEAUX ET D''HYBRIDATION</t>
  </si>
  <si>
    <t>P-RW-AAG-007</t>
  </si>
  <si>
    <t>E20 RWANDA LTD</t>
  </si>
  <si>
    <t>Rwanda</t>
  </si>
  <si>
    <t>P-GH-DB0-021</t>
  </si>
  <si>
    <t>EASTERN CORRIDOR ROAD DEVELOPMENT PROGRAM – PHASE 2 (INCL FOOTBRIDGES FOR AWOSHIE-POKUASE ROAD)</t>
  </si>
  <si>
    <t>P-AO-AAZ-005</t>
  </si>
  <si>
    <t>EASTERN REGION INTEGRATED AGRICULTURAL V</t>
  </si>
  <si>
    <t>P-CF-HAB-001</t>
  </si>
  <si>
    <t>ECOBANK CENTRAFRIQUE 5MEUR TRADE FINANCE TRANSACTION GUARANTEE</t>
  </si>
  <si>
    <t>P-TD-HAB-002</t>
  </si>
  <si>
    <t>ECOBANK CHAD 10MEUR TRADE FINANCE TRANSACTION GUARANTEE</t>
  </si>
  <si>
    <t>Chad</t>
  </si>
  <si>
    <t>P-CG-HAB-005</t>
  </si>
  <si>
    <t>ECOBANK CONGO 10MEUR TRADE FINANCE TRANSACTION GUARANTEE</t>
  </si>
  <si>
    <t>P-MZ-K00-014</t>
  </si>
  <si>
    <t>ECONOMIC ACCELERATION &amp; GOVERNANCE SUPPORT PROGRAMME PHASE II</t>
  </si>
  <si>
    <t>ECGF2</t>
  </si>
  <si>
    <t>P-AO-K00-009</t>
  </si>
  <si>
    <t>ECONOMIC DIVERSIFICATION SUPPORT PROGRAM PHASE I</t>
  </si>
  <si>
    <t>P-AO-K00-010</t>
  </si>
  <si>
    <t>ECONOMIC DIVERSIFICATION SUPPORT PROGRAM PHASE II</t>
  </si>
  <si>
    <t>P-KE-K00-015</t>
  </si>
  <si>
    <t>ECONOMIC GOVERNANCE REFORMS PROGRAM II</t>
  </si>
  <si>
    <t>P-KE-K00-013</t>
  </si>
  <si>
    <t>ECONOMIC GOVERNANCE REFORMS PROGRAM PHASE I</t>
  </si>
  <si>
    <t>P-BW-K00-006</t>
  </si>
  <si>
    <t>ECONOMIC RECOVERY SUPPORT PROGRAM – PHASE III</t>
  </si>
  <si>
    <t>P-MU-K00-010</t>
  </si>
  <si>
    <t>ECONOMIC RECOVERY SUPPORT PROGRAM (PHASE II)</t>
  </si>
  <si>
    <t>P-NG-K00-012</t>
  </si>
  <si>
    <t>ECONOMIC REFORM SUPPORT PROGRAM (ERSP I)</t>
  </si>
  <si>
    <t>P-EG-FZ0-004</t>
  </si>
  <si>
    <t>EG-HIGH EFFICEINT COOLING APPLIANCES PROGRAM IMPLEMENTATION</t>
  </si>
  <si>
    <t>P-EG-H00-011</t>
  </si>
  <si>
    <t>EGYPT - FINANCIAL SERVICES</t>
  </si>
  <si>
    <t>P-EG-AA0-009</t>
  </si>
  <si>
    <t>EGYPT WHEAT VALUE CHAIN</t>
  </si>
  <si>
    <t>P-ZA-FZ0-002</t>
  </si>
  <si>
    <t>ENERGY EFFICIENCY PROGRAM FOR THE RESIDENTIAL AND COMMERCIAL SECTORS</t>
  </si>
  <si>
    <t>P-ZA-K00-007</t>
  </si>
  <si>
    <t>ENERGY GOVERNANCE AND CLIMATE RESILIENCE PROGRAMME PHASE II</t>
  </si>
  <si>
    <t>P-MW-F00-004</t>
  </si>
  <si>
    <t>ENERGY STORAGE AFRICA LIMITED</t>
  </si>
  <si>
    <t>P-ST-FAB-003</t>
  </si>
  <si>
    <t>ENERGY TRANSITION AND EFFICIENCY PROGRAM</t>
  </si>
  <si>
    <t>Sao Tome &amp; Principe</t>
  </si>
  <si>
    <t>P-NG-C00-002</t>
  </si>
  <si>
    <t>ENVIRONMENT AND CLIMATE CHANGE ADAPTATION PROJECT IN YOBE STATE</t>
  </si>
  <si>
    <t>P-KE-HAB-035</t>
  </si>
  <si>
    <t>EQUITY BANK LIMITED - TRADE FINANCE TRANSACTION GUARANTEE</t>
  </si>
  <si>
    <t>P-ER-AAG-001</t>
  </si>
  <si>
    <t>ERITREA SPECIAL AGRO-INDUSTRIAL PROCESSING ZONE</t>
  </si>
  <si>
    <t>Eritrea</t>
  </si>
  <si>
    <t>P-NG-K00-013</t>
  </si>
  <si>
    <t>ERSP II</t>
  </si>
  <si>
    <t>P-ZA-F00-012</t>
  </si>
  <si>
    <t>ESKOM BATTERY ENERGY STORAGE SYSTEM (BESS) - PHASE II</t>
  </si>
  <si>
    <t>P-SZ-F00-005</t>
  </si>
  <si>
    <t>ESWATINI RENEWABLE ENERGY SUPPORT PROJECT</t>
  </si>
  <si>
    <t>P-ET-G00-005</t>
  </si>
  <si>
    <t>ETHIO TELECOM INVESTMENT PROGRAMME</t>
  </si>
  <si>
    <t>P-Z1-FA0-221</t>
  </si>
  <si>
    <t>ETHIOPIA - SOUTH SUDAN POWER TRANSMISSION INTERCONNECTION PROJECT</t>
  </si>
  <si>
    <t>P-ET-HAB-004</t>
  </si>
  <si>
    <t>ETHIOPIA COMMERCIAL BANK</t>
  </si>
  <si>
    <t>P-TD-AA0-026</t>
  </si>
  <si>
    <t>ETUDE D’UN PROJET D’APPUI À LA STRAT. DE TRANSFORMATION DE L’AGRICULTURE &amp; LA PROMOTION...</t>
  </si>
  <si>
    <t>P-Z1-DB0-272</t>
  </si>
  <si>
    <t>ETUDES D''AMENAGEMENT ET DE CONSTRUCTION DE LA ROUTE KANKAN-KEROUANE-BEYLA-FRONTIERE COTE D''IVOIRE</t>
  </si>
  <si>
    <t>P-EG-BB0-007</t>
  </si>
  <si>
    <t>EVAPHARMA EXPANSION PROGRAMME</t>
  </si>
  <si>
    <t>P-EG-FA0-007</t>
  </si>
  <si>
    <t>EXPANSION OF THE POWER INTERCONNECTION WITH SUDAN</t>
  </si>
  <si>
    <t>PESD2</t>
  </si>
  <si>
    <t>P-CD-EA0-008</t>
  </si>
  <si>
    <t>EXTENSION DU RESEAU D''EAU POTABLE DE KINSHASA OUEST</t>
  </si>
  <si>
    <t>P-TN-DA0-003</t>
  </si>
  <si>
    <t>EXTENSION ET MODERNISATION DE L''AÉROPORT</t>
  </si>
  <si>
    <t>P-Z1-C00-074</t>
  </si>
  <si>
    <t>FEASIBILITY STUDY AND PREPARATORY ACTIVITIES TO SUPPORT THE LAKE VICTORIA BASIN T (FOR KE/UG/TZ)</t>
  </si>
  <si>
    <t>P-NA-AA0-012</t>
  </si>
  <si>
    <t>FEASIBILITY STUDY: TRANSFORMING NAMIB DESERT INTO PRODUCTIVE LAND</t>
  </si>
  <si>
    <t>Namibia</t>
  </si>
  <si>
    <t>P-Z1-AAZ-062</t>
  </si>
  <si>
    <t>FEED AND FODDER SECURITY FOR LIVESTOCK RESILIENCE IN THE HORN OF AFRICA</t>
  </si>
  <si>
    <t>P-EG-AAC-030</t>
  </si>
  <si>
    <t>FERTILIZER PRODUCTION FACILITY FOR AGRICULTURE -WATER- -ENERGY</t>
  </si>
  <si>
    <t>P-ZA-HAB-007</t>
  </si>
  <si>
    <t>FINACIAL PACKAGE TO STANDARD BANK OF SOUTH AFRICA</t>
  </si>
  <si>
    <t>P-Z1-FA0-212</t>
  </si>
  <si>
    <t>FINANCEMENT SUPPLÉMENTAIRE AU PROJET DE LA 2E LIGNE D''INTERCONNEXION ELECTRIQUE ETHIOPIE DJIBOUTI</t>
  </si>
  <si>
    <t>P-AO-KF0-001</t>
  </si>
  <si>
    <t>FINANCIAL MANAGMENT SUPPORT PROGRAM II (PAGEF II)</t>
  </si>
  <si>
    <t>P-NG-HAA-017</t>
  </si>
  <si>
    <t>FINANCIAL PACKAGE TO DBN</t>
  </si>
  <si>
    <t>P-NG-HAA-015</t>
  </si>
  <si>
    <t>FINANCIAL PACKAGE TO DBN USD 150</t>
  </si>
  <si>
    <t>P-SO-HZ0-001</t>
  </si>
  <si>
    <t>FINANCIAL SECTOR DEVELOPMENT</t>
  </si>
  <si>
    <t>P-ZM-K00-006</t>
  </si>
  <si>
    <t>FISCAL SUSTAINABILITY AND ECONOMIC RESILIENCE</t>
  </si>
  <si>
    <t>P-MA-FZ0-006</t>
  </si>
  <si>
    <t>FONDS AFRICAIN D''EFFICACITÉ ENERGÉTIQUE - ATTIJARI BANK - MAROC</t>
  </si>
  <si>
    <t>P-EG-H00-015</t>
  </si>
  <si>
    <t>FOSTER GREATER ACCESS AND USE OF DIGITAL FINANCIAL SOLUTIONS IN EGYPT</t>
  </si>
  <si>
    <t>P-SL-E00-016</t>
  </si>
  <si>
    <t>FREETOWN WASHAERP:WATER AND SANITATION RESILIENCE-BUILDING - ADDITIONAL FINANCING GCF</t>
  </si>
  <si>
    <t>AHWS0</t>
  </si>
  <si>
    <t>P-GM-AA0-020</t>
  </si>
  <si>
    <t>GAMBIA FOOD AND FINANCIAL SECURITY FOR YOUTH AND WOMEN IN THE POULTRY VALUE CHAIN PROJECT</t>
  </si>
  <si>
    <t>AHAI5</t>
  </si>
  <si>
    <t>P-Z1-C00-097</t>
  </si>
  <si>
    <t>GCF-PROGRAM TO BUILD RESILIENCE FOR FOOD AND NUTRITION SECURITY IN THE HORN OF AFRICA BREFONS</t>
  </si>
  <si>
    <t>P-EG-D00-016</t>
  </si>
  <si>
    <t>GEYUSHI MOTORS</t>
  </si>
  <si>
    <t>2028</t>
  </si>
  <si>
    <t>P-SC-K00-025</t>
  </si>
  <si>
    <t>GOVERNANCE AND ECONOMIC REFORMS SUPPORT PROGRAMME-GERSP-2024</t>
  </si>
  <si>
    <t>Seychelles</t>
  </si>
  <si>
    <t>P-KE-FF0-007</t>
  </si>
  <si>
    <t>GREEN BOND FOR SUSTAINABLE ENERGY SOLUTIONS - SAFARICOM</t>
  </si>
  <si>
    <t>P-Z1-D00-059</t>
  </si>
  <si>
    <t>GREEN MOBILITY FACILITY FOR AFRICA</t>
  </si>
  <si>
    <t>P-CD-F00-009</t>
  </si>
  <si>
    <t>GREENSHARE PV</t>
  </si>
  <si>
    <t>P-GN-AA0-029</t>
  </si>
  <si>
    <t>GUINEE - PROJET REGIONAL DEVELOPPEMENT CHAINES VALEUR RESILIENTES RIZ EN AFRIQUE DE L'OUEST</t>
  </si>
  <si>
    <t>Guinea</t>
  </si>
  <si>
    <t>P-GW-AA0-015</t>
  </si>
  <si>
    <t>GUINEE BISSAU - PROJET REGIONAL DEVELOPPEMENT CHAINES VALEUR RESILIENTES RIZ EN AFRIQUE DE L''OUEST</t>
  </si>
  <si>
    <t>Guinea-Bissau</t>
  </si>
  <si>
    <t>P-NG-IB0-009</t>
  </si>
  <si>
    <t>HEALTH INFRASTRUCTURE AND TECHNOLOGY  (HIT) PROJECT</t>
  </si>
  <si>
    <t>AHHD0</t>
  </si>
  <si>
    <t>P-ET-HAB-013</t>
  </si>
  <si>
    <t>HIBRET FINANCE PACKAGE - LOC/TFLOC/TG</t>
  </si>
  <si>
    <t>P-Z1-K00-142</t>
  </si>
  <si>
    <t>HORN OF AFRICA CLIMATE DISASTER RISK FINANCING PROJECT</t>
  </si>
  <si>
    <t>AHFR0</t>
  </si>
  <si>
    <t>P-Z1-GB0-039</t>
  </si>
  <si>
    <t>HORN OF AFRICA DIGITAL INFRASTRUTCURE DEVELOPMENT (HDID) PROJECT– PHASE 1</t>
  </si>
  <si>
    <t>PITD2</t>
  </si>
  <si>
    <t>P-UG-HAB-013</t>
  </si>
  <si>
    <t>HOUSING FINANCE - TRADE FINACE PACKAGE TFLOC/TG</t>
  </si>
  <si>
    <t>P-NA-FZ0-003</t>
  </si>
  <si>
    <t>HYPHEN GREEN HYDROGEN</t>
  </si>
  <si>
    <t>P-Z1-HAB-110</t>
  </si>
  <si>
    <t>ICCREA BANCA SPA TRANSACTION GUARANTEE</t>
  </si>
  <si>
    <t>P-ZM-E00-020</t>
  </si>
  <si>
    <t>IMPROVING ACCESS AND STRENGTHENING INNOVATIONS FOR WASH IN SIX SELECTED TOWNSHIPS</t>
  </si>
  <si>
    <t>P-EG-BG0-003</t>
  </si>
  <si>
    <t>INDUSTRIAL ACCELERATION SUPPORT PROJECT FOR EGYPT</t>
  </si>
  <si>
    <t>P-NG-I00-006</t>
  </si>
  <si>
    <t>INFORMAL ARTISANS UPGRADE AND MSMES CLUSTERING PROGRAMME</t>
  </si>
  <si>
    <t>P-EG-AAC-035</t>
  </si>
  <si>
    <t>INFRASTRUCTURE DEVELOPMENT OF MODERN IRRIGATION SYSTEM FOR AGRICULTURAL LANDS IN THE NILE &amp; DELTA</t>
  </si>
  <si>
    <t>P-CV-BB0-003</t>
  </si>
  <si>
    <t>INPHARMA</t>
  </si>
  <si>
    <t>P-SN-BB0-004</t>
  </si>
  <si>
    <t>INSTITUT PASTEUR IN DAKAR (IPD) MADIBA PROJECT</t>
  </si>
  <si>
    <t>P-GM-KF0-005</t>
  </si>
  <si>
    <t>INSTITUTIONAL SUPPORT PROGRAM FOR PUBLIC FINANCIAL MANAGEMENT AND PRIVATE SECTOR DEVELOPMENT.</t>
  </si>
  <si>
    <t>P-TZ-KF0-008</t>
  </si>
  <si>
    <t>INSTITUTIONAL SUPPORT PROJECT FOR GOOD GOVERNANCE - IV</t>
  </si>
  <si>
    <t>P-NA-AAG-003</t>
  </si>
  <si>
    <t>INTEGRATED CEREAL-LIVESTOCK VALUE CHAIN AND AGRO-PROCESSING PROJECT</t>
  </si>
  <si>
    <t>P-AO-AAF-004</t>
  </si>
  <si>
    <t>INTEGRATED FISHERIES AND BLUE ECONOMY SUPPORT PROGRAM IN ANGOLA</t>
  </si>
  <si>
    <t>P-SL-AA0-024</t>
  </si>
  <si>
    <t>INTEGRATED RICE FISH RESILIENT VALUE CHAIN REGIONAL DEVELOPMENT PROGRAM IN WEST AFRICA</t>
  </si>
  <si>
    <t>P-GM-AA0-021</t>
  </si>
  <si>
    <t>INTEGRATED RICE-FISH RESILIENT VALUE CHAIN REGIONAL DEVELOPMENT PROGRAM IN WEST AFRICA</t>
  </si>
  <si>
    <t>P-EG-E00-008</t>
  </si>
  <si>
    <t>INTEGRATED RURAL SANITATION IN UPPER EGYPT - PHASE II</t>
  </si>
  <si>
    <t>P-NG-I00-009</t>
  </si>
  <si>
    <t>INTEGRATED SKILLS DEVELOPMENT FOR JOBS AND INFRASTRUCTURE PROJECT (KATSINA AND KWARA STATES)</t>
  </si>
  <si>
    <t>P-TN-BG0-005</t>
  </si>
  <si>
    <t>INVESTISSEMENT INDUSTRIEL, COMPÉTITIVITÉ ET EMPLOIS</t>
  </si>
  <si>
    <t>P-NG-HAA-016</t>
  </si>
  <si>
    <t>INVESTMENT IN YOUTH ENTREPRENEURSHIP BANK</t>
  </si>
  <si>
    <t>P-Z1-KZ0-062</t>
  </si>
  <si>
    <t>INVESTMENT POLICY REVIEW</t>
  </si>
  <si>
    <t>P-RW-AAG-006</t>
  </si>
  <si>
    <t>INYANGE INDUSTRIES LTD</t>
  </si>
  <si>
    <t>P-UG-A00-005</t>
  </si>
  <si>
    <t>IRRIGATION DEVELOPMENT IN THE CENTRAL AND SOUTHWESTERN REGIONS OF UGANDA (IDCSR)</t>
  </si>
  <si>
    <t>P-SS-HAB-002</t>
  </si>
  <si>
    <t>IVORY BANK - TRANSACTION GUARANTEE FACILTY</t>
  </si>
  <si>
    <t>P-SL-I00-011</t>
  </si>
  <si>
    <t>JOB CREATION FOR YOUTH AND WOMEN IN CLIMATE SMART AGRICULTURE VALUE CHAINS AND WASTE MANAGEMENT</t>
  </si>
  <si>
    <t>P-EG-I00-016</t>
  </si>
  <si>
    <t>JOBS, ENTREPRENEURSHIP &amp; LIVELIHOOD ENHANCEMENT SUPPORT PROJECT (JELE).</t>
  </si>
  <si>
    <t>AHHD3</t>
  </si>
  <si>
    <t>P-SS-E00-004</t>
  </si>
  <si>
    <t>JUBA SANITATION DEVELOPMENT AND INSTITUTIONAL CAPACITY BUILDING</t>
  </si>
  <si>
    <t>P-EG-F00-011</t>
  </si>
  <si>
    <t>JUST ENERGY TRANSITION COUNTRY PLATFORM (NWFE)</t>
  </si>
  <si>
    <t>P-ZA-FA0-008</t>
  </si>
  <si>
    <t>JUST ENERGY TRANSITION SOUTH AFRICA PHASE 1</t>
  </si>
  <si>
    <t>P-UG-D00-001</t>
  </si>
  <si>
    <t>KAMPALA-JINJA EXPRESS PROJECT</t>
  </si>
  <si>
    <t>P-AO-B00-006</t>
  </si>
  <si>
    <t>KASSINGA IRON AND STEEL PROJECT</t>
  </si>
  <si>
    <t>P-KE-F00-011</t>
  </si>
  <si>
    <t>KENYA ELECTRICITY GENERATION COMPANY - CORPORATE LOAN</t>
  </si>
  <si>
    <t>P-KE-E00-013</t>
  </si>
  <si>
    <t>KENYA NATIONAL URBAN WATER AND SANITATION PROGRAM</t>
  </si>
  <si>
    <t>P-KE-FA0-026</t>
  </si>
  <si>
    <t>KENYA PPP TRANSMISSION PROJECT</t>
  </si>
  <si>
    <t>PESR0</t>
  </si>
  <si>
    <t>P-Z1-DB0-185</t>
  </si>
  <si>
    <t>KENYA/TANZANIA- MALINDI-MOMBASA-LUNGA-LUNGA/TANGA-BAGAMOYO ROAD PHASE II</t>
  </si>
  <si>
    <t>P-KE-GB0-001</t>
  </si>
  <si>
    <t>KENYAN INNOVATION AND YOUTH ENTERPRISE PROGRAM</t>
  </si>
  <si>
    <t>P-RW-J00-006</t>
  </si>
  <si>
    <t>KIGALI URBAN TRANSPORT IMPROVEMENT</t>
  </si>
  <si>
    <t>P-CM-F00-011</t>
  </si>
  <si>
    <t>KIKOT HYDROPOWER PROJECT</t>
  </si>
  <si>
    <t>P-BI-FAB-005</t>
  </si>
  <si>
    <t>KIRASA 16MW HYDROPOWER PROJECT</t>
  </si>
  <si>
    <t>Burundi</t>
  </si>
  <si>
    <t>P-SD-E00-006</t>
  </si>
  <si>
    <t>KOSTI WATER SUPPLY DISTRIBUTION NETWORK, SANITATION VALUE CHAIN AND SMALL IRRIGATION SYSTEM PROJECT</t>
  </si>
  <si>
    <t>Sudan</t>
  </si>
  <si>
    <t>P-TD-DB0-014</t>
  </si>
  <si>
    <t>KYABE SINGAKO – PHASE 2</t>
  </si>
  <si>
    <t>P-CM-BG0-002</t>
  </si>
  <si>
    <t>L’APPUI À LA STRUCTURATION DU PROJET DE ZONE ÉCONOMIQUE SPÉCIALE DE BERTOUA</t>
  </si>
  <si>
    <t>P-NG-DB0-020</t>
  </si>
  <si>
    <t>LAGOS BADAGRY EXPRESSWAY</t>
  </si>
  <si>
    <t>P-NG-D00-014</t>
  </si>
  <si>
    <t>LAGOS CABLE CAR TRANSIT SYSTEM (LCCT)</t>
  </si>
  <si>
    <t>P-NG-IB0-010</t>
  </si>
  <si>
    <t>LAGOS STATE MEDICAL INFRASTRUCTURE PARK PUBLIC PRIVATE PARTNERSHIP</t>
  </si>
  <si>
    <t>P-UG-E00-021</t>
  </si>
  <si>
    <t>LAKE VICTORIA WATER AND SANITATION PROJECT PHASE III</t>
  </si>
  <si>
    <t>P-Z1-AA0-152</t>
  </si>
  <si>
    <t>LAKES EDWARD AND ALBERT INTEGRATED BASIN MANAGEMENT AND INVESTMENT PROGRAMME LEAFIII</t>
  </si>
  <si>
    <t>P-NG-HAA-013</t>
  </si>
  <si>
    <t>LAPO: THEMATIC LOCAL CURRENCY LOC (AFAWA INITIATIVE)</t>
  </si>
  <si>
    <t>P-CM-AA0-016</t>
  </si>
  <si>
    <t>LE PROJET D’AMÉNAGEMENT DES TERRES ET D’INSTALLATION DES GRANDS PRODUCTEURS DANS LA PLAINE CENTRALE</t>
  </si>
  <si>
    <t>P-CM-AA0-017</t>
  </si>
  <si>
    <t>LE PROJET DE DÉVELOPPEMENT DE LA CV BOIS</t>
  </si>
  <si>
    <t>P-NG-F00-028</t>
  </si>
  <si>
    <t>LEAF: SUNKING SOLAR HOME SYSTEMS</t>
  </si>
  <si>
    <t>P-LS-AA0-015</t>
  </si>
  <si>
    <t>LESOTHO AGRICULTURE AND NUTRITION SUPPORT PROJECT</t>
  </si>
  <si>
    <t>P-CI-HAB-011</t>
  </si>
  <si>
    <t>LIGNE DE CREDIT A LA BNI POUR LE FINANCEMENT DE L''ECONOMIE</t>
  </si>
  <si>
    <t>P-BF-HAB-002</t>
  </si>
  <si>
    <t>LIGNE DE CREDIT CORIS BANQUE POUR LE FINANCEMENT DE L''ECONOMIE</t>
  </si>
  <si>
    <t>PIFD0</t>
  </si>
  <si>
    <t>P-ZW-HAB-010</t>
  </si>
  <si>
    <t>LINE OF CREDIT TO ECOBANK ZIMBABWE</t>
  </si>
  <si>
    <t>P-ZM-HAB-009</t>
  </si>
  <si>
    <t>LINE OF CREDIT TO FCB ZAMBIA</t>
  </si>
  <si>
    <t>P-ZW-HAB-004</t>
  </si>
  <si>
    <t>LINE OF CREDIT TO STEWARD BANK ZIMBABWE</t>
  </si>
  <si>
    <t>P-ZM-HAB-008</t>
  </si>
  <si>
    <t>LINE OF CREDIT TO ZANACO</t>
  </si>
  <si>
    <t>P-AO-AAZ-004</t>
  </si>
  <si>
    <t>LOBITO CORRIDOR INTEGRATED AGRICULTURAL VALUE CHAIN PROJECT</t>
  </si>
  <si>
    <t>P-AO-E00-010</t>
  </si>
  <si>
    <t>LUANDA WATER SUPPLY IMPROVEMENT PROJECT</t>
  </si>
  <si>
    <t>P-ZM-D00-004</t>
  </si>
  <si>
    <t>LUSAKA CITY DECONGESTION PROJECT – PHASE I</t>
  </si>
  <si>
    <t>P-ZM-E00-014</t>
  </si>
  <si>
    <t>LUSAKA CITY WATER SUPPLY IMPROVEMENT PROJECT</t>
  </si>
  <si>
    <t>P-Z1-DB0-025</t>
  </si>
  <si>
    <t>MADAGASCAR-CORRIDOR DE BEIRA: PROJET D''AMÉNAGEMENT DE CORRIDORS, PHASE III</t>
  </si>
  <si>
    <t>P-MW-A00-015</t>
  </si>
  <si>
    <t>MALAWI - AFRICA DISASTER RISK FINANCING PROGRAMME (ADRIFI) - PHASE2</t>
  </si>
  <si>
    <t>P-MW-F00-005</t>
  </si>
  <si>
    <t>MALAWI CLEAN COOKING TECHNINCAL ASSISTANCE &amp; CAPACITY BUILDING</t>
  </si>
  <si>
    <t>P-ML-AA0-043</t>
  </si>
  <si>
    <t>MALI - PROJET REGIONAL DEVELOPPEMENT CHAINES VALEUR RESILIENTES RIZ EN AFRIQUE DE L''OUEST</t>
  </si>
  <si>
    <t>P-TZ-D00-010</t>
  </si>
  <si>
    <t>MANGAPWANI MULTI-NATIONAL PORTS</t>
  </si>
  <si>
    <t>P-MA-AAG-012</t>
  </si>
  <si>
    <t>MARITA GROUP</t>
  </si>
  <si>
    <t>P-MA-D00-009</t>
  </si>
  <si>
    <t>MARRAKECH REGION BUS RAPID TRANSIT SUBNATIONAL LOAN</t>
  </si>
  <si>
    <t>P-MU-AA0-010</t>
  </si>
  <si>
    <t>MAURITIUS SPECIAL AGRO INDUSTRIAL PROCESSING ZONE PROJECT II</t>
  </si>
  <si>
    <t>P-SZ-EAZ-003</t>
  </si>
  <si>
    <t>MBABANE MANZINI CORRIDOR NONDVO MULTIPURPOSE DAM</t>
  </si>
  <si>
    <t>P-Z1-BZ0-015</t>
  </si>
  <si>
    <t>MEDITERRANIA CAPITAL FUND IV</t>
  </si>
  <si>
    <t>P-TN-DB0-019</t>
  </si>
  <si>
    <t>MODERNISATION DU RÉSEAU ROUTIER CLASSÉ</t>
  </si>
  <si>
    <t>P-LR-E00-007</t>
  </si>
  <si>
    <t>MONROVIA SEWERAGE IMPROVEMENT PROJECT</t>
  </si>
  <si>
    <t>P-MZ-FZ0-005</t>
  </si>
  <si>
    <t>MOZAMBIQUE ON BILL FINANCING PROGRAM</t>
  </si>
  <si>
    <t>P-BI-FAB-007</t>
  </si>
  <si>
    <t>MPANDA 10MW HYDROPOWER POJECT</t>
  </si>
  <si>
    <t>P-ZM-DD0-003</t>
  </si>
  <si>
    <t>MPULUNGU PORT DEVELOPMENT PROJECT</t>
  </si>
  <si>
    <t>P-Z1-GB0-038</t>
  </si>
  <si>
    <t>MTN E2W PROJECT</t>
  </si>
  <si>
    <t>P-Z1-AAZ-057</t>
  </si>
  <si>
    <t>MULT-DRC-TZ-BI-ZM SUPPORT THE LAKE TANGANYIKA INTEGRATED REGIONAL DEVELOPMENT PROGRAM (PRODAP) II</t>
  </si>
  <si>
    <t>P-Z1-DB0-142</t>
  </si>
  <si>
    <t>MULTINATIONA: ETHIOPIA - DJIBOUTI - SOUTH SUDAN TRANSPORT CORRIDOR : PHASE II</t>
  </si>
  <si>
    <t>P-Z1-DB0-269</t>
  </si>
  <si>
    <t>MULTINATIONAL -RWANDA-BURUNDI CROSS BORDER ROADS PHASE II</t>
  </si>
  <si>
    <t>P-Z1-DD0-024</t>
  </si>
  <si>
    <t>MULTINATIONAL-UNION DES COMORES -PROJET DE DEVELOPPEMENT DE CORRIDORS MARITIMES</t>
  </si>
  <si>
    <t>P-SN-DD0-003</t>
  </si>
  <si>
    <t>N'DAYANE PORT</t>
  </si>
  <si>
    <t>P-NA-FZ0-002</t>
  </si>
  <si>
    <t>NA- WINDHOEK ENERGY EFFICENCY PROGRAM AND SWH DEVELOPMENT</t>
  </si>
  <si>
    <t>P-MZ-F00-022</t>
  </si>
  <si>
    <t>NAMAACHA 120MW WIND PROJECT</t>
  </si>
  <si>
    <t>P-NA-E00-007</t>
  </si>
  <si>
    <t>NAMBIA WATER SECTOR INFRASTRUCTURE SUPPORT PROGRAM PHASE II</t>
  </si>
  <si>
    <t>P-NA-E00-006</t>
  </si>
  <si>
    <t>NAMWATER CORPORATE LOAN FOR THE NAMIBIA WATER SECTOR INVESTMENT PROGRAM</t>
  </si>
  <si>
    <t>P-ZM-AA0-036</t>
  </si>
  <si>
    <t>NANSANGA COMMODITY VALUE CHAIN TRANSFORMATION PROJECT</t>
  </si>
  <si>
    <t>P-EG-AAC-034</t>
  </si>
  <si>
    <t>NATIONAL DRAINAGE PROGRAM IV - NDP-IV</t>
  </si>
  <si>
    <t>P-MU-FZ0-006</t>
  </si>
  <si>
    <t>NATIONAL EE PROGRAM IN THE RESIDENTIAL AND PUBLIC SECTOR</t>
  </si>
  <si>
    <t>P-GH-AAG-010</t>
  </si>
  <si>
    <t>NICHE COCOA INDUSTRY LIMITED</t>
  </si>
  <si>
    <t>P-NG-AAG-011</t>
  </si>
  <si>
    <t>NIGERIA - SPECIAL AGRO-INDUSTRIAL PROCESSING ZONES PHASE II (SAPZS II)</t>
  </si>
  <si>
    <t>P-NG-KE0-004</t>
  </si>
  <si>
    <t>NIGERIA SOVEREIGN INVESTMENT AUTHORITY CORPORATE LOAN</t>
  </si>
  <si>
    <t>P-NG-D00-012</t>
  </si>
  <si>
    <t>NIGERIA TRANSPORT INFRASTRUCTURE REHABILITATION PROGRAMME (PHASE I)</t>
  </si>
  <si>
    <t>PICU1</t>
  </si>
  <si>
    <t>P-ZM-DB0-004</t>
  </si>
  <si>
    <t>NORTH - SOUTH CORRIDOR TRANSPORT IMPROVEMENT PROJECT (SERENJE - MPIKA SECTION)</t>
  </si>
  <si>
    <t>P-NA-AA0-016</t>
  </si>
  <si>
    <t>NPC- SUSTAINABLE AGRICULTURE VALUE CHAIN PROJECT</t>
  </si>
  <si>
    <t>P-ET-A00-007</t>
  </si>
  <si>
    <t>P-BJ-HA0-002</t>
  </si>
  <si>
    <t>NSIA BENIN</t>
  </si>
  <si>
    <t>P-SZ-D00-010</t>
  </si>
  <si>
    <t>NSOKO TO MALOMA ROAD-MR14</t>
  </si>
  <si>
    <t>P-GA-EA0-002</t>
  </si>
  <si>
    <t>NTOM BULK WATER PLANT</t>
  </si>
  <si>
    <t>AHWS1</t>
  </si>
  <si>
    <t>P-ZA-BB0-006</t>
  </si>
  <si>
    <t>NYANZA LIGHT METALS</t>
  </si>
  <si>
    <t>P-NG-D00-024</t>
  </si>
  <si>
    <t>OCEL EBUS PROJECT</t>
  </si>
  <si>
    <t>P-NG-BB0-010</t>
  </si>
  <si>
    <t>OCP NIGERIA</t>
  </si>
  <si>
    <t>P-EG-D00-010</t>
  </si>
  <si>
    <t>OCTOBER 6TH DRY PORT</t>
  </si>
  <si>
    <t>P-Z1-F00-146</t>
  </si>
  <si>
    <t>OFF-GRID REC ACCELERATOR</t>
  </si>
  <si>
    <t>P-GA-F00-016</t>
  </si>
  <si>
    <t>ORINKO GAS PROJECT</t>
  </si>
  <si>
    <t>P-Z1-IAD-022</t>
  </si>
  <si>
    <t>PAN AFRICAN UNIVERSITY SUPPORT PROJECT - PHASE 2</t>
  </si>
  <si>
    <t>P-Z1-K00-157</t>
  </si>
  <si>
    <t>PANTHER INNOVATION FUND 1</t>
  </si>
  <si>
    <t>P-GQ-BZ0-001</t>
  </si>
  <si>
    <t>PARED – ECONOMIE DIGITALE</t>
  </si>
  <si>
    <t>Equatorial Guinea</t>
  </si>
  <si>
    <t>P-AO-H00-001</t>
  </si>
  <si>
    <t>PARTIAL CREDIT GUARANTEE FOR THE MOBILISATION OF ESG FINANCING FOR ANGOLA</t>
  </si>
  <si>
    <t>P-RW-H00-009</t>
  </si>
  <si>
    <t>PARTIAL CREDIT GUARANTEE FOR THE MOBILIZATION OF FINANCING FOR THE GOVERNMENT OF RWANDA</t>
  </si>
  <si>
    <t>P-KE-H00-014</t>
  </si>
  <si>
    <t>PARTIAL CREDIT GUARANTEE FOR THE MOBILIZATION OF SUSTAINABLE FINANCE FOR THE GOVERNMENT OF KENYA</t>
  </si>
  <si>
    <t>P-MR-AAC-016</t>
  </si>
  <si>
    <t>PATAM – FONDS VERT</t>
  </si>
  <si>
    <t>P-TZ-K00-019</t>
  </si>
  <si>
    <t>PBO GOVERNANCE POLICY REFORM PROGRAM II</t>
  </si>
  <si>
    <t>P-MG-H00-003</t>
  </si>
  <si>
    <t>PCG TO SOLIDIS MADAGASCAR FOR SME SUPPORT UNDER AFRICA SMEP</t>
  </si>
  <si>
    <t>P-EG-H00-016</t>
  </si>
  <si>
    <t>PCG TO SUPPORT EGYPT GREEN BOND</t>
  </si>
  <si>
    <t>P-MA-H00-030</t>
  </si>
  <si>
    <t>PCG TO SUPPORT OCP GREEN BOND</t>
  </si>
  <si>
    <t>P-LY-AAC-001</t>
  </si>
  <si>
    <t>PILOT SOLAR ENERGY FOR IRRIGATION</t>
  </si>
  <si>
    <t>P-TD-A00-010</t>
  </si>
  <si>
    <t>PIRT  III</t>
  </si>
  <si>
    <t>P-GQ-E00-007</t>
  </si>
  <si>
    <t>PLAN NATIONAL DE DÉVELOPPEMENT DE LA SECURITE DE L''EAU</t>
  </si>
  <si>
    <t>P-NE-AAG-001</t>
  </si>
  <si>
    <t>POLE AGRO-INDUSTRIEL INTEGRE DE NIAMEY</t>
  </si>
  <si>
    <t>Niger</t>
  </si>
  <si>
    <t>P-Z1-DB0-226</t>
  </si>
  <si>
    <t>PONT VOIE D''ACCÈS ROUTE RAIL CONGO BRAZZA</t>
  </si>
  <si>
    <t>P-MZ-DC0-004</t>
  </si>
  <si>
    <t>PORTOS E CAMINHOS DE FERRO DE MOÇAMBIQUE EP (CFM)</t>
  </si>
  <si>
    <t>P-TZ-F00-011</t>
  </si>
  <si>
    <t>POWER SUPPLY USING SUBMARINE CABLE FROM TANZANIA MAINLAND TO ZANZIBAR AND MAFIA ISLANDS</t>
  </si>
  <si>
    <t>P-Z1-FF0-035</t>
  </si>
  <si>
    <t>PREPARATION OF WAPP SOLAR PARKS IN BENIN AND GHANA</t>
  </si>
  <si>
    <t>P-MG-FA0-020</t>
  </si>
  <si>
    <t>PRIRTEM-III</t>
  </si>
  <si>
    <t>P-BF-FA0-014</t>
  </si>
  <si>
    <t>PRJET DE RENFORCEMT DU RÉSEAU DE TRSPORT DE DEVLPMT DES CONNEXIONS ELECTRIQUE ET DEPLMT MINI RESEAU</t>
  </si>
  <si>
    <t>P-ST-K00-014</t>
  </si>
  <si>
    <t>PROGRAM BASED OPERATION PHASE III</t>
  </si>
  <si>
    <t>P-ZM-K00-004</t>
  </si>
  <si>
    <t>PROGRAM FOR GOOD GOVERNANCE AND ECONOMIC RECOVERY - PHASE 1</t>
  </si>
  <si>
    <t>P-Z1-C00-086</t>
  </si>
  <si>
    <t>PROGRAM FOR THE DELIVERY OF ADAPTATION BENEFITS IN AFRICA</t>
  </si>
  <si>
    <t>P-Z1-DB0-265</t>
  </si>
  <si>
    <t>PROGRAMME  D’INTERCONNEXION DES ROUTES COMMUNAUTAIRES ET DE FACILITATION DES TRANSPORTS</t>
  </si>
  <si>
    <t>P-BJ-A00-012</t>
  </si>
  <si>
    <t>PROGRAMME AFRICAIN DE FINANCEMENT DE LA GESTION DES RISQUES DE CATASTROPHE AU BÉNIN</t>
  </si>
  <si>
    <t>P-TN-K00-020</t>
  </si>
  <si>
    <t>PROGRAMME APPUI BUDGETAIRE TUNISIE PHASE I</t>
  </si>
  <si>
    <t>P-NE-DB0-015</t>
  </si>
  <si>
    <t>PROGRAMME CONNECTIVITE CORRIDORS ECONOMIQUES PHASE I:MARADI-DAN ISSA FRONT. NIGERIA</t>
  </si>
  <si>
    <t>P-MA-K00-023</t>
  </si>
  <si>
    <t>PROGRAMME D APPUI A LA COMPETITIVITE ECONOMIQUE - PHASE I PBO</t>
  </si>
  <si>
    <t>P-TG-KA0-005</t>
  </si>
  <si>
    <t>PROGRAMME D''APPUI À LA COMPÉTITIVITÉ ÉCONOMIQUE PHASE 2</t>
  </si>
  <si>
    <t>P-CF-K00-021</t>
  </si>
  <si>
    <t>PROGRAMME D''APPUI A LA CONSOLIDATION DES REFORMES ECONOMIQUES PHASE II (PARCE - II)</t>
  </si>
  <si>
    <t>P-GQ-K00-013</t>
  </si>
  <si>
    <t>PROGRAMME D''APPUI À LA GOUVERNANCE ET DIVERSIFICATION DE L''ECONOMIE (PHASE I)</t>
  </si>
  <si>
    <t>P-SN-KA0-020</t>
  </si>
  <si>
    <t>PROGRAMME D''APPUI À LA MOOBILISATION DES RESSOURCES ET AU DEVELOPPEMENT INDUSTRIEL PHASE 2</t>
  </si>
  <si>
    <t>P-MA-IAD-003</t>
  </si>
  <si>
    <t>PROGRAMME D''APPUI À LA TRANSFORMATION DIGITALE DE L’ENSEIGNEMENT SUP.RECH.SCIEN.(PATERI)</t>
  </si>
  <si>
    <t>P-GA-D00-013</t>
  </si>
  <si>
    <t>PROGRAMME D''APPUI AU SECTEUR DES INFRASTRUCTURES (PASIG) PHASE 2</t>
  </si>
  <si>
    <t>P-CM-DB0-026</t>
  </si>
  <si>
    <t>PROGRAMME D''APPUI AU SECTEUR DES TRANSPORTS - PHASE V (AMÉNAGEMENT DES ROUTES MAPÉ-BANYO-TIBATI</t>
  </si>
  <si>
    <t>P-TD-K00-018</t>
  </si>
  <si>
    <t>PROGRAMME D''APPUI AUX REFORMES DES FINANCES PUBLIQUES ET DU SECTEUR DE L ENERGIE (PHASE II)</t>
  </si>
  <si>
    <t>P-CI-KA0-014</t>
  </si>
  <si>
    <t>PROGRAMME D''APPUI AUX REFORMES ECONOMIQUES ET FINANCIERES PHASE I</t>
  </si>
  <si>
    <t>P-GA-D00-017</t>
  </si>
  <si>
    <t>PROGRAMME D''APPUI BUDGETAIRE AU SECTEUR DES TRANSPORTS DU GABON</t>
  </si>
  <si>
    <t>P-NE-K00-019</t>
  </si>
  <si>
    <t>PROGRAMME D''APPUIS AUX RÉFORMES ÉCONOMIQUES ET FINANCIÈRES (PHASE 1)</t>
  </si>
  <si>
    <t>ECGF0</t>
  </si>
  <si>
    <t>P-BF-K00-010</t>
  </si>
  <si>
    <t>PROGRAMME D''APPUIS AUX RÉFORMES ECONOMIQUES ET SECTORIELLES - PHASE I</t>
  </si>
  <si>
    <t>P-GW-E00-003</t>
  </si>
  <si>
    <t>PROGRAMME D''EAU POTABLE ASSAINISSEMENT URBAIN ET RURAL EN GUINÉE BISSAU</t>
  </si>
  <si>
    <t>P-CG-AA0-017</t>
  </si>
  <si>
    <t>PROGRAMME D'ACCROISSEMENT DE LA PRODUCTIVITÉ AGRICOLE</t>
  </si>
  <si>
    <t>P-Z1-DB0-276</t>
  </si>
  <si>
    <t>PROGRAMME D'AMENAGEMENT-REHABILITATION DE ROUTES DE TRANSIT ET DE FACILITATION DU TRANSPORT</t>
  </si>
  <si>
    <t>P-Z1-DB0-275</t>
  </si>
  <si>
    <t>PROGRAMME D'AMENAGEMENT-REHABLITATION DE ROUTES DE TRANSIT ET DE FACILITATION DU TRANSPORT</t>
  </si>
  <si>
    <t>P-TG-KA0-006</t>
  </si>
  <si>
    <t>PROGRAMME D'APPUI À LA COMPÉTITIVITÉ ÉCO</t>
  </si>
  <si>
    <t>P-CG-K00-012</t>
  </si>
  <si>
    <t>PROGRAMME D’APPUI À LA DIVERSIFICATION ECONOMIQUE PHASE I</t>
  </si>
  <si>
    <t>P-BJ-K00-007</t>
  </si>
  <si>
    <t>PROGRAMME D’APPUI À LA GESTION ÉCONOMIQUE ET FINANCIÈRE AU BÉNIN ( PHASE II )</t>
  </si>
  <si>
    <t>P-TD-K00-012</t>
  </si>
  <si>
    <t>PROGRAMME D’APPUI À LA GOUVERNANCE ÉCONOMIQUE PHASE I</t>
  </si>
  <si>
    <t>P-CG-HZ0-004</t>
  </si>
  <si>
    <t>PROGRAMME D’APPUI À LA GOUVERNANCE ET À</t>
  </si>
  <si>
    <t>P-NE-I00-008</t>
  </si>
  <si>
    <t>PROGRAMME D’APPUI A LA MISE ŒUVRE DU PDES 2022-2026 NIGER(PA-PDES)</t>
  </si>
  <si>
    <t>P-Z1-C00-077</t>
  </si>
  <si>
    <t>PROGRAMME D’APPUI AU DÉV. INTÉGRÉ DE LA FILIÈRE BOIS DANS LE BASSIN DU CONGO (PADIB-BC) PHASE 1</t>
  </si>
  <si>
    <t>P-CM-AZ0-003</t>
  </si>
  <si>
    <t>PROGRAMME D’APPUI AU DÉVELOPPEMENT INTÉG</t>
  </si>
  <si>
    <t>P-Z1-K00-109</t>
  </si>
  <si>
    <t>PROGRAMME D’APPUI AU DÉVELOPPEMENT INTÉGRÉ DE LA FILIÈRE BOIS DANS LE BASSIN DU CONGO (PADIB-BC)</t>
  </si>
  <si>
    <t>P-MA-BZ0-001</t>
  </si>
  <si>
    <t>PROGRAMME D'APPUI AU PLAN D'ACCÉLÉRATION INDUSTRIEL 2.0</t>
  </si>
  <si>
    <t>P-CM-DB0-018</t>
  </si>
  <si>
    <t>PROGRAMME D’APPUI AU SECTEUR DES TRANSPORTS – PHASE 4 : OPTIMISAT INVESTIS SOUS SECTEUR ROUTIER</t>
  </si>
  <si>
    <t>P-MG-K00-021</t>
  </si>
  <si>
    <t>PROGRAMME D’APPUI AUX RÉFORMES DE DA GOUVERNANCE ÉCONOMIQUE I</t>
  </si>
  <si>
    <t>P-MG-K00-022</t>
  </si>
  <si>
    <t>PROGRAMME D’APPUI AUX RÉFORMES DE DA GOUVERNANCE ÉCONOMIQUE II</t>
  </si>
  <si>
    <t>P-CI-K00-015</t>
  </si>
  <si>
    <t>PROGRAMME D'APPUI AUX REFORMES ECONOMIQUES ET FINANCIERES PHASE II</t>
  </si>
  <si>
    <t>P-TN-AA0-032</t>
  </si>
  <si>
    <t>PROGRAMME D’APPUI PADIDFIC - 2</t>
  </si>
  <si>
    <t>P-CG-E00-008</t>
  </si>
  <si>
    <t>PROGRAMME D’EAU ET D’ASSAINISSEMENT EN Z</t>
  </si>
  <si>
    <t>P-CI-DB0-009</t>
  </si>
  <si>
    <t>PROGRAMME DE DESENCLAVEMENT DES ZONES TRANSFRONTALIERES ET AGRICOLES PHASE 2</t>
  </si>
  <si>
    <t>P-CM-EAZ-003</t>
  </si>
  <si>
    <t>PROGRAMME DE DEVELOPPEMENT AGROINDUSTRIEL – PHASE 1 : CONSTRUCTION DE BARRAGES A BUTS MULTIPLES</t>
  </si>
  <si>
    <t>P-NE-I00-006</t>
  </si>
  <si>
    <t>PROGRAMME DE DEVELOPPEMENT DE L’AGRIPREUNARIAT DES JEUNES AU NIGER(PDAJ)</t>
  </si>
  <si>
    <t>P-CM-IA0-004</t>
  </si>
  <si>
    <t>PROGRAMME DE L'UNIVERSITE PANAFRICAINE -</t>
  </si>
  <si>
    <t>P-Z1-AA0-127</t>
  </si>
  <si>
    <t>PROGRAMME DE LUTTE CONTRE LA CHENILLE LÉGIONNAIRES ET NUISIBLES DES CULTURES</t>
  </si>
  <si>
    <t>P-BJ-E00-007</t>
  </si>
  <si>
    <t>PROGRAMME DE SÉCURISATION DE L''EAU POUR LA RÉSILIENCE EN MILIEU RURAL (PROSER)</t>
  </si>
  <si>
    <t>P-Z1-C00-087</t>
  </si>
  <si>
    <t>PROGRAMME FOR INTEGRATED DEVPT AND ADAPTATION TO CC IN ZAMBEZI RIVER BASIN RIPARIAN ZONE II</t>
  </si>
  <si>
    <t>P-GA-E00-005</t>
  </si>
  <si>
    <t>PROGRAMME INTÉGRÉ DE VALORISATION DES RESSOURCES HYDRAULIQUES ET ENERGETIQUES</t>
  </si>
  <si>
    <t>P-Z1-AA0-142</t>
  </si>
  <si>
    <t>PROJECT TO SUPPORT A RESILIENT AGRICULTURE VALUE CHAIN DEVELOPMENT IN CONGO AND DRC (PRAFS)</t>
  </si>
  <si>
    <t>P-GM-GB0-002</t>
  </si>
  <si>
    <t>PROJECT TO SUPPORT IGITAL INFRA COSYSTEM SKILLS INNOVATION FOR THE AGRIC SECTOR</t>
  </si>
  <si>
    <t>P-MA-D00-008</t>
  </si>
  <si>
    <t>PROJET BHNS MARRAKECH</t>
  </si>
  <si>
    <t>P-GQ-G00-001</t>
  </si>
  <si>
    <t>PROJET CENTRAL AFRICA BACKBONE (CAB) - COMPOSANTE GUINEE EQUATORIALE</t>
  </si>
  <si>
    <t>P-CD-FA0-012</t>
  </si>
  <si>
    <t>PROJET CONSTRUCTION DE LA CENTRALE HYDROELECTRIQUE D'INGA 3 EN RD CONGO</t>
  </si>
  <si>
    <t>P-BJ-E00-004</t>
  </si>
  <si>
    <t>PROJET D''AMELIORATION DE L''ACCES A L''EAU POTABLE ET A L''ASSAINISSEMENT EN MILIEU URBAIN</t>
  </si>
  <si>
    <t>P-CI-K00-014</t>
  </si>
  <si>
    <t>PROJET D''AMELIORATION DES COMPÉTENCES, DE L’ENTREPRENARIAT ET DE L’EMPLOI POUR LES JEUNES (PAC2E)</t>
  </si>
  <si>
    <t>P-BJ-DB0-019</t>
  </si>
  <si>
    <t>PROJET D''AMENAGEMENT DE LA ROUTE PENESSOULOU-ALEDJO-SEMERE(49,3KM)</t>
  </si>
  <si>
    <t>P-GA-BG0-001</t>
  </si>
  <si>
    <t>PROJET D''APPUI À L''INDUSTRIALISATION DE LA FILIÈRE BOIS (PAIFB)</t>
  </si>
  <si>
    <t>P-Z1-AA0-161</t>
  </si>
  <si>
    <t>PROJET D''APPUI À LA GESTION DURABLE DES FORÊTS DU BASSIN DU CONGO</t>
  </si>
  <si>
    <t>P-BI-K00-017</t>
  </si>
  <si>
    <t>PROJET D''APPUI A LA GESTION ECONOMIQUE ET A L''AMELIORATION DU CLIMAT DES AFFAIRES (PAGEACA)</t>
  </si>
  <si>
    <t>P-CM-IB0-001</t>
  </si>
  <si>
    <t>PROJET D''APPUI A LA MISE EN PLACE D''UN HOPITAL DE REFERENCE A DOUALA</t>
  </si>
  <si>
    <t>P-MG-AAF-003</t>
  </si>
  <si>
    <t>PROJET D''APPUI À LA PROMOTION DE L''ÉCONOMIE BLEUE ET CHAINE DES VALUERS A LA PECHE</t>
  </si>
  <si>
    <t>P-GW-A00-009</t>
  </si>
  <si>
    <t>PROJET D''APPUI À LA RIZICULTURE IRRIGUÉE</t>
  </si>
  <si>
    <t>P-GN-BG0-003</t>
  </si>
  <si>
    <t>PROJET D''APPUI AU DEVELOPPEMENT INDUSTRIEL ET DES PME</t>
  </si>
  <si>
    <t>P-BF-AA0-036</t>
  </si>
  <si>
    <t>PROJET D''APPUI AU PÔLE DE CROISSANCE DE BAGRÉ PHASE II (PAPCB II)</t>
  </si>
  <si>
    <t>P-SN-I00-011</t>
  </si>
  <si>
    <t>PROJET D''APPUI ET DE VALORISATION DES INITIATIVES ENTREPRENARIALES DES JEUNES ET DES FEMMES II</t>
  </si>
  <si>
    <t>P-BJ-FA0-011</t>
  </si>
  <si>
    <t>PROJET D''ELECTRIFICATION RURALE (PERU) - PHASE II</t>
  </si>
  <si>
    <t>P-TD-AB0-005</t>
  </si>
  <si>
    <t>PROJET D''INSFRASTRUCTURES RURALES ET PASTORALES (PIRT) PHASE II</t>
  </si>
  <si>
    <t>P-Z1-FA0-168</t>
  </si>
  <si>
    <t>PROJET D''INTERCONNEXION ELECTRIQUE GHANA-BURKINA-MALI (BURKINA)</t>
  </si>
  <si>
    <t>P-BI-F00-006</t>
  </si>
  <si>
    <t>PROJET D’ACCES A L’ENERGIE – PHASE 2</t>
  </si>
  <si>
    <t>P-GN-F00-010</t>
  </si>
  <si>
    <t>PROJET D'AMÉLIORATION DE L'ACCÈS À L'ÉLECTRICITÉ EN GUINÉE - PHASE 2</t>
  </si>
  <si>
    <t>P-SN-DB0-031</t>
  </si>
  <si>
    <t>PROJET D’AMENAGEMENT ET DE BITUMAGE DE LA RN7 TAMBACOUNDA-NAWEL</t>
  </si>
  <si>
    <t>P-CM-AB0-006</t>
  </si>
  <si>
    <t>PROJET D'AMENAGEMENT TERRITORIAL DES REG</t>
  </si>
  <si>
    <t>P-MA-DD0-009</t>
  </si>
  <si>
    <t>PROJET D'AMENAGEMENT ZONE D'ACTIVITES DU PORT DE NADOR WEST MED</t>
  </si>
  <si>
    <t>P-BF-E00-019</t>
  </si>
  <si>
    <t>PROJET D'APPROVISIONNEMENT EN EAU POTABLE ET ASSAINISSEMENT EN MILIEU RURAL, PHASE2</t>
  </si>
  <si>
    <t>P-KM-G00-001</t>
  </si>
  <si>
    <t>PROJET D’APPUI À LA DIGITALISATION DE L''ECONOMIE COMORIENNE (PADEC)</t>
  </si>
  <si>
    <t>P-CD-GB0-001</t>
  </si>
  <si>
    <t>PROJET D’APPUI A LA DIGITALISATION DE L’ADMINISTRATION CONGOLAISE (PADAC)</t>
  </si>
  <si>
    <t>P-MR-AAC-013</t>
  </si>
  <si>
    <t>PROJET D'APPUI À LA TRANSFORMATION AGRICOLE EN MAURITANIE (PATAM) II</t>
  </si>
  <si>
    <t>P-GQ-A00-003</t>
  </si>
  <si>
    <t>PROJET D’APPUI A LA TRANSFORMATION DE L’AGRICULTURE ET DÉVELOPPEMENT DES CHAÎNES DE VALEURS PORT.</t>
  </si>
  <si>
    <t>P-GQ-HZ0-001</t>
  </si>
  <si>
    <t>P-CG-IBZ-002</t>
  </si>
  <si>
    <t>PROJET D’APPUI AU DÉVELOPPEMENT D’INFRAS</t>
  </si>
  <si>
    <t>P-BJ-A00-009</t>
  </si>
  <si>
    <t>PROJET D'APPUI AU DÉVELOPPEMENT DES AMÉAGEMENTS HYDROGRICOLES ET ÉQUIPEMENTS AGRICOLES AU BENIN</t>
  </si>
  <si>
    <t>P-CF-A00-004</t>
  </si>
  <si>
    <t>PROJET D’APPUI AU DÉVELOPPEMENT DES FILIÈRES  DE L’ENTREPRENARIAT DES JEUNES DANS SECTEUR AGRICOLE</t>
  </si>
  <si>
    <t>P-CM-IZ0-003</t>
  </si>
  <si>
    <t>PROJET D’APPUI AU DEVELOPPEMENT DU CAPITAL HUMAIN POUR L’EMPLOI DANS LA REGION DE L’EXTREME NORD</t>
  </si>
  <si>
    <t>P-GQ-AAF-005</t>
  </si>
  <si>
    <t>PROJET D’APPUI AU DEVELOPPEMENT DU SECTEUR DE LA PECHE ET DE L''AQUACULTURE - PHASE 2 - RGE</t>
  </si>
  <si>
    <t>P-MA-AA0-009</t>
  </si>
  <si>
    <t>PROJET D’APPUI AU DÉVELOPPEMENT INCLUSIF ET DURABLE DES ZONES FORESTIÈRES PADIDZOF</t>
  </si>
  <si>
    <t>P-MA-AAC-019</t>
  </si>
  <si>
    <t>PROJET D’APPUI AU PROGRAMME D’IRRIGATION</t>
  </si>
  <si>
    <t>P-CG-AA0-018</t>
  </si>
  <si>
    <t>PROJET D’APPUI AU SECTEUR À LA TRANSFORMATION DU SECTEUR AGRICOLE (PATAC)</t>
  </si>
  <si>
    <t>P-Z1-FA0-223</t>
  </si>
  <si>
    <t>PROJET D'INTERCONNEXION ELECTRIQUE KOLWEIZI SOLWEIZI (PPP) - VOLET RDC</t>
  </si>
  <si>
    <t>P-ML-AAB-003</t>
  </si>
  <si>
    <t>PROJET D’URGENCE DE SÉCURITÉ ALIMENTAIRE ET NUTRITIONNELLE (URSAN)</t>
  </si>
  <si>
    <t>P-ML-FA0-029</t>
  </si>
  <si>
    <t>PROJET DE BOUCLE 225 KV NORD DE BAMAKO (PBNB)</t>
  </si>
  <si>
    <t>P-SN-DB0-030</t>
  </si>
  <si>
    <t>PROJET DE CONSTRUCTION D’UN ECHANGEUR A NIVEAUX MULTIPLES (CICES)</t>
  </si>
  <si>
    <t>P-ML-FA0-030</t>
  </si>
  <si>
    <t>PROJET DE CONSTRUCTION DE LA LIGNE DOUBLE TERNE 225 KV MANANTALI – BAMAKO</t>
  </si>
  <si>
    <t>PESD0</t>
  </si>
  <si>
    <t>P-Z1-DB0-257</t>
  </si>
  <si>
    <t>PROJET DE CONSTRUCTION ET BITUMAGE DE LA ROUTE KANKAN-KEROUANE-BEYLA-SINKO-FRONTIERE COTE D’IVOIRE</t>
  </si>
  <si>
    <t>P-Z1-DB0-256</t>
  </si>
  <si>
    <t>PROJET DE CONSTRUCTION ET BITUMAGE DE LA ROUTE LABE-MALI-FRONTIERE DU SENEGAL</t>
  </si>
  <si>
    <t>P-Z1-D00-060</t>
  </si>
  <si>
    <t>PROJET DE CONSTRUCTION PONT OUBANGUI ROUTE BANGUI-KISANGANI-BUJUMBURA PHASE 1</t>
  </si>
  <si>
    <t>P-CG-IZ0-002</t>
  </si>
  <si>
    <t>PROJET DE DE DEVELOPPEMENT DES COMPETENCES ET DE PROMOTION DE L’ENTREPRENARIAT</t>
  </si>
  <si>
    <t>P-CM-AZ0-002</t>
  </si>
  <si>
    <t>PROJET DE DEVELOPPEMENT AGROINDUSTRIEL E</t>
  </si>
  <si>
    <t>P-SN-FA0-014</t>
  </si>
  <si>
    <t>PROJET DE DÉVELOPPEMENT DE CENTRALES SOLAIRES ET D''AMÉLIORATION DE L''ACCÈS</t>
  </si>
  <si>
    <t>P-GQ-AA0-003</t>
  </si>
  <si>
    <t>PROJET DE DEVELOPPEMENT DES CHAINES DE V</t>
  </si>
  <si>
    <t>P-CV-A00-001</t>
  </si>
  <si>
    <t>PROJET DE DÉVELOPPEMENT DES CHAINES DE VALEUR ET ENTREPRENARIAT DES JEUNES - PDCV EJ</t>
  </si>
  <si>
    <t>P-GQ-AAZ-001</t>
  </si>
  <si>
    <t>PROJET DE DÉVELOPPEMENT DES CHAINES DE VALEURS AGRICOLES PHASE 1</t>
  </si>
  <si>
    <t>P-CM-BG0-001</t>
  </si>
  <si>
    <t>PROJET DE DEVELOPPEMENT DU TECHNOPOLE DE OUASSA BABOUTÉ</t>
  </si>
  <si>
    <t>P-Z1-K00-158</t>
  </si>
  <si>
    <t>PROJET DE DEVELOPPEMENT INTEGRE BURUNDI-RWANDA (BRIDEP)</t>
  </si>
  <si>
    <t>P-TN-AA0-019</t>
  </si>
  <si>
    <t>PROJET DE DEVELOPPEMENT INTÉGRÉ DE L’ÉCONOMIE BLEUE</t>
  </si>
  <si>
    <t>P-TN-AB0-004</t>
  </si>
  <si>
    <t>PROJET DE DÉVELOPPEMENT MULTIFONCTIONNEL ET INCLUSIF DANS LES ZONES DE MONTAGNE DU NORD-OUEST</t>
  </si>
  <si>
    <t>P-MA-E00-020</t>
  </si>
  <si>
    <t>PROJET DE DIGITALISATION, DE RENFORCEMENT DE LA PRODUCTION ET D''AMELIORATION DE LA PERFORMANCE</t>
  </si>
  <si>
    <t>P-SN-EB0-005</t>
  </si>
  <si>
    <t>PROJET DE GESTION DES EAUX PLUVIALES ET D''ADAPTATION AU CHANGEMENT CLIMATIQUE</t>
  </si>
  <si>
    <t>P-CM-FA0-012</t>
  </si>
  <si>
    <t>PROJET DE MODERNISATION DU RESEAU DE DISTRIBUTION D'ENERGIE EN SOUTIEN A L'AGROINDUSTRIE</t>
  </si>
  <si>
    <t>P-CI-AAG-013</t>
  </si>
  <si>
    <t>PROJET DE POLE AGRO-INDUSTRIEL DU CENTRE (2PAI-CENTRE)</t>
  </si>
  <si>
    <t>P-CI-AA0-035</t>
  </si>
  <si>
    <t>PROJET DE PÔLE AGRO-INDUSTRIEL NORD-EST DE LA COTE D’IVOIRE</t>
  </si>
  <si>
    <t>P-MG-A00-016</t>
  </si>
  <si>
    <t>PROJET DE POLE DE DEVELOPPEMENT AGRICOLE DANS LA RIVE DROITE DU DELTA DU MANGOKY (PDA-RDM)</t>
  </si>
  <si>
    <t>P-MA-AAC-022</t>
  </si>
  <si>
    <t>PROJET DE PPP EN IRRIGATION (TIZNIT)</t>
  </si>
  <si>
    <t>P-CI-AAF-003</t>
  </si>
  <si>
    <t>PROJET DE PROMOTION DE L''AQUACULTURE DURABLE ET COMPETITIVE ET DES CHAINES DE VALEUR DE LA PECHE</t>
  </si>
  <si>
    <t>P-TD-DB0-012</t>
  </si>
  <si>
    <t>PROJET DE RÉHABILIATION DE LA ROUTE N'DJAMENA-BONGOR-MOUNDOU-KOUTÉRÉ</t>
  </si>
  <si>
    <t>P-NE-E00-006</t>
  </si>
  <si>
    <t>PROJET DE RENFORCEMENT DE L''ACCÈS À L''EAU ET ASSAINISSEMENT DE ZENDER ET MIRRIAH</t>
  </si>
  <si>
    <t>P-Z1-FA0-201</t>
  </si>
  <si>
    <t>PROJET DE RENFORCEMENT DE L’INTERCONNEXION 330 KV NIGERIA-BENIN (BENIN)</t>
  </si>
  <si>
    <t>P-KM-KF0-011</t>
  </si>
  <si>
    <t>PROJET DE RENFORCEMENT DES CAPACITES INSTITUTIONNELLES</t>
  </si>
  <si>
    <t>P-TN-EA0-008</t>
  </si>
  <si>
    <t>PROJET DE RENFORCEMENT DES INFRASTRUCTURES D''AEP DANS LES CENTRES URBAINS (SONEDE)</t>
  </si>
  <si>
    <t>P-GQ-I00-001</t>
  </si>
  <si>
    <t>PROJET DE RENFORCEMENT DU CAPITAL HUMAIN (PARCH)</t>
  </si>
  <si>
    <t>P-SN-A00-021</t>
  </si>
  <si>
    <t>PROJET DE VALORISATION DES EAUX POUR LE DEVELOPPEMENT DES CHAINES DE VALEURS (PHASE II)</t>
  </si>
  <si>
    <t>P-CM-AAC-001</t>
  </si>
  <si>
    <t>PROJET DE VALORISATION DES RESSOURCES EN EAUX</t>
  </si>
  <si>
    <t>P-TG-AA0-014</t>
  </si>
  <si>
    <t>PROJET DE ZONE DE TRANSFORMATION AGROAGROALIMENTAIRE DU TOGO PHASE II</t>
  </si>
  <si>
    <t>P-MG-A00-013</t>
  </si>
  <si>
    <t>PROJET DEV AGRIC RIVE GAUCHE BAS MANGOCKY ET PROMOTION ENTREPREN JEUNES DANS L''AGRICULT</t>
  </si>
  <si>
    <t>P-NE-FA0-010</t>
  </si>
  <si>
    <t>PROJET DEVELOPPEMENT CENTRALES SOLAIRES ET AMELIORATION ACCES ELECTRICITE ("RANA")- PHASE II</t>
  </si>
  <si>
    <t>P-MR-AAC-014</t>
  </si>
  <si>
    <t>PROJET ELEVAGE</t>
  </si>
  <si>
    <t>P-DJ-DB0-006</t>
  </si>
  <si>
    <t>PROJET INTÉGRÉ COMPRENANT LES ASPECTS DE CHANGEMENT CLIMATIQUE, DES INFRASTRUCTURES ROUTIÈRES</t>
  </si>
  <si>
    <t>Djibouti</t>
  </si>
  <si>
    <t>P-GA-AA0-017</t>
  </si>
  <si>
    <t>PROJET INTEGRE DE DEVELOPPEMENT DANS LA ZONE CENTRE DU GABON (KANGO-BIFOUN)</t>
  </si>
  <si>
    <t>P-CD-AA0-020</t>
  </si>
  <si>
    <t>PROJET INTEGRE REDD+ PHASE II</t>
  </si>
  <si>
    <t>P-BF-IAZ-002</t>
  </si>
  <si>
    <t>PROJET MULTISECTORIEL D’APPUI AU DÉVELOPPEMENT DES COMPÉTENCES</t>
  </si>
  <si>
    <t>P-CF-AA0-017</t>
  </si>
  <si>
    <t>PROJET PASTAC-PEJA- FOND VERT</t>
  </si>
  <si>
    <t>P-CG-DZ0-008</t>
  </si>
  <si>
    <t>PROJET PONT-ROUTE-RAIL</t>
  </si>
  <si>
    <t>P-Z1-EBZ-001</t>
  </si>
  <si>
    <t>PROJET RÉGIONAL DE DÉVELOPPEMENT DES INFRASTRUCTURES ET DE VALORISATION DE LA RESSOURCE EN EAU</t>
  </si>
  <si>
    <t>P-BJ-AA0-015</t>
  </si>
  <si>
    <t>PROJET REGIONAL DEVELOPPEMENT CHAINES VALEUR RESILIENTES RIZ EN AFRIQUE DE L''OUEST</t>
  </si>
  <si>
    <t>P-NE-AA0-025</t>
  </si>
  <si>
    <t>PROJET RÉGIONAL DÉVELOPPEMENT CHAÎNES VALEUR RÉSILIENTES RIZ EN AFRIQUE DE L''OUEST</t>
  </si>
  <si>
    <t xml:space="preserve">P-SN-AA0-021 </t>
  </si>
  <si>
    <t>PROJET REGIONAL DEVELOPPEMENT CHAINES VALEUR RESILIENTES RIZ EN AFRIQUE DE L'OUEST</t>
  </si>
  <si>
    <t>P-Z1-AA0-144</t>
  </si>
  <si>
    <t>PROJET REGIONAL INTEGRE DE PROMOTION DE L’ENTREPRENARIAT AGRICOLE JEUNE EN AFRIQUE CENTRALE(PREJAC)</t>
  </si>
  <si>
    <t>P-CI-FA0-025</t>
  </si>
  <si>
    <t>PROJET RENFORCEMENT OUVRAGES SYSTEME ELECTRIQUE ET ACCES A L'ELECTRICITE -PHASE 2(PROSER 2).</t>
  </si>
  <si>
    <t>P-CM-C00-003</t>
  </si>
  <si>
    <t>PROMOTING CLIMATE-SMART AGRICULTURAL PRODUCTION SYSTEM</t>
  </si>
  <si>
    <t>P-EG-AAF-001</t>
  </si>
  <si>
    <t>PROMOTING FISHERIES AND AQUACULTURE VALUE CHAINS FOR NUTRITIONAL WELLBEING</t>
  </si>
  <si>
    <t>P-CD-C00-002</t>
  </si>
  <si>
    <t>PTA II</t>
  </si>
  <si>
    <t>P-CD-AA0-021</t>
  </si>
  <si>
    <t>PTA III</t>
  </si>
  <si>
    <t>P-TD-F00-006</t>
  </si>
  <si>
    <t>QAIR PV PROJECT</t>
  </si>
  <si>
    <t>P-Z1-HAB-112</t>
  </si>
  <si>
    <t>QATAR NATIONAL BANK PARIS GARANTIE DE TRANSACTION BANQUE CONFIRMATRICE</t>
  </si>
  <si>
    <t>P-EG-D00-022</t>
  </si>
  <si>
    <t>RAIL SUPPORT PROJECT II:CONSTRUCTION OF MATROUH/JARJOUB LINE &amp; REHAB. OF THE ALEXANDRIA/MATROUH LINE</t>
  </si>
  <si>
    <t>P-EG-D00-023</t>
  </si>
  <si>
    <t>RAIL SUPPORT PROJECT III: CONSTRUCTION OF THE ABU TARTOOR/QUENA RAIL LINE</t>
  </si>
  <si>
    <t>P-EG-D00-024</t>
  </si>
  <si>
    <t>RAIL SUPPORT PROJECT IV: REHAB OF AL-FARDAN/QUNETRA EAST/AL-ABD AL-ARISHA/ RAFA/TABA LINE</t>
  </si>
  <si>
    <t>P-Z1-FA0-222</t>
  </si>
  <si>
    <t>REGIONAL CLIMATE RESILIENCE POWER PROJECT</t>
  </si>
  <si>
    <t>P-Z1-B00-021</t>
  </si>
  <si>
    <t>REGIONAL PHARMACEUTICAL INDUSTRY PROGRAM</t>
  </si>
  <si>
    <t>P-GH-AA0-039</t>
  </si>
  <si>
    <t>REGIONAL RICE VALUE CHAIN RESILIENCE PROGRAM (REWARD)</t>
  </si>
  <si>
    <t>P-Z1-AA0-163</t>
  </si>
  <si>
    <t>REGIONAL WEST AFRICA RICE DEVELOPMENT (REWARD) PROGRAM</t>
  </si>
  <si>
    <t>P-Z1-AA0-165</t>
  </si>
  <si>
    <t>REGIONAL WHEAT PROJECT</t>
  </si>
  <si>
    <t>P-TN-DC0-010</t>
  </si>
  <si>
    <t>RÉHABILITATION DU RÉSEAU FERROVIAIRE PHO</t>
  </si>
  <si>
    <t>P-CD-D00-003</t>
  </si>
  <si>
    <t>RÉHABILITATION MBUJI MAYI -MWENE DITU 135 KM</t>
  </si>
  <si>
    <t>P-KE-DB0-041</t>
  </si>
  <si>
    <t>REHABILITATION OF KISIAN – BUSIA ROAD</t>
  </si>
  <si>
    <t>P-KE-DB0-042</t>
  </si>
  <si>
    <t>REHABILITATION OF THIKA-KENOL AND MARUA-NYERI ROADS</t>
  </si>
  <si>
    <t>P-TN-AA0-033</t>
  </si>
  <si>
    <t>RELANCE ECONOMIQUE ET LA SÉCUREITÉ ALIME</t>
  </si>
  <si>
    <t>P-SO-F00-003</t>
  </si>
  <si>
    <t>REPAIR/EXPANSION OF BOSASO POWER GRID AND STRENGTHENING INSTITUTIONS IN-CHARGE OF ENERGY</t>
  </si>
  <si>
    <t>P-ER-E00-010</t>
  </si>
  <si>
    <t>RESILIENT WATER AND SANITATION INFRASTRUCTURE SUPPORT PROJECT</t>
  </si>
  <si>
    <t>P-RW-AAG-005</t>
  </si>
  <si>
    <t>RISK SHARING FACILITY – GABIRO AGRO-HUB</t>
  </si>
  <si>
    <t>P-SO-DB0-007</t>
  </si>
  <si>
    <t>ROAD INFRASTRUCTURE PROGRAMME PHASE II</t>
  </si>
  <si>
    <t>P-ZM-DB0-002</t>
  </si>
  <si>
    <t>ROAD MPULUNGU-NSELUKA ROAD</t>
  </si>
  <si>
    <t>P-ET-IB0-002</t>
  </si>
  <si>
    <t>ROHA MEDICAL INFRASTRUCTURE CAMPUS, ETHIOPIA</t>
  </si>
  <si>
    <t>P-Z1-DB0-260</t>
  </si>
  <si>
    <t>ROUTE FARIM – TANAFF PHASE 2</t>
  </si>
  <si>
    <t>P-LR-FA0-003</t>
  </si>
  <si>
    <t>RURAL ELECTRIFICATION</t>
  </si>
  <si>
    <t>P-Z1-FA0-215</t>
  </si>
  <si>
    <t>RUZIZI 3 – PRG (DRC)</t>
  </si>
  <si>
    <t>P-RW-H00-008</t>
  </si>
  <si>
    <t>RWANDA CAPITAL MARKET AND FINANCIAL CENTRE DEVELOPMENT PROJECT</t>
  </si>
  <si>
    <t>P-ZA-D00-007</t>
  </si>
  <si>
    <t>SA TAXI 2 : LONG TERM FACILITY</t>
  </si>
  <si>
    <t>P-Z1-DB0-279</t>
  </si>
  <si>
    <t>SADB SUB REGIONAL TRANSPORT AND TRADE FACILITATION PROJECT II</t>
  </si>
  <si>
    <t>P-CI-BB0-005</t>
  </si>
  <si>
    <t>SAIPH IVOIRE</t>
  </si>
  <si>
    <t>P-EG-D00-017</t>
  </si>
  <si>
    <t>SAMCRETE INDUSTRIAL HOLDINGS EGYPT</t>
  </si>
  <si>
    <t>P-NG-AA0-042</t>
  </si>
  <si>
    <t>SAPZ NORTH WEST PHASE 1 - DEVELOPMENT OF</t>
  </si>
  <si>
    <t>P-ZA-FA0-007</t>
  </si>
  <si>
    <t>SCALING OF RENEWABLE ENERGY WITH ESKOM</t>
  </si>
  <si>
    <t xml:space="preserve">P-SN-EAB-001 </t>
  </si>
  <si>
    <t>SEA WATER REVERSE OSMOSIS – ACWA POWER DESALINATION PROJECT IN LAC ROSE</t>
  </si>
  <si>
    <t>P-NG-H00-024</t>
  </si>
  <si>
    <t>SECOND ADFI PROJECT SELECTED FROM CALL FOR PROPOSAL</t>
  </si>
  <si>
    <t>P-BF-EB0-005</t>
  </si>
  <si>
    <t>SECOND SOUS-PROJET D'ASSAINISSEMENT DES QUARTIERS PÉROPHÉRIQUES DE OUAGADOUGOU (SPAQPO PHASE2)</t>
  </si>
  <si>
    <t>P-NE-A00-015</t>
  </si>
  <si>
    <t>SECONDE PHASE DU PROGRAMME ADRIFI AU NIGER</t>
  </si>
  <si>
    <t>P-Z1-FF0-036</t>
  </si>
  <si>
    <t>SEFA DESERT TO POWER TECHNICAL ASSISTANCE - PHASE 2</t>
  </si>
  <si>
    <t>P-KE-AAG-018</t>
  </si>
  <si>
    <t>SELU GALANA</t>
  </si>
  <si>
    <t>P-SN-H00-011</t>
  </si>
  <si>
    <t>SENEGAL APROPOL LOC PROGRAM</t>
  </si>
  <si>
    <t>P-Z1-KE0-035</t>
  </si>
  <si>
    <t>SENEGAMBIA BRIDGE</t>
  </si>
  <si>
    <t>P-CV-F00-002</t>
  </si>
  <si>
    <t>SENIOR LOAN TO FINANCE PHASE II OF THE CABEOLICA WIND PROJECT AND INSTALLATION OF BESS</t>
  </si>
  <si>
    <t>PEVP0</t>
  </si>
  <si>
    <t>P-SC-EA0-007</t>
  </si>
  <si>
    <t>SEYCHELLES EAST COAST SEWERAGE PROJECT (POINTE LARUE)</t>
  </si>
  <si>
    <t xml:space="preserve">P-AO-I00-001 </t>
  </si>
  <si>
    <t>SKILLS ENTREPRENEURSHIP AND ENTEPRISE DEVELOPMENT</t>
  </si>
  <si>
    <t>P-SO-IA0-003</t>
  </si>
  <si>
    <t>SKILLS FOR EMPLOYABILITY, INCLUSION AND PRODUCTIVITY (SEIP) II PROJECT</t>
  </si>
  <si>
    <t>P-MR-BAA-007</t>
  </si>
  <si>
    <t>SNIM</t>
  </si>
  <si>
    <t>P-NG-IB0-011</t>
  </si>
  <si>
    <t>SOKOTO HEALTH INFRASTRUCTURE PROJECT (SHIP)”.</t>
  </si>
  <si>
    <t>P-KE-FAA-002</t>
  </si>
  <si>
    <t>SOSIAN-MENENGAI GEOTHERMAL POWER PROJECT</t>
  </si>
  <si>
    <t>P-ZA-DB0-005</t>
  </si>
  <si>
    <t>SOUTH AFRICA ROAD NETWORK IMPROVEMENT PROGRAMME - PHASE I</t>
  </si>
  <si>
    <t>P-ZA-HAB-006</t>
  </si>
  <si>
    <t>SOUTH AFRICAN CLEAN AND RENEWABLE ENERGY DEVELOPMENT PROGRAM</t>
  </si>
  <si>
    <t>P-Z1-FA0-206</t>
  </si>
  <si>
    <t>SOUTH SUDAN - ETHIOPIA POWER INTERCONNECTION PROJECT</t>
  </si>
  <si>
    <t>P-Z1-FA0-194</t>
  </si>
  <si>
    <t>SOUTH SUDAN - UGANDA POWER INTERCONNECTION PROJECT</t>
  </si>
  <si>
    <t>P-MZ-A00-005</t>
  </si>
  <si>
    <t>SOUTHERN RICE VALUE CHAIN PROJECT FOR MOZAMBQIUE</t>
  </si>
  <si>
    <t>P-CM-AA0-018</t>
  </si>
  <si>
    <t>SOUTIEN A LA DIVERSIFICATION DES EXPORTA</t>
  </si>
  <si>
    <t>P-Z1-HA0-038</t>
  </si>
  <si>
    <t>STANDARD BANK SA LIMITED - USD100M RISK PARTICIPATION AGREEMENT</t>
  </si>
  <si>
    <t>P-SN-FZ0-003</t>
  </si>
  <si>
    <t>STREET LIGHTING EFFICIENCY - SENEGAL</t>
  </si>
  <si>
    <t>P-BJ-IB0-010</t>
  </si>
  <si>
    <t>STRENGTHEN HEALTH INFRASTRUCTURE IN BENIN (SHIB)</t>
  </si>
  <si>
    <t>P-TZ-IA0-005</t>
  </si>
  <si>
    <t>STRENGTHEN TVET FOR LEARNING IMPROVEMENT AND YOUTH EMPLOYABILITY IN PRODUCTIVE SECTORS (STEP)</t>
  </si>
  <si>
    <t>P-GH-KF0-006</t>
  </si>
  <si>
    <t>STRENGTHENING GOVERNANCE &amp; M&amp;E IN PUBLIC SECTOR MANAGEMENT</t>
  </si>
  <si>
    <t>P-SD-IB0-002</t>
  </si>
  <si>
    <t>STRENGTHENING HEALTH SYSTEMS IN DARFUR</t>
  </si>
  <si>
    <t>P-GH-I00-003</t>
  </si>
  <si>
    <t>SUPPORT TO DEVELOPMENT OF DIGITAL SKILLS $ DIGITAL INFRASTRUCTURE IN TVET &amp; HE</t>
  </si>
  <si>
    <t>P-KE-IA0-003</t>
  </si>
  <si>
    <t>SUPPORT TO HIGHER EDUCATION SCIENCE &amp; TECHNOLOGY (HEST) - PHASE II</t>
  </si>
  <si>
    <t>P-ST-AAF-001</t>
  </si>
  <si>
    <t>SUPPORT TO SUSTAINABLE FISHERIES AND BLUE ECONOMY PROGRAM IMPLEMENTATION IN STP</t>
  </si>
  <si>
    <t>P-ZM-I00-008</t>
  </si>
  <si>
    <t>SUPPORT TO TECH AND DIGITAL ENABLED STARTUPS IN AGRICULTURE, CREATIVE INDUSTRIES</t>
  </si>
  <si>
    <t>P-ZM-HAB-007</t>
  </si>
  <si>
    <t>SUSTAINABLE BOND FOR ZNBS</t>
  </si>
  <si>
    <t>P-GH-EB0-003</t>
  </si>
  <si>
    <t>SUSTAINABLE CLIMATE RESILIENT URBAN SANITATION (SCRUS)</t>
  </si>
  <si>
    <t>P-EG-E00-011</t>
  </si>
  <si>
    <t>SUSTAINABLE DEVELOPMENT OF ABU RAWASH WASTEWATER TREATMENT PLANT - PHASE III</t>
  </si>
  <si>
    <t>P-ZA-F00-010</t>
  </si>
  <si>
    <t>SUSTAINABLE ENERGY AND RESOURCE EFFICIENCY</t>
  </si>
  <si>
    <t>P-EG-AB0-002</t>
  </si>
  <si>
    <t>SUSTAINABLE TRANSFORMATION FOR AGRICULTURAL RESILIENCE IN UPPER EGYPT [STAR]</t>
  </si>
  <si>
    <t>P-GH-AA0-038</t>
  </si>
  <si>
    <t>SUSTAINABLE TRANSFORMATION OF AGRICULTURE &amp; AQUACULTURE FOR RESILIENCE (STAAR)</t>
  </si>
  <si>
    <t>P-TZ-A00-009</t>
  </si>
  <si>
    <t>TANZANIA AGRO-INDUSTRIAL DEVELOPMENT PROGRAM (SAPZ) – PHASE 1</t>
  </si>
  <si>
    <t>P-TZ-FA0-022</t>
  </si>
  <si>
    <t>TANZANIA EXPANSION OF TRANSMISSION, DISTRIBUTION AND LAST MILE CONNECTIVITY PROJECT</t>
  </si>
  <si>
    <t>P-TZ-HAA-005</t>
  </si>
  <si>
    <t>TANZANIA-YOUTH ENTREPRENEURSHIP INVESTMENT BANK</t>
  </si>
  <si>
    <t>P-Z1-HAA-009</t>
  </si>
  <si>
    <t>TDB-EAST AFRICAN DEVELOPMENT BANK (EADB) LINE OF CREDIT &amp; TECHNICAL ASSISTANCE</t>
  </si>
  <si>
    <t>P-KE-IAE-004</t>
  </si>
  <si>
    <t>TECHNICAL INDUSTRIAL VOCATIONAL EDUCATION AND ENTREPRENEURSHIP TRAINING</t>
  </si>
  <si>
    <t>P-Z1-AA0-143</t>
  </si>
  <si>
    <t>TECHNOLOGIES FOR AFRICAN AGRICULTURAL TRANSFORMATION: PHASE III (TAAT III)</t>
  </si>
  <si>
    <t>P-EG-D00-018</t>
  </si>
  <si>
    <t>TENTH OF RAMADAN DRY PORT</t>
  </si>
  <si>
    <t>PICU0</t>
  </si>
  <si>
    <t>P-Z1-HAA-097</t>
  </si>
  <si>
    <t>THE COMPANY FOR HABITAT AND HOUSING IN AFRICA</t>
  </si>
  <si>
    <t>P-UG-FA0-015</t>
  </si>
  <si>
    <t>THE SECOND PHASE OF THE UGANDA RURAL ELECTRIFICATION ACCESS PROJECT (UREAP II)</t>
  </si>
  <si>
    <t>P-KE-AAZ-010</t>
  </si>
  <si>
    <t>THWAKE MULTIPURPOSE DEVELOPMENT PROGRAM-IRRIGATION COMPONENT</t>
  </si>
  <si>
    <t>P-Z1-AAG-051</t>
  </si>
  <si>
    <t>TINGO INC</t>
  </si>
  <si>
    <t>P-SD-HAB-002</t>
  </si>
  <si>
    <t>TRADE FINANCE TRANSACTION GUARANTEE NATIONAL BANK OF EGYPT</t>
  </si>
  <si>
    <t>P-TN-IB0-005</t>
  </si>
  <si>
    <t>TRANSFORM HEALTH INFRASTRUCTURE FUND</t>
  </si>
  <si>
    <t>P-GA-D00-016</t>
  </si>
  <si>
    <t>TRANSGABONAISE ROAD</t>
  </si>
  <si>
    <t>P-ZA-FA0-009</t>
  </si>
  <si>
    <t>TRANSMISSION UPGRADE FOR RENEWABLE ENERGY INTEGRATION</t>
  </si>
  <si>
    <t>P-ZA-DC0-002</t>
  </si>
  <si>
    <t>TRANSNET CORPORATE LOAN III</t>
  </si>
  <si>
    <t>P-NA-DZ0-003</t>
  </si>
  <si>
    <t>TRANSPORT INFRASTRUCTURE IMPROVEMENT PROJECT - PHASE III</t>
  </si>
  <si>
    <t>P-TZ-DB0-020</t>
  </si>
  <si>
    <t>TRANSPORT SECTOR SUPPORT PROGRAM II</t>
  </si>
  <si>
    <t>P-SN-D00-011</t>
  </si>
  <si>
    <t>TRANSPORT URBAIN DAKAR CETUD-PHASE 2</t>
  </si>
  <si>
    <t>P-Z1-HAB-111</t>
  </si>
  <si>
    <t>UBAF GARANTIE DE TRANSACTION</t>
  </si>
  <si>
    <t>P-Z1-FA0-192</t>
  </si>
  <si>
    <t>UGANDA – SOUTH SUDAN POWER INTERCONNECTION PROJECT</t>
  </si>
  <si>
    <t>P-UG-AA0-028</t>
  </si>
  <si>
    <t>UGANDA SPECIAL AGRO-INDUSTRIAL PROCESSIN</t>
  </si>
  <si>
    <t>P-Z1-D00-063</t>
  </si>
  <si>
    <t>UGANDA-BUSEGA-MPIGI AND KAGITUMBA-KAYONZA-RUSOMO ROAD PROJECT-ADDITIONAL FINANCING</t>
  </si>
  <si>
    <t>P-ZA-E00-006</t>
  </si>
  <si>
    <t>UMKHOMAZI WATER SUPPLY INFRASTRUCTURE</t>
  </si>
  <si>
    <t>P-LR-DB0-007</t>
  </si>
  <si>
    <t>UPGRADING VOINJAMA MENDIKOMA ROAD</t>
  </si>
  <si>
    <t>P-KE-D00-008</t>
  </si>
  <si>
    <t>URBAN MOBILITY - NAIROBI MASS TRANSIT SYSTEM (MRTS)</t>
  </si>
  <si>
    <t>P-SO-E00-005</t>
  </si>
  <si>
    <t>URBAN WATER SUPPLY INFRASTRUCTURE PHASE II (DOLOW, GALKAYO AND QARDO)</t>
  </si>
  <si>
    <t>P-NG-H00-020</t>
  </si>
  <si>
    <t>USD50M FINANCIAL PACKAGE COMPRISING A $30 TFLOC AND $20M TG IN FAVOR OF UNION BANK NIGERIA TO SUPPOR</t>
  </si>
  <si>
    <t>P-Z1-H00-118</t>
  </si>
  <si>
    <t>USD50MILLION TG FACILITY WITH JP MORGAN TO SUPPORT THEIR TRADE FINANCE COVERAGE/CONFIRMATIONS OF AFR</t>
  </si>
  <si>
    <t>P-Z1-H00-119</t>
  </si>
  <si>
    <t>USD50MILLION TRANSACTION GUARANTEE WITH CREDIT EUROPE BANK AS A CONFIRMING BANK</t>
  </si>
  <si>
    <t>P-Z1-H00-120</t>
  </si>
  <si>
    <t>USD80MILLION FINANCIAL PACKAGE FOR HDFC COMPRISING $50M RPA AND $30M TG</t>
  </si>
  <si>
    <t>P-ZA-EAZ-005</t>
  </si>
  <si>
    <t>VAAL-HART RIVER BASIN REFURBISHMENT AND EXPANSION PROJECT</t>
  </si>
  <si>
    <t>P-CD-D00-004</t>
  </si>
  <si>
    <t>VOIE D’ACCÈS AU PARC DE NGADAJIKA</t>
  </si>
  <si>
    <t>P-MW-FF0-002</t>
  </si>
  <si>
    <t>VOLTALIA KANENGO DZUWA LIMITED (VKDL)</t>
  </si>
  <si>
    <t>P-EG-AAG-007</t>
  </si>
  <si>
    <t>WADI GROUP</t>
  </si>
  <si>
    <t>P-EG-EAZ-002</t>
  </si>
  <si>
    <t>WATER DESALINATION USING SOLAR ENERGY PROJECT</t>
  </si>
  <si>
    <t>P-EG-AAC-023</t>
  </si>
  <si>
    <t>WATER SAVING FOR SUSTAINABLE AGRICULTURE DEVELOPMENT - WSSAD</t>
  </si>
  <si>
    <t>P-MU-E00-002</t>
  </si>
  <si>
    <t>WATER SERVICES IMPROVEMENT PROGRAM</t>
  </si>
  <si>
    <t>P-GH-I00-004</t>
  </si>
  <si>
    <t>YOUTH ENTREPEURSHIP &amp; INVESTMENT BANK GHANA (YEIB)</t>
  </si>
  <si>
    <t>P-ZM-AAG-004</t>
  </si>
  <si>
    <t>ZAMBEEF</t>
  </si>
  <si>
    <t>P-BW-AA0-012</t>
  </si>
  <si>
    <t>ZAMBEZI INTEGRATED AGRO-COMMERCIAL DEVELOPMENT PROJECT I</t>
  </si>
  <si>
    <t>P-Z1-FA0-154</t>
  </si>
  <si>
    <t>ZIZABONA INTERCONNECTOR BETWEEN ZIMBABWE &amp; 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</si>
</sst>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5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i/>
      <u/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43" fontId="2" fillId="2" borderId="2" xfId="1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2" fillId="2" borderId="3" xfId="2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4" xfId="0" applyFont="1" applyBorder="1"/>
    <xf numFmtId="0" fontId="6" fillId="0" borderId="5" xfId="0" applyFont="1" applyBorder="1"/>
    <xf numFmtId="43" fontId="6" fillId="0" borderId="5" xfId="1" applyFont="1" applyFill="1" applyBorder="1"/>
    <xf numFmtId="43" fontId="6" fillId="0" borderId="5" xfId="0" applyNumberFormat="1" applyFont="1" applyBorder="1"/>
    <xf numFmtId="14" fontId="6" fillId="0" borderId="5" xfId="0" applyNumberFormat="1" applyFont="1" applyBorder="1"/>
    <xf numFmtId="0" fontId="6" fillId="0" borderId="6" xfId="0" applyFont="1" applyBorder="1"/>
    <xf numFmtId="0" fontId="6" fillId="0" borderId="2" xfId="0" applyFont="1" applyBorder="1"/>
    <xf numFmtId="0" fontId="6" fillId="0" borderId="0" xfId="0" applyFont="1"/>
    <xf numFmtId="0" fontId="7" fillId="3" borderId="4" xfId="0" applyFont="1" applyFill="1" applyBorder="1"/>
    <xf numFmtId="0" fontId="7" fillId="3" borderId="5" xfId="0" applyFont="1" applyFill="1" applyBorder="1"/>
    <xf numFmtId="43" fontId="7" fillId="3" borderId="5" xfId="0" applyNumberFormat="1" applyFont="1" applyFill="1" applyBorder="1"/>
    <xf numFmtId="43" fontId="7" fillId="3" borderId="5" xfId="1" applyFont="1" applyFill="1" applyBorder="1"/>
    <xf numFmtId="14" fontId="7" fillId="3" borderId="5" xfId="0" applyNumberFormat="1" applyFont="1" applyFill="1" applyBorder="1"/>
    <xf numFmtId="0" fontId="7" fillId="3" borderId="6" xfId="0" applyFont="1" applyFill="1" applyBorder="1"/>
    <xf numFmtId="0" fontId="7" fillId="3" borderId="0" xfId="0" applyFont="1" applyFill="1"/>
    <xf numFmtId="0" fontId="6" fillId="3" borderId="4" xfId="0" applyFont="1" applyFill="1" applyBorder="1"/>
    <xf numFmtId="0" fontId="6" fillId="3" borderId="5" xfId="0" applyFont="1" applyFill="1" applyBorder="1"/>
    <xf numFmtId="43" fontId="6" fillId="3" borderId="5" xfId="0" applyNumberFormat="1" applyFont="1" applyFill="1" applyBorder="1"/>
    <xf numFmtId="43" fontId="6" fillId="3" borderId="5" xfId="1" applyFont="1" applyFill="1" applyBorder="1"/>
    <xf numFmtId="14" fontId="6" fillId="3" borderId="5" xfId="0" applyNumberFormat="1" applyFont="1" applyFill="1" applyBorder="1"/>
    <xf numFmtId="0" fontId="6" fillId="3" borderId="6" xfId="0" applyFont="1" applyFill="1" applyBorder="1"/>
    <xf numFmtId="0" fontId="6" fillId="3" borderId="0" xfId="0" applyFont="1" applyFill="1"/>
    <xf numFmtId="0" fontId="6" fillId="0" borderId="7" xfId="0" applyFont="1" applyBorder="1"/>
    <xf numFmtId="0" fontId="6" fillId="0" borderId="8" xfId="0" applyFont="1" applyBorder="1"/>
    <xf numFmtId="43" fontId="6" fillId="0" borderId="8" xfId="0" applyNumberFormat="1" applyFont="1" applyBorder="1"/>
    <xf numFmtId="43" fontId="6" fillId="0" borderId="8" xfId="1" applyFont="1" applyFill="1" applyBorder="1"/>
    <xf numFmtId="14" fontId="6" fillId="0" borderId="8" xfId="0" applyNumberFormat="1" applyFont="1" applyBorder="1"/>
    <xf numFmtId="0" fontId="6" fillId="0" borderId="9" xfId="0" applyFont="1" applyBorder="1"/>
  </cellXfs>
  <cellStyles count="3">
    <cellStyle name="Comma" xfId="1" builtinId="3"/>
    <cellStyle name="Normal" xfId="0" builtinId="0"/>
    <cellStyle name="Normal 2" xfId="2" xr:uid="{EE7FFE0D-E201-47CA-A050-314B209F553B}"/>
  </cellStyles>
  <dxfs count="51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dd/mm/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94415-E94B-4C8F-BEEA-2255639AD1CE}" name="Table1" displayName="Table1" ref="A1:AT563" totalsRowShown="0" headerRowDxfId="50" dataDxfId="49" headerRowBorderDxfId="47" tableBorderDxfId="48" totalsRowBorderDxfId="46">
  <autoFilter ref="A1:AT563" xr:uid="{9D7A5B66-12CA-4CCC-B89A-7598F9D2F989}"/>
  <tableColumns count="46">
    <tableColumn id="43" xr3:uid="{452E986C-01B9-42DF-8FED-11B97836BA43}" name="SAP ID" dataDxfId="45"/>
    <tableColumn id="2" xr3:uid="{7591C12B-088A-4AA0-8435-B5E68E801910}" name="Project Name" dataDxfId="44"/>
    <tableColumn id="3" xr3:uid="{947C228E-3D63-4FAC-B846-B219E9953576}" name="Country Name" dataDxfId="43"/>
    <tableColumn id="4" xr3:uid="{6FA6BDCF-F91A-40A1-A939-AC12C77A48AD}" name="Status" dataDxfId="42"/>
    <tableColumn id="5" xr3:uid="{C280781D-A6D1-4D49-B1C7-E315C0972AD9}" name="Approval Year" dataDxfId="41"/>
    <tableColumn id="6" xr3:uid="{86A2DEE8-94B6-40E5-9859-9370C1FC50EF}" name="Responsible Cost Center" dataDxfId="40"/>
    <tableColumn id="7" xr3:uid="{6401C459-7E1B-4F5D-AC1B-778A99EE6294}" name="Fund Center" dataDxfId="39"/>
    <tableColumn id="8" xr3:uid="{3BC1AD83-6F49-4707-B51D-28380E2AAF14}" name="WPA" dataDxfId="38"/>
    <tableColumn id="9" xr3:uid="{438DB5B2-0E75-48FF-9D3B-74AF920E8675}" name="Operation Type" dataDxfId="37"/>
    <tableColumn id="10" xr3:uid="{FFED64A5-756C-49E1-9B9C-2E1A5491ACCD}" name="Region Department" dataDxfId="36"/>
    <tableColumn id="11" xr3:uid="{D24F5639-9F2C-415E-ACA0-64C44252A472}" name="Sector Department" dataDxfId="35"/>
    <tableColumn id="12" xr3:uid="{2AB299E2-82A0-4095-BAB7-1469F51A6161}" name="ADB Public" dataDxfId="34"/>
    <tableColumn id="13" xr3:uid="{10AD79E7-82C2-4DBE-91F0-BA508DEF09E8}" name="ADB Private" dataDxfId="33"/>
    <tableColumn id="14" xr3:uid="{B0C7D887-A083-4296-9263-BF2BC81CA350}" name="ADF Loan" dataDxfId="32"/>
    <tableColumn id="15" xr3:uid="{0FE223A1-A1D2-41D8-B2E5-38D065558499}" name="ADF Grant" dataDxfId="31"/>
    <tableColumn id="16" xr3:uid="{D97D34CD-4E2A-4FD2-B457-35A4DE2735E6}" name="MIC" dataDxfId="30"/>
    <tableColumn id="17" xr3:uid="{B9CCDB22-BD04-42E3-AB58-CE41A4E74193}" name="TSF" dataDxfId="29"/>
    <tableColumn id="48" xr3:uid="{C831B19D-9C17-437C-ABFD-53AC400CCA37}" name="ADF Inclduing TSF" dataDxfId="28">
      <calculatedColumnFormula>N2+O2+Q2</calculatedColumnFormula>
    </tableColumn>
    <tableColumn id="18" xr3:uid="{2D36F9E5-453C-4446-8FB0-0322517C0329}" name="NTF" dataDxfId="27"/>
    <tableColumn id="19" xr3:uid="{9A234229-F7D4-439E-837C-C724876007AF}" name="Co Financing" dataDxfId="26"/>
    <tableColumn id="20" xr3:uid="{444CADBA-C8EC-4902-8364-3FEF02ACFE38}" name="Trust Fund" dataDxfId="25"/>
    <tableColumn id="31" xr3:uid="{595BEDBD-38AD-4106-8589-A5CECC8EEABE}" name="Total" dataDxfId="24">
      <calculatedColumnFormula>L2+M2+N2+O2+P2+Q2+S2+U2</calculatedColumnFormula>
    </tableColumn>
    <tableColumn id="32" xr3:uid="{C66FD82C-3B95-45E3-83EA-145EF67E5F9E}" name="Financing Source " dataDxfId="23"/>
    <tableColumn id="21" xr3:uid="{F8B1E563-28F2-4897-AA69-07B3AC7976B3}" name="Feed Africa" dataDxfId="22"/>
    <tableColumn id="22" xr3:uid="{9EB425D5-858F-42B2-A680-7676342F3405}" name="Light Up And Power Africa" dataDxfId="21"/>
    <tableColumn id="23" xr3:uid="{36A502A6-4F7A-41F4-BF55-A99376F14458}" name="Industrialize Africa" dataDxfId="20"/>
    <tableColumn id="24" xr3:uid="{8258CE9F-4F63-478F-B7A7-4F9063FCBB9F}" name="Integrate Africa" dataDxfId="19"/>
    <tableColumn id="25" xr3:uid="{FDE9C4D5-B224-4D60-9BE3-798D0A5E4EAD}" name="Improve Quality Of Life" dataDxfId="18"/>
    <tableColumn id="33" xr3:uid="{5CB4403F-7872-4E87-A66F-65122A5C159B}" name="TOTAL HI" dataDxfId="17" dataCellStyle="Comma">
      <calculatedColumnFormula>SUM(AE2:AI2)</calculatedColumnFormula>
    </tableColumn>
    <tableColumn id="34" xr3:uid="{F61C6AD8-EDD7-4590-A69E-CF6A032ED28E}" name="Confirm" dataDxfId="16">
      <calculatedColumnFormula>Table1[[#This Row],[TOTAL HI]]=Table1[[#This Row],[Total]]</calculatedColumnFormula>
    </tableColumn>
    <tableColumn id="36" xr3:uid="{4FD92C4B-C283-417B-8BF9-748EF9CB61FE}" name="Feed Africa-II" dataDxfId="15">
      <calculatedColumnFormula>IFERROR((V2*X2)/(100),"")</calculatedColumnFormula>
    </tableColumn>
    <tableColumn id="37" xr3:uid="{E701EE04-A595-4CFF-B734-9555EEC79481}" name="Light Up And Power Africa_II" dataDxfId="14">
      <calculatedColumnFormula>IFERROR((V2*Y2)/100,"")</calculatedColumnFormula>
    </tableColumn>
    <tableColumn id="38" xr3:uid="{650C4697-BFA4-4CB8-A1BF-8DEE38F3A646}" name="Industrialize Africa_II" dataDxfId="13">
      <calculatedColumnFormula>IFERROR((V2*Z2)/100,"")</calculatedColumnFormula>
    </tableColumn>
    <tableColumn id="39" xr3:uid="{8943C128-ED63-43B0-B9B4-DF624D32C745}" name="Integrate Africa_II" dataDxfId="12">
      <calculatedColumnFormula>IFERROR((V2*AA2)/100,"")</calculatedColumnFormula>
    </tableColumn>
    <tableColumn id="40" xr3:uid="{8482E2FA-44FC-4BE3-A864-ED3DB4558525}" name="Improve Quality Of Life_II" dataDxfId="11">
      <calculatedColumnFormula>IFERROR((V2*AB2)/100,"")</calculatedColumnFormula>
    </tableColumn>
    <tableColumn id="35" xr3:uid="{89F55389-ED07-4C82-82D0-FEB0ECDD6FAA}" name="Report Date" dataDxfId="10"/>
    <tableColumn id="42" xr3:uid="{0B2E6B5D-85E9-465C-97E8-EF5A1D15C7D8}" name="Report Type" dataDxfId="9"/>
    <tableColumn id="45" xr3:uid="{63A85D33-8050-41C0-B5BE-EE42626A8C9F}" name="High-Fives-Improve sector" dataDxfId="8"/>
    <tableColumn id="44" xr3:uid="{1EC7AAFF-CE99-42A0-9A10-A4A49F203A8C}" name="Sector Analysis " dataDxfId="7">
      <calculatedColumnFormula>IF(MID(A2,6,1)="A","Agriculture",
IF(MID(A2,6,1)="B","Industry",
IF(MID(A2,6,1)="C","Environment",
IF(MID(A2,6,1)="D","Transport",
IF(MID(A2,6,1)="E","WASH Sector",
IF(MID(A2,6,1)="F","Power",
IF(MID(A2,6,1)="G","ICT",
IF(MID(A2,6,1)="H","Finance",
IF(MID(A2,6,1)="I","Social",
IF(MID(A2,6,1)="J","Urban Developm.",
IF(MID(A2,6,1)="K","Multi-Sector","")))))))))))</calculatedColumnFormula>
    </tableColumn>
    <tableColumn id="41" xr3:uid="{4371A89C-3B34-4982-B757-18D137EE9FEF}" name="African Region" dataDxfId="6">
      <calculatedColumnFormula>IF(C2="Algeria","North",IF(C2="Angola","South",IF(C2="Benin","West",IF(C2="Botswana","South",IF(C2="Burkina Faso","West",IF(C2="Burundi","East",IF(C2="Cameroon","Central",IF(C2="Cape Verde","West",IF(C2="Central African Republic","Central",IF(C2="Chad","Central",IF(C2="Comoros","East",IF(C2="Congo CG","Central",IF(C2="Côte D'Ivoire","West",IF(C2="Dem Rep Congo","Central",IF(C2="Djibouti","East",IF(C2="Egypt","North",IF(C2="Equatorial Guinea","Central",IF(C2="Eritrea","East",IF(C2="Eswatini","South",IF(C2="Ethiopia","East",IF(C2="Gabon","Central",IF(C2="Gambia","West",IF(C2="Ghana","West",IF(C2="Guinea","West",IF(C2="Guinea-Bissau","West",IF(C2="Kenya","East",IF(C2="Lesotho","South",IF(C2="Liberia","West",IF(C2="Libya","North",IF(C2="Madagascar","South",IF(C2="Malawi","South",IF(C2="Mali","West",IF(C2="Mauritania","North",IF(C2="Mauritius","South",IF(C2="Morocco","North",IF(C2="Mozambique","South",IF(C2="Multinational","Multi",IF(C2="Multi","Multi",IF(C2="Namibia","South",IF(C2="Niger","West",IF(C2="Nigeria","Nigeria",IF(C2="Rwanda","East",IF(C2="Sao Tome &amp; Principe","South",IF(C2="Senegal","West",IF(C2="Seychelles","East",IF(C2="Sierra Leone","West",IF(C2="Somalia","East",IF(C2="South Africa","South",IF(C2="South Sudan","East",IF(C2="Sudan","East",IF(C2="Tanzania","East",IF(C2="Togo","West",IF(C2="Tunisia","North",IF(C2="Uganda","East",IF(C2="Zambia","South",IF(C2="Zimbabwe","South","Not Listed"))))))))))))))))))))))))))))))))))))))))))))))))))))))))</calculatedColumnFormula>
    </tableColumn>
    <tableColumn id="1" xr3:uid="{A971F377-8FCF-4ABB-A06A-595C8BD5A667}" name="Selectivity_UA 50_300 M" dataDxfId="5">
      <calculatedColumnFormula>IF(V2&lt;=50,"&lt;1-50 Mn",IF(V2&lt;=100,"50-100 Mn",IF(V2&lt;=200,"100-200 Mn",IF(V2&lt;=300,"100-300 Mn","&gt;300 Mn"))))</calculatedColumnFormula>
    </tableColumn>
    <tableColumn id="26" xr3:uid="{9D560A38-9D7C-4A0E-830F-3932D72C2ACB}" name="COUNTRY CLASSIFICATION" dataDxfId="4">
      <calculatedColumnFormula>IF(C2="Algeria","ADB Countries",IF(C2="Angola","ADB Countries",IF(C2="Benin","ADF Countries",IF(C2="Botswana","ADB Countries",IF(C2="Burkina Faso","ADF Countries",IF(C2="Burundi","ADF Countries",IF(C2="Cameroon","Blend Countries",IF(C2="Cape Verde","ADB Countries",IF(C2="Central African Republic","ADF Countries",IF(C2="Centrafrique","ADF Countries",IF(C2="Chad","ADF Countries",IF(C2="Comoros","ADF Countries",IF(C2="Congo CG","ADB Countries",IF(C2="Congo","ADB Countries",IF(C2="Côte D'Ivoire","Blend Countries",IF(C2="Dem Rep Congo","ADF Countries",IF(C2="DEMOCRATIC REPUBLIC OF THE CONGO","ADF Countries",IF(C2="Djibouti","ADF Countries",IF(C2="Egypt","ADB Countries",IF(C2="Eq Guinea","ADB Countries",IF(C2="Equatorial Guinea","ADB Countries",IF(C2="Eritrea","ADF Countries",IF(C2="Swaziland","ADB Countries",IF(C2="Eswatini","ADB Countries",IF(C2="Ethiopia","ADF Countries",IF(C2="Gabon","ADB Countries",IF(C2="Gambia","ADF Countries",IF(C2="Ghana","ADF Countries",IF(C2="Guinea","ADF Countries",IF(C2="Guinea-Bissau","ADF Countries",IF(C2="Kenya","Blend Countries",IF(C2="Lesotho","ADF Countries",IF(C2="Liberia","ADF Countries",IF(C2="Libya","ADB Countries",IF(C2="Madagascar","ADF Countries",IF(C2="Malawi","ADF Countries",IF(C2="Mali","ADF Countries",IF(C2="Mauritania","ADF Countries",IF(C2="Mauritius","ADB Countries",IF(C2="Morocco","ADB Countries",IF(C2="Mozambique","ADF Countries",IF(OR(C2="Multi",C2="Multinational",C2="Multi-Countries"),"Multinational",IF(C2="Namibia","ADB Countries",IF(C2="Niger","ADF Countries",IF(C2="Nigeria","ADB Countries",IF(C2="Rwanda","ADF Countries",IF(C2="Sao Tome &amp; Principe","ADF Countries",IF(C2="Sao Tome","ADF Countries",IF(C2="Senegal","Blend Countries",IF(C2="Seychelles","ADB Countries",IF(C2="Sierra Leone","ADF Countries",IF(C2="Somalia","ADF Countries",IF(C2="South Africa","ADB Countries",IF(C2="South Sudan","ADF Countries",IF(C2="Sudan","ADF Countries",IF(C2="Tanzania","Blend Countries",IF(C2="Togo","ADF Countries",IF(C2="Tunisia","ADB Countries",IF(C2="Uganda","ADF Countries",IF(C2="Zambia","Blend Countries",IF(C2="Zimbabwe","ADF Countries","")))))))))))))))))))))))))))))))))))))))))))))))))))))))))))))</calculatedColumnFormula>
    </tableColumn>
    <tableColumn id="27" xr3:uid="{E1A15B26-9D6B-451D-B26E-7F3AE9CBDB59}" name="Transaition vs Non-Transition States" dataDxfId="3">
      <calculatedColumnFormula>IF(C2="Algeria","Non-Transition States",
IF(C2="Angola","Non-Transition States",
IF(C2="Benin","Non-Transition States",
IF(C2="Botswana","Non-Transition States",
IF(C2="Burkina Faso","Transition States",
IF(C2="Burundi","Transition States",
IF(C2="Cameroon","Non-Transition States",
IF(C2="Cape Verde","Non-Transition States",
IF(C2="Central African Republic","Transition States",
IF(C2="Centrafrique","Transition States",
IF(C2="Chad","Transition States",
IF(C2="Comoros","Transition States",
IF(C2="Congo CG","Non-Transition States",
IF(C2="Congo","Non-Transition States",
IF(C2="Côte D'Ivoire","Non-Transition States",
IF(C2="Dem Rep Congo","Transition States",
IF(C2="DEMOCRATIC REPUBLIC OF THE CONGO","Transition States",
IF(C2="Djibouti","Transition States",
IF(C2="Egypt","Non-Transition States",
IF(C2="Eq Guinea","Non-Transition States",
IF(C2="Equatorial Guinea","Non-Transition States",
IF(C2="Eritrea","Transition States",
IF(C2="Swaziland","Non-Transition States",
IF(C2="Eswatini","Non-Transition States",
IF(C2="Ethiopia","Non-Transition States",
IF(C2="Gabon","Non-Transition States",
IF(C2="Gambia","Transition States",
IF(C2="Ghana","Non-Transition States",
IF(C2="Guinea","Transition States",
IF(C2="Guinea-Bissau","Transition States",
IF(C2="Kenya","Non-Transition States",
IF(C2="Lesotho","Non-Transition States",
IF(C2="Liberia","Transition States",
IF(C2="Libya","Non-Transition States",
IF(C2="Madagascar","Transition States",
IF(C2="Malawi","Non-Transition States",
IF(C2="Mali","Transition States",
IF(C2="Mauritania","Non-Transition States",
IF(C2="Mauritius","Non-Transition States",
IF(C2="Morocco","Non-Transition States",
IF(C2="Mozambique","Transition States",
IF(C2="Multi","Multinational",
IF(C2="Multinational","Multinational",
IF(C2="Namibia","Non-Transition States",
IF(C2="Niger","Transition States",
IF(C2="Nigeria","Non-Transition States",
IF(C2="Rwanda","Non-Transition States",
IF(C2="Sao Tome &amp; Principe","Non-Transition States",
IF(C2="Sao Tome","Non-Transition States",
IF(C2="Senegal","Non-Transition States",
IF(C2="Seychelles","Non-Transition States",
IF(C2="Sierra Leone","Transition States",
IF(C2="Somalia","Transition States",
IF(C2="South Africa","Non-Transition States",
IF(C2="South Sudan","Transition States",
IF(C2="Sudan","Transition States",
IF(C2="Tanzania","Non-Transition States",
IF(C2="Togo","Transition States",
IF(C2="Tunisia","Non-Transition States",
IF(C2="Uganda","Non-Transition States",
IF(C2="Zambia","Non-Transition States",
IF(C2="Zimbabwe","Transition States",
IF(C2="Multi-Countries","Multinational","")))))))))))))))))))))))))))))))))))))))))))))))))))))))))))))))</calculatedColumnFormula>
    </tableColumn>
    <tableColumn id="28" xr3:uid="{B99452FE-45D3-431F-AA14-5E0C928E5E06}" name="De Facto and Non-De Facto Countries" dataDxfId="2">
      <calculatedColumnFormula>IF(ISNUMBER(MATCH(C2, {"Gabon","Sudan","Niger","Mali","Burkina Faso","Guinea"}, 0)), "De Facto Countries", "Non-De Facto Countries")</calculatedColumnFormula>
    </tableColumn>
    <tableColumn id="46" xr3:uid="{44673270-8478-47AC-B400-D61B9D4BB7EF}" name="Infrastructure vs Sector" dataDxfId="1">
      <calculatedColumnFormula>IF(OR(AM2="Environment", AM2="Power", AM2="Transport", AM2="Urban Developm.", AM2="WASH Sector"), "Infrastructure", "Others Including Policy-Based")</calculatedColumnFormula>
    </tableColumn>
    <tableColumn id="47" xr3:uid="{C86F15DA-622E-4D3A-8FC7-BC46D52FD0BB}" name="Complex" dataDxfId="0">
      <calculatedColumnFormula array="1">_xlfn.SWITCH(K2,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5949-030B-4C67-96C5-173BE86C536E}">
  <dimension ref="A1:AT563"/>
  <sheetViews>
    <sheetView tabSelected="1" zoomScaleNormal="100" workbookViewId="0">
      <pane ySplit="1" topLeftCell="A2" activePane="bottomLeft" state="frozen"/>
      <selection pane="bottomLeft" activeCell="B137" sqref="B137"/>
    </sheetView>
  </sheetViews>
  <sheetFormatPr defaultColWidth="8.7109375" defaultRowHeight="14.45"/>
  <cols>
    <col min="1" max="1" width="11.85546875" style="15" customWidth="1"/>
    <col min="2" max="2" width="46.7109375" style="15" customWidth="1"/>
    <col min="3" max="3" width="9.140625"/>
    <col min="4" max="4" width="8.7109375" style="15" customWidth="1"/>
    <col min="5" max="5" width="8.42578125" style="15" customWidth="1"/>
    <col min="6" max="6" width="13" style="15" customWidth="1"/>
    <col min="7" max="7" width="9.85546875" style="15" customWidth="1"/>
    <col min="8" max="8" width="8.7109375" style="15" customWidth="1"/>
    <col min="9" max="9" width="15.85546875" style="15" customWidth="1"/>
    <col min="10" max="10" width="10.42578125" style="15" customWidth="1"/>
    <col min="11" max="11" width="13.140625" style="15" customWidth="1"/>
    <col min="12" max="19" width="6.42578125" style="15" customWidth="1"/>
    <col min="20" max="21" width="7.85546875" style="15" customWidth="1"/>
    <col min="22" max="22" width="7.140625" style="15" customWidth="1"/>
    <col min="23" max="23" width="10.140625" style="15" customWidth="1"/>
    <col min="24" max="24" width="9.5703125" style="15" customWidth="1"/>
    <col min="25" max="30" width="7.5703125" style="15" customWidth="1"/>
    <col min="31" max="31" width="7.7109375" style="15" customWidth="1"/>
    <col min="32" max="39" width="8.7109375" style="15" customWidth="1"/>
    <col min="40" max="40" width="8.7109375" style="15"/>
    <col min="41" max="41" width="10.42578125" style="15" customWidth="1"/>
    <col min="42" max="42" width="15.28515625" style="15" customWidth="1"/>
    <col min="43" max="43" width="16.42578125" style="15" customWidth="1"/>
    <col min="44" max="44" width="14.85546875" style="15" customWidth="1"/>
    <col min="45" max="45" width="22.5703125" style="15" customWidth="1"/>
    <col min="46" max="16384" width="8.7109375" style="15"/>
  </cols>
  <sheetData>
    <row r="1" spans="1:46" s="7" customFormat="1" ht="3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5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6" t="s">
        <v>43</v>
      </c>
      <c r="AS1" s="2" t="s">
        <v>44</v>
      </c>
      <c r="AT1" s="2" t="s">
        <v>45</v>
      </c>
    </row>
    <row r="2" spans="1:46" ht="10.5">
      <c r="A2" s="8" t="s">
        <v>46</v>
      </c>
      <c r="B2" s="9" t="s">
        <v>47</v>
      </c>
      <c r="C2" s="9" t="s">
        <v>48</v>
      </c>
      <c r="D2" s="9" t="s">
        <v>49</v>
      </c>
      <c r="E2" s="9" t="s">
        <v>50</v>
      </c>
      <c r="F2" s="9" t="s">
        <v>51</v>
      </c>
      <c r="G2" s="9" t="s">
        <v>51</v>
      </c>
      <c r="H2" s="9" t="s">
        <v>52</v>
      </c>
      <c r="I2" s="9" t="s">
        <v>53</v>
      </c>
      <c r="J2" s="9" t="s">
        <v>54</v>
      </c>
      <c r="K2" s="9" t="s">
        <v>55</v>
      </c>
      <c r="L2" s="9">
        <v>30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f t="shared" ref="R2:R65" si="0">N2+O2+Q2</f>
        <v>0</v>
      </c>
      <c r="S2" s="9">
        <v>0</v>
      </c>
      <c r="T2" s="9">
        <v>0</v>
      </c>
      <c r="U2" s="9">
        <v>0</v>
      </c>
      <c r="V2" s="10">
        <f t="shared" ref="V2:V65" si="1">L2+M2+N2+O2+P2+Q2+S2+U2</f>
        <v>30</v>
      </c>
      <c r="W2" s="9" t="s">
        <v>11</v>
      </c>
      <c r="X2" s="9">
        <v>50</v>
      </c>
      <c r="Y2" s="9">
        <v>0</v>
      </c>
      <c r="Z2" s="9">
        <v>50</v>
      </c>
      <c r="AA2" s="9">
        <v>0</v>
      </c>
      <c r="AB2" s="9">
        <v>0</v>
      </c>
      <c r="AC2" s="10">
        <f>SUM(AE2:AI2)</f>
        <v>30</v>
      </c>
      <c r="AD2" s="9" t="b">
        <f>Table1[[#This Row],[TOTAL HI]]=Table1[[#This Row],[Total]]</f>
        <v>1</v>
      </c>
      <c r="AE2" s="11">
        <f t="shared" ref="AE2:AE65" si="2">IFERROR((V2*X2)/(100),"")</f>
        <v>15</v>
      </c>
      <c r="AF2" s="11">
        <f t="shared" ref="AF2:AF65" si="3">IFERROR((V2*Y2)/100,"")</f>
        <v>0</v>
      </c>
      <c r="AG2" s="11">
        <f t="shared" ref="AG2:AG65" si="4">IFERROR((V2*Z2)/100,"")</f>
        <v>15</v>
      </c>
      <c r="AH2" s="11">
        <f t="shared" ref="AH2:AH65" si="5">IFERROR((V2*AA2)/100,"")</f>
        <v>0</v>
      </c>
      <c r="AI2" s="11">
        <f t="shared" ref="AI2:AI65" si="6">IFERROR((V2*AB2)/100,"")</f>
        <v>0</v>
      </c>
      <c r="AJ2" s="12">
        <v>45261</v>
      </c>
      <c r="AK2" s="11" t="s">
        <v>56</v>
      </c>
      <c r="AL2" s="9" t="s">
        <v>57</v>
      </c>
      <c r="AM2" s="9" t="str">
        <f t="shared" ref="AM2:AM65" si="7">IF(MID(A2,6,1)="A","Agriculture",
IF(MID(A2,6,1)="B","Industry",
IF(MID(A2,6,1)="C","Environment",
IF(MID(A2,6,1)="D","Transport",
IF(MID(A2,6,1)="E","WASH Sector",
IF(MID(A2,6,1)="F","Power",
IF(MID(A2,6,1)="G","ICT",
IF(MID(A2,6,1)="H","Finance",
IF(MID(A2,6,1)="I","Social",
IF(MID(A2,6,1)="J","Urban Developm.",
IF(MID(A2,6,1)="K","Multi-Sector","")))))))))))</f>
        <v>Agriculture</v>
      </c>
      <c r="AN2" s="9" t="str">
        <f t="shared" ref="AN2:AN65" si="8">IF(C2="Algeria","North",IF(C2="Angola","South",IF(C2="Benin","West",IF(C2="Botswana","South",IF(C2="Burkina Faso","West",IF(C2="Burundi","East",IF(C2="Cameroon","Central",IF(C2="Cape Verde","West",IF(C2="Central African Republic","Central",IF(C2="Chad","Central",IF(C2="Comoros","East",IF(C2="Congo CG","Central",IF(C2="Côte D'Ivoire","West",IF(C2="Dem Rep Congo","Central",IF(C2="Djibouti","East",IF(C2="Egypt","North",IF(C2="Equatorial Guinea","Central",IF(C2="Eritrea","East",IF(C2="Eswatini","South",IF(C2="Ethiopia","East",IF(C2="Gabon","Central",IF(C2="Gambia","West",IF(C2="Ghana","West",IF(C2="Guinea","West",IF(C2="Guinea-Bissau","West",IF(C2="Kenya","East",IF(C2="Lesotho","South",IF(C2="Liberia","West",IF(C2="Libya","North",IF(C2="Madagascar","South",IF(C2="Malawi","South",IF(C2="Mali","West",IF(C2="Mauritania","North",IF(C2="Mauritius","South",IF(C2="Morocco","North",IF(C2="Mozambique","South",IF(C2="Multinational","Multi",IF(C2="Multi","Multi",IF(C2="Namibia","South",IF(C2="Niger","West",IF(C2="Nigeria","Nigeria",IF(C2="Rwanda","East",IF(C2="Sao Tome &amp; Principe","South",IF(C2="Senegal","West",IF(C2="Seychelles","East",IF(C2="Sierra Leone","West",IF(C2="Somalia","East",IF(C2="South Africa","South",IF(C2="South Sudan","East",IF(C2="Sudan","East",IF(C2="Tanzania","East",IF(C2="Togo","West",IF(C2="Tunisia","North",IF(C2="Uganda","East",IF(C2="Zambia","South",IF(C2="Zimbabwe","South","Not Listed"))))))))))))))))))))))))))))))))))))))))))))))))))))))))</f>
        <v>North</v>
      </c>
      <c r="AO2" s="9" t="str">
        <f t="shared" ref="AO2:AO65" si="9">IF(V2&lt;=50,"&lt;1-50 Mn",IF(V2&lt;=100,"50-100 Mn",IF(V2&lt;=200,"100-200 Mn",IF(V2&lt;=300,"100-300 Mn","&gt;300 Mn"))))</f>
        <v>&lt;1-50 Mn</v>
      </c>
      <c r="AP2" s="9" t="str">
        <f t="shared" ref="AP2:AP65" si="10">IF(C2="Algeria","ADB Countries",IF(C2="Angola","ADB Countries",IF(C2="Benin","ADF Countries",IF(C2="Botswana","ADB Countries",IF(C2="Burkina Faso","ADF Countries",IF(C2="Burundi","ADF Countries",IF(C2="Cameroon","Blend Countries",IF(C2="Cape Verde","ADB Countries",IF(C2="Central African Republic","ADF Countries",IF(C2="Centrafrique","ADF Countries",IF(C2="Chad","ADF Countries",IF(C2="Comoros","ADF Countries",IF(C2="Congo CG","ADB Countries",IF(C2="Congo","ADB Countries",IF(C2="Côte D'Ivoire","Blend Countries",IF(C2="Dem Rep Congo","ADF Countries",IF(C2="DEMOCRATIC REPUBLIC OF THE CONGO","ADF Countries",IF(C2="Djibouti","ADF Countries",IF(C2="Egypt","ADB Countries",IF(C2="Eq Guinea","ADB Countries",IF(C2="Equatorial Guinea","ADB Countries",IF(C2="Eritrea","ADF Countries",IF(C2="Swaziland","ADB Countries",IF(C2="Eswatini","ADB Countries",IF(C2="Ethiopia","ADF Countries",IF(C2="Gabon","ADB Countries",IF(C2="Gambia","ADF Countries",IF(C2="Ghana","ADF Countries",IF(C2="Guinea","ADF Countries",IF(C2="Guinea-Bissau","ADF Countries",IF(C2="Kenya","Blend Countries",IF(C2="Lesotho","ADF Countries",IF(C2="Liberia","ADF Countries",IF(C2="Libya","ADB Countries",IF(C2="Madagascar","ADF Countries",IF(C2="Malawi","ADF Countries",IF(C2="Mali","ADF Countries",IF(C2="Mauritania","ADF Countries",IF(C2="Mauritius","ADB Countries",IF(C2="Morocco","ADB Countries",IF(C2="Mozambique","ADF Countries",IF(OR(C2="Multi",C2="Multinational",C2="Multi-Countries"),"Multinational",IF(C2="Namibia","ADB Countries",IF(C2="Niger","ADF Countries",IF(C2="Nigeria","ADB Countries",IF(C2="Rwanda","ADF Countries",IF(C2="Sao Tome &amp; Principe","ADF Countries",IF(C2="Sao Tome","ADF Countries",IF(C2="Senegal","Blend Countries",IF(C2="Seychelles","ADB Countries",IF(C2="Sierra Leone","ADF Countries",IF(C2="Somalia","ADF Countries",IF(C2="South Africa","ADB Countries",IF(C2="South Sudan","ADF Countries",IF(C2="Sudan","ADF Countries",IF(C2="Tanzania","Blend Countries",IF(C2="Togo","ADF Countries",IF(C2="Tunisia","ADB Countries",IF(C2="Uganda","ADF Countries",IF(C2="Zambia","Blend Countries",IF(C2="Zimbabwe","ADF Countries","")))))))))))))))))))))))))))))))))))))))))))))))))))))))))))))</f>
        <v>ADB Countries</v>
      </c>
      <c r="AQ2" s="9" t="str">
        <f t="shared" ref="AQ2:AQ65" si="11">IF(C2="Algeria","Non-Transition States",
IF(C2="Angola","Non-Transition States",
IF(C2="Benin","Non-Transition States",
IF(C2="Botswana","Non-Transition States",
IF(C2="Burkina Faso","Transition States",
IF(C2="Burundi","Transition States",
IF(C2="Cameroon","Non-Transition States",
IF(C2="Cape Verde","Non-Transition States",
IF(C2="Central African Republic","Transition States",
IF(C2="Centrafrique","Transition States",
IF(C2="Chad","Transition States",
IF(C2="Comoros","Transition States",
IF(C2="Congo CG","Non-Transition States",
IF(C2="Congo","Non-Transition States",
IF(C2="Côte D'Ivoire","Non-Transition States",
IF(C2="Dem Rep Congo","Transition States",
IF(C2="DEMOCRATIC REPUBLIC OF THE CONGO","Transition States",
IF(C2="Djibouti","Transition States",
IF(C2="Egypt","Non-Transition States",
IF(C2="Eq Guinea","Non-Transition States",
IF(C2="Equatorial Guinea","Non-Transition States",
IF(C2="Eritrea","Transition States",
IF(C2="Swaziland","Non-Transition States",
IF(C2="Eswatini","Non-Transition States",
IF(C2="Ethiopia","Non-Transition States",
IF(C2="Gabon","Non-Transition States",
IF(C2="Gambia","Transition States",
IF(C2="Ghana","Non-Transition States",
IF(C2="Guinea","Transition States",
IF(C2="Guinea-Bissau","Transition States",
IF(C2="Kenya","Non-Transition States",
IF(C2="Lesotho","Non-Transition States",
IF(C2="Liberia","Transition States",
IF(C2="Libya","Non-Transition States",
IF(C2="Madagascar","Transition States",
IF(C2="Malawi","Non-Transition States",
IF(C2="Mali","Transition States",
IF(C2="Mauritania","Non-Transition States",
IF(C2="Mauritius","Non-Transition States",
IF(C2="Morocco","Non-Transition States",
IF(C2="Mozambique","Transition States",
IF(C2="Multi","Multinational",
IF(C2="Multinational","Multinational",
IF(C2="Namibia","Non-Transition States",
IF(C2="Niger","Transition States",
IF(C2="Nigeria","Non-Transition States",
IF(C2="Rwanda","Non-Transition States",
IF(C2="Sao Tome &amp; Principe","Non-Transition States",
IF(C2="Sao Tome","Non-Transition States",
IF(C2="Senegal","Non-Transition States",
IF(C2="Seychelles","Non-Transition States",
IF(C2="Sierra Leone","Transition States",
IF(C2="Somalia","Transition States",
IF(C2="South Africa","Non-Transition States",
IF(C2="South Sudan","Transition States",
IF(C2="Sudan","Transition States",
IF(C2="Tanzania","Non-Transition States",
IF(C2="Togo","Transition States",
IF(C2="Tunisia","Non-Transition States",
IF(C2="Uganda","Non-Transition States",
IF(C2="Zambia","Non-Transition States",
IF(C2="Zimbabwe","Transition States",
IF(C2="Multi-Countries","Multinational","")))))))))))))))))))))))))))))))))))))))))))))))))))))))))))))))</f>
        <v>Non-Transition States</v>
      </c>
      <c r="AR2" s="13" t="str">
        <f>IF(ISNUMBER(MATCH(C2, {"Gabon","Sudan","Niger","Mali","Burkina Faso","Guinea"}, 0)), "De Facto Countries", "Non-De Facto Countries")</f>
        <v>Non-De Facto Countries</v>
      </c>
      <c r="AS2" s="14" t="str">
        <f t="shared" ref="AS2:AS65" si="12">IF(OR(AM2="Environment", AM2="Power", AM2="Transport", AM2="Urban Developm.", AM2="WASH Sector"), "Infrastructure", "Others Including Policy-Based")</f>
        <v>Others Including Policy-Based</v>
      </c>
      <c r="AT2" s="14" t="str" cm="1">
        <f t="array" ref="AT2">_xlfn.SWITCH(K2,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" spans="1:46" ht="10.5">
      <c r="A3" s="8" t="s">
        <v>58</v>
      </c>
      <c r="B3" s="9" t="s">
        <v>59</v>
      </c>
      <c r="C3" s="9" t="s">
        <v>60</v>
      </c>
      <c r="D3" s="9" t="s">
        <v>49</v>
      </c>
      <c r="E3" s="9" t="s">
        <v>50</v>
      </c>
      <c r="F3" s="9" t="s">
        <v>61</v>
      </c>
      <c r="G3" s="9" t="s">
        <v>61</v>
      </c>
      <c r="H3" s="9" t="s">
        <v>52</v>
      </c>
      <c r="I3" s="9" t="s">
        <v>53</v>
      </c>
      <c r="J3" s="9" t="s">
        <v>62</v>
      </c>
      <c r="K3" s="9" t="s">
        <v>55</v>
      </c>
      <c r="L3" s="9">
        <v>100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f t="shared" si="0"/>
        <v>0</v>
      </c>
      <c r="S3" s="9">
        <v>0</v>
      </c>
      <c r="T3" s="9">
        <v>0</v>
      </c>
      <c r="U3" s="9">
        <v>0</v>
      </c>
      <c r="V3" s="11">
        <f t="shared" si="1"/>
        <v>100</v>
      </c>
      <c r="W3" s="9" t="s">
        <v>11</v>
      </c>
      <c r="X3" s="9">
        <v>100</v>
      </c>
      <c r="Y3" s="9">
        <v>0</v>
      </c>
      <c r="Z3" s="9">
        <v>0</v>
      </c>
      <c r="AA3" s="9">
        <v>0</v>
      </c>
      <c r="AB3" s="9">
        <v>0</v>
      </c>
      <c r="AC3" s="10">
        <f>SUM(AE3:AI3)</f>
        <v>100</v>
      </c>
      <c r="AD3" s="9" t="b">
        <f>Table1[[#This Row],[TOTAL HI]]=Table1[[#This Row],[Total]]</f>
        <v>1</v>
      </c>
      <c r="AE3" s="11">
        <f t="shared" si="2"/>
        <v>100</v>
      </c>
      <c r="AF3" s="11">
        <f t="shared" si="3"/>
        <v>0</v>
      </c>
      <c r="AG3" s="11">
        <f t="shared" si="4"/>
        <v>0</v>
      </c>
      <c r="AH3" s="11">
        <f t="shared" si="5"/>
        <v>0</v>
      </c>
      <c r="AI3" s="11">
        <f t="shared" si="6"/>
        <v>0</v>
      </c>
      <c r="AJ3" s="12">
        <v>45261</v>
      </c>
      <c r="AK3" s="11" t="s">
        <v>56</v>
      </c>
      <c r="AL3" s="9" t="s">
        <v>57</v>
      </c>
      <c r="AM3" s="9" t="str">
        <f t="shared" si="7"/>
        <v>Agriculture</v>
      </c>
      <c r="AN3" s="9" t="str">
        <f t="shared" si="8"/>
        <v>South</v>
      </c>
      <c r="AO3" s="9" t="str">
        <f t="shared" si="9"/>
        <v>50-100 Mn</v>
      </c>
      <c r="AP3" s="9" t="str">
        <f t="shared" si="10"/>
        <v>ADB Countries</v>
      </c>
      <c r="AQ3" s="9" t="str">
        <f t="shared" si="11"/>
        <v>Non-Transition States</v>
      </c>
      <c r="AR3" s="13" t="str">
        <f>IF(ISNUMBER(MATCH(C3, {"Gabon","Sudan","Niger","Mali","Burkina Faso","Guinea"}, 0)), "De Facto Countries", "Non-De Facto Countries")</f>
        <v>Non-De Facto Countries</v>
      </c>
      <c r="AS3" s="9" t="str">
        <f t="shared" si="12"/>
        <v>Others Including Policy-Based</v>
      </c>
      <c r="AT3" s="9" t="str" cm="1">
        <f t="array" ref="AT3">_xlfn.SWITCH(K3,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" spans="1:46" ht="10.5">
      <c r="A4" s="8" t="s">
        <v>63</v>
      </c>
      <c r="B4" s="9" t="s">
        <v>64</v>
      </c>
      <c r="C4" s="9" t="s">
        <v>65</v>
      </c>
      <c r="D4" s="9" t="s">
        <v>49</v>
      </c>
      <c r="E4" s="9" t="s">
        <v>66</v>
      </c>
      <c r="F4" s="9" t="s">
        <v>51</v>
      </c>
      <c r="G4" s="9" t="s">
        <v>51</v>
      </c>
      <c r="H4" s="9" t="s">
        <v>52</v>
      </c>
      <c r="I4" s="9" t="s">
        <v>53</v>
      </c>
      <c r="J4" s="9" t="s">
        <v>67</v>
      </c>
      <c r="K4" s="9" t="s">
        <v>55</v>
      </c>
      <c r="L4" s="9">
        <v>0</v>
      </c>
      <c r="M4" s="9">
        <v>0</v>
      </c>
      <c r="N4" s="9">
        <v>0</v>
      </c>
      <c r="O4" s="9">
        <v>0</v>
      </c>
      <c r="P4" s="9">
        <v>1</v>
      </c>
      <c r="Q4" s="9">
        <v>0</v>
      </c>
      <c r="R4" s="9">
        <f t="shared" si="0"/>
        <v>0</v>
      </c>
      <c r="S4" s="9">
        <v>0</v>
      </c>
      <c r="T4" s="9">
        <v>0</v>
      </c>
      <c r="U4" s="9">
        <v>0</v>
      </c>
      <c r="V4" s="11">
        <f t="shared" si="1"/>
        <v>1</v>
      </c>
      <c r="W4" s="9" t="s">
        <v>68</v>
      </c>
      <c r="X4" s="9">
        <v>100</v>
      </c>
      <c r="Y4" s="9">
        <v>0</v>
      </c>
      <c r="Z4" s="9">
        <v>0</v>
      </c>
      <c r="AA4" s="9">
        <v>0</v>
      </c>
      <c r="AB4" s="9">
        <v>0</v>
      </c>
      <c r="AC4" s="10">
        <f t="shared" ref="AC4:AC65" si="13">SUM(AE4:AI4)</f>
        <v>1</v>
      </c>
      <c r="AD4" s="9" t="b">
        <f>Table1[[#This Row],[TOTAL HI]]=Table1[[#This Row],[Total]]</f>
        <v>1</v>
      </c>
      <c r="AE4" s="11">
        <f t="shared" si="2"/>
        <v>1</v>
      </c>
      <c r="AF4" s="11">
        <f t="shared" si="3"/>
        <v>0</v>
      </c>
      <c r="AG4" s="11">
        <f t="shared" si="4"/>
        <v>0</v>
      </c>
      <c r="AH4" s="11">
        <f t="shared" si="5"/>
        <v>0</v>
      </c>
      <c r="AI4" s="11">
        <f t="shared" si="6"/>
        <v>0</v>
      </c>
      <c r="AJ4" s="12">
        <v>45261</v>
      </c>
      <c r="AK4" s="11" t="s">
        <v>56</v>
      </c>
      <c r="AL4" s="9" t="s">
        <v>57</v>
      </c>
      <c r="AM4" s="9" t="str">
        <f t="shared" si="7"/>
        <v>Agriculture</v>
      </c>
      <c r="AN4" s="9" t="str">
        <f t="shared" si="8"/>
        <v>Central</v>
      </c>
      <c r="AO4" s="9" t="str">
        <f t="shared" si="9"/>
        <v>&lt;1-50 Mn</v>
      </c>
      <c r="AP4" s="9" t="str">
        <f t="shared" si="10"/>
        <v>ADB Countries</v>
      </c>
      <c r="AQ4" s="9" t="str">
        <f t="shared" si="11"/>
        <v>Non-Transition States</v>
      </c>
      <c r="AR4" s="13" t="str">
        <f>IF(ISNUMBER(MATCH(C4, {"Gabon","Sudan","Niger","Mali","Burkina Faso","Guinea"}, 0)), "De Facto Countries", "Non-De Facto Countries")</f>
        <v>Non-De Facto Countries</v>
      </c>
      <c r="AS4" s="9" t="str">
        <f t="shared" si="12"/>
        <v>Others Including Policy-Based</v>
      </c>
      <c r="AT4" s="9" t="str" cm="1">
        <f t="array" ref="AT4">_xlfn.SWITCH(K4,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" spans="1:46" ht="10.5">
      <c r="A5" s="8" t="s">
        <v>69</v>
      </c>
      <c r="B5" s="9" t="s">
        <v>70</v>
      </c>
      <c r="C5" s="9" t="s">
        <v>71</v>
      </c>
      <c r="D5" s="9" t="s">
        <v>49</v>
      </c>
      <c r="E5" s="9" t="s">
        <v>50</v>
      </c>
      <c r="F5" s="9" t="s">
        <v>72</v>
      </c>
      <c r="G5" s="9" t="s">
        <v>72</v>
      </c>
      <c r="H5" s="9" t="s">
        <v>52</v>
      </c>
      <c r="I5" s="9" t="s">
        <v>73</v>
      </c>
      <c r="J5" s="9" t="s">
        <v>74</v>
      </c>
      <c r="K5" s="9" t="s">
        <v>75</v>
      </c>
      <c r="L5" s="9">
        <v>0</v>
      </c>
      <c r="M5" s="9">
        <v>5</v>
      </c>
      <c r="N5" s="9">
        <v>0</v>
      </c>
      <c r="O5" s="9">
        <v>0</v>
      </c>
      <c r="P5" s="9">
        <v>0</v>
      </c>
      <c r="Q5" s="9">
        <v>0</v>
      </c>
      <c r="R5" s="9">
        <f t="shared" si="0"/>
        <v>0</v>
      </c>
      <c r="S5" s="9">
        <v>0</v>
      </c>
      <c r="T5" s="9">
        <v>0</v>
      </c>
      <c r="U5" s="9">
        <v>0</v>
      </c>
      <c r="V5" s="11">
        <f t="shared" si="1"/>
        <v>5</v>
      </c>
      <c r="W5" s="9" t="s">
        <v>12</v>
      </c>
      <c r="X5" s="9">
        <v>100</v>
      </c>
      <c r="Y5" s="9">
        <v>0</v>
      </c>
      <c r="Z5" s="9">
        <v>0</v>
      </c>
      <c r="AA5" s="9">
        <v>0</v>
      </c>
      <c r="AB5" s="9">
        <v>0</v>
      </c>
      <c r="AC5" s="10">
        <f t="shared" si="13"/>
        <v>5</v>
      </c>
      <c r="AD5" s="9" t="b">
        <f>Table1[[#This Row],[TOTAL HI]]=Table1[[#This Row],[Total]]</f>
        <v>1</v>
      </c>
      <c r="AE5" s="11">
        <f t="shared" si="2"/>
        <v>5</v>
      </c>
      <c r="AF5" s="11">
        <f t="shared" si="3"/>
        <v>0</v>
      </c>
      <c r="AG5" s="11">
        <f t="shared" si="4"/>
        <v>0</v>
      </c>
      <c r="AH5" s="11">
        <f t="shared" si="5"/>
        <v>0</v>
      </c>
      <c r="AI5" s="11">
        <f t="shared" si="6"/>
        <v>0</v>
      </c>
      <c r="AJ5" s="12">
        <v>45261</v>
      </c>
      <c r="AK5" s="11" t="s">
        <v>56</v>
      </c>
      <c r="AL5" s="9" t="s">
        <v>57</v>
      </c>
      <c r="AM5" s="9" t="str">
        <f t="shared" si="7"/>
        <v>Finance</v>
      </c>
      <c r="AN5" s="9" t="str">
        <f t="shared" si="8"/>
        <v>West</v>
      </c>
      <c r="AO5" s="9" t="str">
        <f t="shared" si="9"/>
        <v>&lt;1-50 Mn</v>
      </c>
      <c r="AP5" s="9" t="str">
        <f t="shared" si="10"/>
        <v>ADF Countries</v>
      </c>
      <c r="AQ5" s="9" t="str">
        <f t="shared" si="11"/>
        <v>Transition States</v>
      </c>
      <c r="AR5" s="13" t="str">
        <f>IF(ISNUMBER(MATCH(C5, {"Gabon","Sudan","Niger","Mali","Burkina Faso","Guinea"}, 0)), "De Facto Countries", "Non-De Facto Countries")</f>
        <v>Non-De Facto Countries</v>
      </c>
      <c r="AS5" s="9" t="str">
        <f t="shared" si="12"/>
        <v>Others Including Policy-Based</v>
      </c>
      <c r="AT5" s="9" t="str" cm="1">
        <f t="array" ref="AT5">_xlfn.SWITCH(K5,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6" spans="1:46" ht="10.5">
      <c r="A6" s="8" t="s">
        <v>76</v>
      </c>
      <c r="B6" s="9" t="s">
        <v>77</v>
      </c>
      <c r="C6" s="9" t="s">
        <v>78</v>
      </c>
      <c r="D6" s="9" t="s">
        <v>49</v>
      </c>
      <c r="E6" s="9" t="s">
        <v>79</v>
      </c>
      <c r="F6" s="9" t="s">
        <v>72</v>
      </c>
      <c r="G6" s="9" t="s">
        <v>72</v>
      </c>
      <c r="H6" s="9" t="s">
        <v>52</v>
      </c>
      <c r="I6" s="9" t="s">
        <v>73</v>
      </c>
      <c r="J6" s="9" t="s">
        <v>74</v>
      </c>
      <c r="K6" s="9" t="s">
        <v>75</v>
      </c>
      <c r="L6" s="9">
        <v>0</v>
      </c>
      <c r="M6" s="9">
        <v>5</v>
      </c>
      <c r="N6" s="9">
        <v>0</v>
      </c>
      <c r="O6" s="9">
        <v>0</v>
      </c>
      <c r="P6" s="9">
        <v>0</v>
      </c>
      <c r="Q6" s="9">
        <v>0</v>
      </c>
      <c r="R6" s="9">
        <f t="shared" si="0"/>
        <v>0</v>
      </c>
      <c r="S6" s="9">
        <v>0</v>
      </c>
      <c r="T6" s="9">
        <v>0</v>
      </c>
      <c r="U6" s="9">
        <v>0</v>
      </c>
      <c r="V6" s="11">
        <f t="shared" si="1"/>
        <v>5</v>
      </c>
      <c r="W6" s="9" t="s">
        <v>12</v>
      </c>
      <c r="X6" s="9">
        <v>0</v>
      </c>
      <c r="Y6" s="9">
        <v>0</v>
      </c>
      <c r="Z6" s="9">
        <v>100</v>
      </c>
      <c r="AA6" s="9">
        <v>0</v>
      </c>
      <c r="AB6" s="9">
        <v>0</v>
      </c>
      <c r="AC6" s="10">
        <f>SUM(AE6:AI6)</f>
        <v>5</v>
      </c>
      <c r="AD6" s="9" t="b">
        <f>Table1[[#This Row],[TOTAL HI]]=Table1[[#This Row],[Total]]</f>
        <v>1</v>
      </c>
      <c r="AE6" s="11">
        <f t="shared" si="2"/>
        <v>0</v>
      </c>
      <c r="AF6" s="11">
        <f t="shared" si="3"/>
        <v>0</v>
      </c>
      <c r="AG6" s="11">
        <f t="shared" si="4"/>
        <v>5</v>
      </c>
      <c r="AH6" s="11">
        <f t="shared" si="5"/>
        <v>0</v>
      </c>
      <c r="AI6" s="11">
        <f t="shared" si="6"/>
        <v>0</v>
      </c>
      <c r="AJ6" s="12">
        <v>45261</v>
      </c>
      <c r="AK6" s="11" t="s">
        <v>56</v>
      </c>
      <c r="AL6" s="9" t="s">
        <v>57</v>
      </c>
      <c r="AM6" s="9" t="str">
        <f t="shared" si="7"/>
        <v>Finance</v>
      </c>
      <c r="AN6" s="9" t="str">
        <f t="shared" si="8"/>
        <v>West</v>
      </c>
      <c r="AO6" s="9" t="str">
        <f t="shared" si="9"/>
        <v>&lt;1-50 Mn</v>
      </c>
      <c r="AP6" s="9" t="str">
        <f t="shared" si="10"/>
        <v>ADF Countries</v>
      </c>
      <c r="AQ6" s="9" t="str">
        <f t="shared" si="11"/>
        <v>Transition States</v>
      </c>
      <c r="AR6" s="13" t="str">
        <f>IF(ISNUMBER(MATCH(C6, {"Gabon","Sudan","Niger","Mali","Burkina Faso","Guinea"}, 0)), "De Facto Countries", "Non-De Facto Countries")</f>
        <v>Non-De Facto Countries</v>
      </c>
      <c r="AS6" s="9" t="str">
        <f t="shared" si="12"/>
        <v>Others Including Policy-Based</v>
      </c>
      <c r="AT6" s="9" t="str" cm="1">
        <f t="array" ref="AT6">_xlfn.SWITCH(K6,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7" spans="1:46" ht="10.5">
      <c r="A7" s="8" t="s">
        <v>80</v>
      </c>
      <c r="B7" s="9" t="s">
        <v>81</v>
      </c>
      <c r="C7" s="9" t="s">
        <v>82</v>
      </c>
      <c r="D7" s="9" t="s">
        <v>49</v>
      </c>
      <c r="E7" s="9" t="s">
        <v>79</v>
      </c>
      <c r="F7" s="9" t="s">
        <v>83</v>
      </c>
      <c r="G7" s="9" t="s">
        <v>83</v>
      </c>
      <c r="H7" s="9" t="s">
        <v>84</v>
      </c>
      <c r="I7" s="9" t="s">
        <v>53</v>
      </c>
      <c r="J7" s="9" t="s">
        <v>85</v>
      </c>
      <c r="K7" s="9" t="s">
        <v>86</v>
      </c>
      <c r="L7" s="9">
        <v>0</v>
      </c>
      <c r="M7" s="9">
        <v>0</v>
      </c>
      <c r="N7" s="9">
        <v>15</v>
      </c>
      <c r="O7" s="9">
        <v>0</v>
      </c>
      <c r="P7" s="9">
        <v>0</v>
      </c>
      <c r="Q7" s="9">
        <v>0</v>
      </c>
      <c r="R7" s="9">
        <f t="shared" si="0"/>
        <v>15</v>
      </c>
      <c r="S7" s="9">
        <v>0</v>
      </c>
      <c r="T7" s="9">
        <v>0</v>
      </c>
      <c r="U7" s="9">
        <v>0</v>
      </c>
      <c r="V7" s="11">
        <f t="shared" si="1"/>
        <v>15</v>
      </c>
      <c r="W7" s="9" t="s">
        <v>17</v>
      </c>
      <c r="X7" s="9">
        <v>0</v>
      </c>
      <c r="Y7" s="9">
        <v>100</v>
      </c>
      <c r="Z7" s="9">
        <v>0</v>
      </c>
      <c r="AA7" s="9">
        <v>0</v>
      </c>
      <c r="AB7" s="9">
        <v>0</v>
      </c>
      <c r="AC7" s="10">
        <f t="shared" ref="AC7:AC68" si="14">SUM(AE7:AI7)</f>
        <v>15</v>
      </c>
      <c r="AD7" s="9" t="b">
        <f>Table1[[#This Row],[TOTAL HI]]=Table1[[#This Row],[Total]]</f>
        <v>1</v>
      </c>
      <c r="AE7" s="11">
        <f t="shared" si="2"/>
        <v>0</v>
      </c>
      <c r="AF7" s="11">
        <f t="shared" si="3"/>
        <v>15</v>
      </c>
      <c r="AG7" s="11">
        <f t="shared" si="4"/>
        <v>0</v>
      </c>
      <c r="AH7" s="11">
        <f t="shared" si="5"/>
        <v>0</v>
      </c>
      <c r="AI7" s="11">
        <f t="shared" si="6"/>
        <v>0</v>
      </c>
      <c r="AJ7" s="12">
        <v>45261</v>
      </c>
      <c r="AK7" s="11" t="s">
        <v>56</v>
      </c>
      <c r="AL7" s="9" t="s">
        <v>57</v>
      </c>
      <c r="AM7" s="9" t="str">
        <f t="shared" si="7"/>
        <v>Power</v>
      </c>
      <c r="AN7" s="9" t="str">
        <f t="shared" si="8"/>
        <v>Multi</v>
      </c>
      <c r="AO7" s="9" t="str">
        <f t="shared" si="9"/>
        <v>&lt;1-50 Mn</v>
      </c>
      <c r="AP7" s="9" t="str">
        <f t="shared" si="10"/>
        <v>Multinational</v>
      </c>
      <c r="AQ7" s="9" t="str">
        <f t="shared" si="11"/>
        <v>Multinational</v>
      </c>
      <c r="AR7" s="13" t="str">
        <f>IF(ISNUMBER(MATCH(C7, {"Gabon","Sudan","Niger","Mali","Burkina Faso","Guinea"}, 0)), "De Facto Countries", "Non-De Facto Countries")</f>
        <v>Non-De Facto Countries</v>
      </c>
      <c r="AS7" s="9" t="str">
        <f t="shared" si="12"/>
        <v>Infrastructure</v>
      </c>
      <c r="AT7" s="9" t="str" cm="1">
        <f t="array" ref="AT7">_xlfn.SWITCH(K7,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8" spans="1:46" ht="10.5">
      <c r="A8" s="8" t="s">
        <v>87</v>
      </c>
      <c r="B8" s="9" t="s">
        <v>88</v>
      </c>
      <c r="C8" s="9" t="s">
        <v>89</v>
      </c>
      <c r="D8" s="9" t="s">
        <v>90</v>
      </c>
      <c r="E8" s="9" t="s">
        <v>91</v>
      </c>
      <c r="F8" s="9" t="s">
        <v>92</v>
      </c>
      <c r="G8" s="9" t="s">
        <v>92</v>
      </c>
      <c r="H8" s="9" t="s">
        <v>52</v>
      </c>
      <c r="I8" s="9" t="s">
        <v>73</v>
      </c>
      <c r="J8" s="9" t="s">
        <v>74</v>
      </c>
      <c r="K8" s="9" t="s">
        <v>93</v>
      </c>
      <c r="L8" s="9">
        <v>0</v>
      </c>
      <c r="M8" s="9">
        <v>19</v>
      </c>
      <c r="N8" s="9">
        <v>0</v>
      </c>
      <c r="O8" s="9">
        <v>0</v>
      </c>
      <c r="P8" s="9">
        <v>0</v>
      </c>
      <c r="Q8" s="9">
        <v>0</v>
      </c>
      <c r="R8" s="9">
        <f t="shared" si="0"/>
        <v>0</v>
      </c>
      <c r="S8" s="9">
        <v>0</v>
      </c>
      <c r="T8" s="9">
        <v>0</v>
      </c>
      <c r="U8" s="9">
        <v>0</v>
      </c>
      <c r="V8" s="11">
        <f t="shared" si="1"/>
        <v>19</v>
      </c>
      <c r="W8" s="9" t="s">
        <v>12</v>
      </c>
      <c r="X8" s="9">
        <v>100</v>
      </c>
      <c r="Y8" s="9">
        <v>0</v>
      </c>
      <c r="Z8" s="9">
        <v>0</v>
      </c>
      <c r="AA8" s="9">
        <v>0</v>
      </c>
      <c r="AB8" s="9">
        <v>0</v>
      </c>
      <c r="AC8" s="10">
        <f>SUM(AE8:AI8)</f>
        <v>19</v>
      </c>
      <c r="AD8" s="9" t="b">
        <f>Table1[[#This Row],[TOTAL HI]]=Table1[[#This Row],[Total]]</f>
        <v>1</v>
      </c>
      <c r="AE8" s="11">
        <f t="shared" si="2"/>
        <v>19</v>
      </c>
      <c r="AF8" s="11">
        <f t="shared" si="3"/>
        <v>0</v>
      </c>
      <c r="AG8" s="11">
        <f t="shared" si="4"/>
        <v>0</v>
      </c>
      <c r="AH8" s="11">
        <f t="shared" si="5"/>
        <v>0</v>
      </c>
      <c r="AI8" s="11">
        <f t="shared" si="6"/>
        <v>0</v>
      </c>
      <c r="AJ8" s="12">
        <v>45261</v>
      </c>
      <c r="AK8" s="11" t="s">
        <v>56</v>
      </c>
      <c r="AL8" s="9" t="s">
        <v>57</v>
      </c>
      <c r="AM8" s="9" t="str">
        <f t="shared" si="7"/>
        <v>Agriculture</v>
      </c>
      <c r="AN8" s="9" t="str">
        <f t="shared" si="8"/>
        <v>West</v>
      </c>
      <c r="AO8" s="9" t="str">
        <f t="shared" si="9"/>
        <v>&lt;1-50 Mn</v>
      </c>
      <c r="AP8" s="9" t="str">
        <f t="shared" si="10"/>
        <v>ADF Countries</v>
      </c>
      <c r="AQ8" s="9" t="str">
        <f t="shared" si="11"/>
        <v>Non-Transition States</v>
      </c>
      <c r="AR8" s="13" t="str">
        <f>IF(ISNUMBER(MATCH(C8, {"Gabon","Sudan","Niger","Mali","Burkina Faso","Guinea"}, 0)), "De Facto Countries", "Non-De Facto Countries")</f>
        <v>Non-De Facto Countries</v>
      </c>
      <c r="AS8" s="9" t="str">
        <f t="shared" si="12"/>
        <v>Others Including Policy-Based</v>
      </c>
      <c r="AT8" s="9" t="str" cm="1">
        <f t="array" ref="AT8">_xlfn.SWITCH(K8,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9" spans="1:46" ht="10.5">
      <c r="A9" s="8" t="s">
        <v>94</v>
      </c>
      <c r="B9" s="9" t="s">
        <v>95</v>
      </c>
      <c r="C9" s="9" t="s">
        <v>96</v>
      </c>
      <c r="D9" s="9" t="s">
        <v>90</v>
      </c>
      <c r="E9" s="9" t="s">
        <v>97</v>
      </c>
      <c r="F9" s="9" t="s">
        <v>98</v>
      </c>
      <c r="G9" s="9" t="s">
        <v>98</v>
      </c>
      <c r="H9" s="9" t="s">
        <v>52</v>
      </c>
      <c r="I9" s="9" t="s">
        <v>73</v>
      </c>
      <c r="J9" s="9" t="s">
        <v>54</v>
      </c>
      <c r="K9" s="9" t="s">
        <v>99</v>
      </c>
      <c r="L9" s="9">
        <v>0</v>
      </c>
      <c r="M9" s="9">
        <v>20</v>
      </c>
      <c r="N9" s="9">
        <v>0</v>
      </c>
      <c r="O9" s="9">
        <v>0</v>
      </c>
      <c r="P9" s="9">
        <v>0</v>
      </c>
      <c r="Q9" s="9">
        <v>0</v>
      </c>
      <c r="R9" s="9">
        <f t="shared" si="0"/>
        <v>0</v>
      </c>
      <c r="S9" s="9">
        <v>0</v>
      </c>
      <c r="T9" s="9">
        <v>0</v>
      </c>
      <c r="U9" s="9">
        <v>0</v>
      </c>
      <c r="V9" s="11">
        <f t="shared" si="1"/>
        <v>20</v>
      </c>
      <c r="W9" s="9" t="s">
        <v>12</v>
      </c>
      <c r="X9" s="9">
        <v>65</v>
      </c>
      <c r="Y9" s="9">
        <v>0</v>
      </c>
      <c r="Z9" s="9">
        <v>35</v>
      </c>
      <c r="AA9" s="9">
        <v>0</v>
      </c>
      <c r="AB9" s="9">
        <v>0</v>
      </c>
      <c r="AC9" s="10">
        <f t="shared" ref="AC9:AC70" si="15">SUM(AE9:AI9)</f>
        <v>20</v>
      </c>
      <c r="AD9" s="9" t="b">
        <f>Table1[[#This Row],[TOTAL HI]]=Table1[[#This Row],[Total]]</f>
        <v>1</v>
      </c>
      <c r="AE9" s="11">
        <f t="shared" si="2"/>
        <v>13</v>
      </c>
      <c r="AF9" s="11">
        <f t="shared" si="3"/>
        <v>0</v>
      </c>
      <c r="AG9" s="11">
        <f t="shared" si="4"/>
        <v>7</v>
      </c>
      <c r="AH9" s="11">
        <f t="shared" si="5"/>
        <v>0</v>
      </c>
      <c r="AI9" s="11">
        <f t="shared" si="6"/>
        <v>0</v>
      </c>
      <c r="AJ9" s="12">
        <v>45261</v>
      </c>
      <c r="AK9" s="11" t="s">
        <v>56</v>
      </c>
      <c r="AL9" s="9" t="s">
        <v>57</v>
      </c>
      <c r="AM9" s="9" t="str">
        <f t="shared" si="7"/>
        <v>Industry</v>
      </c>
      <c r="AN9" s="9" t="str">
        <f t="shared" si="8"/>
        <v>North</v>
      </c>
      <c r="AO9" s="9" t="str">
        <f t="shared" si="9"/>
        <v>&lt;1-50 Mn</v>
      </c>
      <c r="AP9" s="9" t="str">
        <f t="shared" si="10"/>
        <v>ADB Countries</v>
      </c>
      <c r="AQ9" s="9" t="str">
        <f t="shared" si="11"/>
        <v>Non-Transition States</v>
      </c>
      <c r="AR9" s="13" t="str">
        <f>IF(ISNUMBER(MATCH(C9, {"Gabon","Sudan","Niger","Mali","Burkina Faso","Guinea"}, 0)), "De Facto Countries", "Non-De Facto Countries")</f>
        <v>Non-De Facto Countries</v>
      </c>
      <c r="AS9" s="9" t="str">
        <f t="shared" si="12"/>
        <v>Others Including Policy-Based</v>
      </c>
      <c r="AT9" s="9" t="str" cm="1">
        <f t="array" ref="AT9">_xlfn.SWITCH(K9,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0" spans="1:46" ht="10.5">
      <c r="A10" s="8" t="s">
        <v>100</v>
      </c>
      <c r="B10" s="9" t="s">
        <v>101</v>
      </c>
      <c r="C10" s="9" t="s">
        <v>102</v>
      </c>
      <c r="D10" s="9" t="s">
        <v>49</v>
      </c>
      <c r="E10" s="9" t="s">
        <v>50</v>
      </c>
      <c r="F10" s="9" t="s">
        <v>103</v>
      </c>
      <c r="G10" s="9" t="s">
        <v>103</v>
      </c>
      <c r="H10" s="9" t="s">
        <v>84</v>
      </c>
      <c r="I10" s="9" t="s">
        <v>53</v>
      </c>
      <c r="J10" s="9" t="s">
        <v>85</v>
      </c>
      <c r="K10" s="9" t="s">
        <v>104</v>
      </c>
      <c r="L10" s="9">
        <v>100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f t="shared" si="0"/>
        <v>0</v>
      </c>
      <c r="S10" s="9">
        <v>0</v>
      </c>
      <c r="T10" s="9">
        <v>0</v>
      </c>
      <c r="U10" s="9">
        <v>0</v>
      </c>
      <c r="V10" s="11">
        <f t="shared" si="1"/>
        <v>100</v>
      </c>
      <c r="W10" s="9" t="s">
        <v>11</v>
      </c>
      <c r="X10" s="9">
        <v>0</v>
      </c>
      <c r="Y10" s="9">
        <v>0</v>
      </c>
      <c r="Z10" s="9">
        <v>0</v>
      </c>
      <c r="AA10" s="9">
        <v>10</v>
      </c>
      <c r="AB10" s="9">
        <v>90</v>
      </c>
      <c r="AC10" s="10">
        <f t="shared" si="15"/>
        <v>100</v>
      </c>
      <c r="AD10" s="9" t="b">
        <f>Table1[[#This Row],[TOTAL HI]]=Table1[[#This Row],[Total]]</f>
        <v>1</v>
      </c>
      <c r="AE10" s="11">
        <f t="shared" si="2"/>
        <v>0</v>
      </c>
      <c r="AF10" s="11">
        <f t="shared" si="3"/>
        <v>0</v>
      </c>
      <c r="AG10" s="11">
        <f t="shared" si="4"/>
        <v>0</v>
      </c>
      <c r="AH10" s="11">
        <f t="shared" si="5"/>
        <v>10</v>
      </c>
      <c r="AI10" s="11">
        <f t="shared" si="6"/>
        <v>90</v>
      </c>
      <c r="AJ10" s="12">
        <v>45261</v>
      </c>
      <c r="AK10" s="11" t="s">
        <v>56</v>
      </c>
      <c r="AL10" s="9" t="s">
        <v>27</v>
      </c>
      <c r="AM10" s="9" t="str">
        <f t="shared" si="7"/>
        <v>WASH Sector</v>
      </c>
      <c r="AN10" s="9" t="str">
        <f t="shared" si="8"/>
        <v>Nigeria</v>
      </c>
      <c r="AO10" s="9" t="str">
        <f t="shared" si="9"/>
        <v>50-100 Mn</v>
      </c>
      <c r="AP10" s="9" t="str">
        <f t="shared" si="10"/>
        <v>ADB Countries</v>
      </c>
      <c r="AQ10" s="9" t="str">
        <f t="shared" si="11"/>
        <v>Non-Transition States</v>
      </c>
      <c r="AR10" s="13" t="str">
        <f>IF(ISNUMBER(MATCH(C10, {"Gabon","Sudan","Niger","Mali","Burkina Faso","Guinea"}, 0)), "De Facto Countries", "Non-De Facto Countries")</f>
        <v>Non-De Facto Countries</v>
      </c>
      <c r="AS10" s="9" t="str">
        <f t="shared" si="12"/>
        <v>Infrastructure</v>
      </c>
      <c r="AT10" s="9" t="str" cm="1">
        <f t="array" ref="AT10">_xlfn.SWITCH(K10,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1" spans="1:46" ht="10.5">
      <c r="A11" s="8" t="s">
        <v>105</v>
      </c>
      <c r="B11" s="9" t="s">
        <v>106</v>
      </c>
      <c r="C11" s="9" t="s">
        <v>96</v>
      </c>
      <c r="D11" s="9" t="s">
        <v>49</v>
      </c>
      <c r="E11" s="9" t="s">
        <v>79</v>
      </c>
      <c r="F11" s="9" t="s">
        <v>107</v>
      </c>
      <c r="G11" s="9" t="s">
        <v>107</v>
      </c>
      <c r="H11" s="9" t="s">
        <v>84</v>
      </c>
      <c r="I11" s="9" t="s">
        <v>73</v>
      </c>
      <c r="J11" s="9" t="s">
        <v>54</v>
      </c>
      <c r="K11" s="9" t="s">
        <v>75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f t="shared" si="0"/>
        <v>0</v>
      </c>
      <c r="S11" s="9">
        <v>0</v>
      </c>
      <c r="T11" s="9">
        <v>0</v>
      </c>
      <c r="U11" s="9">
        <v>2.7</v>
      </c>
      <c r="V11" s="11">
        <f t="shared" si="1"/>
        <v>2.7</v>
      </c>
      <c r="W11" s="9" t="s">
        <v>68</v>
      </c>
      <c r="X11" s="9">
        <v>0</v>
      </c>
      <c r="Y11" s="9">
        <v>0</v>
      </c>
      <c r="Z11" s="9">
        <v>60</v>
      </c>
      <c r="AA11" s="9">
        <v>0</v>
      </c>
      <c r="AB11" s="9">
        <v>40</v>
      </c>
      <c r="AC11" s="10">
        <f t="shared" si="15"/>
        <v>2.7</v>
      </c>
      <c r="AD11" s="9" t="b">
        <f>Table1[[#This Row],[TOTAL HI]]=Table1[[#This Row],[Total]]</f>
        <v>1</v>
      </c>
      <c r="AE11" s="11">
        <f t="shared" si="2"/>
        <v>0</v>
      </c>
      <c r="AF11" s="11">
        <f t="shared" si="3"/>
        <v>0</v>
      </c>
      <c r="AG11" s="11">
        <f t="shared" si="4"/>
        <v>1.62</v>
      </c>
      <c r="AH11" s="11">
        <f t="shared" si="5"/>
        <v>0</v>
      </c>
      <c r="AI11" s="11">
        <f t="shared" si="6"/>
        <v>1.08</v>
      </c>
      <c r="AJ11" s="12">
        <v>45261</v>
      </c>
      <c r="AK11" s="11" t="s">
        <v>56</v>
      </c>
      <c r="AL11" s="9" t="s">
        <v>27</v>
      </c>
      <c r="AM11" s="9" t="str">
        <f t="shared" si="7"/>
        <v>Finance</v>
      </c>
      <c r="AN11" s="9" t="str">
        <f t="shared" si="8"/>
        <v>North</v>
      </c>
      <c r="AO11" s="9" t="str">
        <f t="shared" si="9"/>
        <v>&lt;1-50 Mn</v>
      </c>
      <c r="AP11" s="9" t="str">
        <f t="shared" si="10"/>
        <v>ADB Countries</v>
      </c>
      <c r="AQ11" s="9" t="str">
        <f t="shared" si="11"/>
        <v>Non-Transition States</v>
      </c>
      <c r="AR11" s="13" t="str">
        <f>IF(ISNUMBER(MATCH(C11, {"Gabon","Sudan","Niger","Mali","Burkina Faso","Guinea"}, 0)), "De Facto Countries", "Non-De Facto Countries")</f>
        <v>Non-De Facto Countries</v>
      </c>
      <c r="AS11" s="9" t="str">
        <f t="shared" si="12"/>
        <v>Others Including Policy-Based</v>
      </c>
      <c r="AT11" s="9" t="str" cm="1">
        <f t="array" ref="AT11">_xlfn.SWITCH(K11,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2" spans="1:46" ht="10.5">
      <c r="A12" s="8" t="s">
        <v>108</v>
      </c>
      <c r="B12" s="9" t="s">
        <v>109</v>
      </c>
      <c r="C12" s="9" t="s">
        <v>110</v>
      </c>
      <c r="D12" s="9" t="s">
        <v>49</v>
      </c>
      <c r="E12" s="9" t="s">
        <v>79</v>
      </c>
      <c r="F12" s="9" t="s">
        <v>107</v>
      </c>
      <c r="G12" s="9" t="s">
        <v>111</v>
      </c>
      <c r="H12" s="9" t="s">
        <v>52</v>
      </c>
      <c r="I12" s="9" t="s">
        <v>73</v>
      </c>
      <c r="J12" s="9" t="s">
        <v>112</v>
      </c>
      <c r="K12" s="9" t="s">
        <v>75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f t="shared" si="0"/>
        <v>0</v>
      </c>
      <c r="S12" s="9">
        <v>0</v>
      </c>
      <c r="T12" s="9">
        <v>0</v>
      </c>
      <c r="U12" s="9">
        <v>2.4500000000000002</v>
      </c>
      <c r="V12" s="11">
        <f t="shared" si="1"/>
        <v>2.4500000000000002</v>
      </c>
      <c r="W12" s="9" t="s">
        <v>68</v>
      </c>
      <c r="X12" s="9">
        <v>0</v>
      </c>
      <c r="Y12" s="9">
        <v>0</v>
      </c>
      <c r="Z12" s="9">
        <v>50</v>
      </c>
      <c r="AA12" s="9">
        <v>0</v>
      </c>
      <c r="AB12" s="9">
        <v>50</v>
      </c>
      <c r="AC12" s="10">
        <f t="shared" si="15"/>
        <v>2.4500000000000002</v>
      </c>
      <c r="AD12" s="9" t="b">
        <f>Table1[[#This Row],[TOTAL HI]]=Table1[[#This Row],[Total]]</f>
        <v>1</v>
      </c>
      <c r="AE12" s="11">
        <f t="shared" si="2"/>
        <v>0</v>
      </c>
      <c r="AF12" s="11">
        <f t="shared" si="3"/>
        <v>0</v>
      </c>
      <c r="AG12" s="11">
        <f t="shared" si="4"/>
        <v>1.2250000000000001</v>
      </c>
      <c r="AH12" s="11">
        <f t="shared" si="5"/>
        <v>0</v>
      </c>
      <c r="AI12" s="11">
        <f t="shared" si="6"/>
        <v>1.2250000000000001</v>
      </c>
      <c r="AJ12" s="12">
        <v>45261</v>
      </c>
      <c r="AK12" s="11" t="s">
        <v>56</v>
      </c>
      <c r="AL12" s="9" t="s">
        <v>27</v>
      </c>
      <c r="AM12" s="9" t="str">
        <f t="shared" si="7"/>
        <v>Finance</v>
      </c>
      <c r="AN12" s="9" t="str">
        <f t="shared" si="8"/>
        <v>East</v>
      </c>
      <c r="AO12" s="9" t="str">
        <f t="shared" si="9"/>
        <v>&lt;1-50 Mn</v>
      </c>
      <c r="AP12" s="9" t="str">
        <f t="shared" si="10"/>
        <v>Blend Countries</v>
      </c>
      <c r="AQ12" s="9" t="str">
        <f t="shared" si="11"/>
        <v>Non-Transition States</v>
      </c>
      <c r="AR12" s="13" t="str">
        <f>IF(ISNUMBER(MATCH(C12, {"Gabon","Sudan","Niger","Mali","Burkina Faso","Guinea"}, 0)), "De Facto Countries", "Non-De Facto Countries")</f>
        <v>Non-De Facto Countries</v>
      </c>
      <c r="AS12" s="9" t="str">
        <f t="shared" si="12"/>
        <v>Others Including Policy-Based</v>
      </c>
      <c r="AT12" s="9" t="str" cm="1">
        <f t="array" ref="AT12">_xlfn.SWITCH(K12,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3" spans="1:46" ht="10.5">
      <c r="A13" s="8" t="s">
        <v>113</v>
      </c>
      <c r="B13" s="9" t="s">
        <v>114</v>
      </c>
      <c r="C13" s="9" t="s">
        <v>115</v>
      </c>
      <c r="D13" s="9" t="s">
        <v>49</v>
      </c>
      <c r="E13" s="9" t="s">
        <v>50</v>
      </c>
      <c r="F13" s="9" t="s">
        <v>107</v>
      </c>
      <c r="G13" s="9" t="s">
        <v>107</v>
      </c>
      <c r="H13" s="9" t="s">
        <v>52</v>
      </c>
      <c r="I13" s="9" t="s">
        <v>73</v>
      </c>
      <c r="J13" s="9" t="s">
        <v>62</v>
      </c>
      <c r="K13" s="9" t="s">
        <v>75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f t="shared" si="0"/>
        <v>0</v>
      </c>
      <c r="S13" s="9">
        <v>0</v>
      </c>
      <c r="T13" s="9">
        <v>0</v>
      </c>
      <c r="U13" s="9">
        <v>3</v>
      </c>
      <c r="V13" s="11">
        <f t="shared" si="1"/>
        <v>3</v>
      </c>
      <c r="W13" s="9" t="s">
        <v>68</v>
      </c>
      <c r="X13" s="9">
        <v>0</v>
      </c>
      <c r="Y13" s="9">
        <v>0</v>
      </c>
      <c r="Z13" s="9">
        <v>0</v>
      </c>
      <c r="AA13" s="9">
        <v>0</v>
      </c>
      <c r="AB13" s="9">
        <v>100</v>
      </c>
      <c r="AC13" s="10">
        <f t="shared" si="15"/>
        <v>3</v>
      </c>
      <c r="AD13" s="9" t="b">
        <f>Table1[[#This Row],[TOTAL HI]]=Table1[[#This Row],[Total]]</f>
        <v>1</v>
      </c>
      <c r="AE13" s="11">
        <f t="shared" si="2"/>
        <v>0</v>
      </c>
      <c r="AF13" s="11">
        <f t="shared" si="3"/>
        <v>0</v>
      </c>
      <c r="AG13" s="11">
        <f t="shared" si="4"/>
        <v>0</v>
      </c>
      <c r="AH13" s="11">
        <f t="shared" si="5"/>
        <v>0</v>
      </c>
      <c r="AI13" s="11">
        <f t="shared" si="6"/>
        <v>3</v>
      </c>
      <c r="AJ13" s="12">
        <v>45261</v>
      </c>
      <c r="AK13" s="11" t="s">
        <v>56</v>
      </c>
      <c r="AL13" s="9" t="s">
        <v>27</v>
      </c>
      <c r="AM13" s="9" t="str">
        <f t="shared" si="7"/>
        <v>Finance</v>
      </c>
      <c r="AN13" s="9" t="str">
        <f t="shared" si="8"/>
        <v>South</v>
      </c>
      <c r="AO13" s="9" t="str">
        <f t="shared" si="9"/>
        <v>&lt;1-50 Mn</v>
      </c>
      <c r="AP13" s="9" t="str">
        <f t="shared" si="10"/>
        <v>ADF Countries</v>
      </c>
      <c r="AQ13" s="9" t="str">
        <f t="shared" si="11"/>
        <v>Transition States</v>
      </c>
      <c r="AR13" s="13" t="str">
        <f>IF(ISNUMBER(MATCH(C13, {"Gabon","Sudan","Niger","Mali","Burkina Faso","Guinea"}, 0)), "De Facto Countries", "Non-De Facto Countries")</f>
        <v>Non-De Facto Countries</v>
      </c>
      <c r="AS13" s="9" t="str">
        <f t="shared" si="12"/>
        <v>Others Including Policy-Based</v>
      </c>
      <c r="AT13" s="9" t="str" cm="1">
        <f t="array" ref="AT13">_xlfn.SWITCH(K13,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4" spans="1:46" ht="10.5">
      <c r="A14" s="8" t="s">
        <v>116</v>
      </c>
      <c r="B14" s="9" t="s">
        <v>117</v>
      </c>
      <c r="C14" s="9" t="s">
        <v>118</v>
      </c>
      <c r="D14" s="9" t="s">
        <v>49</v>
      </c>
      <c r="E14" s="9" t="s">
        <v>50</v>
      </c>
      <c r="F14" s="9" t="s">
        <v>119</v>
      </c>
      <c r="G14" s="9" t="s">
        <v>119</v>
      </c>
      <c r="H14" s="9" t="s">
        <v>52</v>
      </c>
      <c r="I14" s="9" t="s">
        <v>73</v>
      </c>
      <c r="J14" s="9" t="s">
        <v>112</v>
      </c>
      <c r="K14" s="9" t="s">
        <v>120</v>
      </c>
      <c r="L14" s="9">
        <v>0</v>
      </c>
      <c r="M14" s="9">
        <v>25</v>
      </c>
      <c r="N14" s="9">
        <v>0</v>
      </c>
      <c r="O14" s="9">
        <v>0</v>
      </c>
      <c r="P14" s="9">
        <v>0</v>
      </c>
      <c r="Q14" s="9">
        <v>0</v>
      </c>
      <c r="R14" s="9">
        <f t="shared" si="0"/>
        <v>0</v>
      </c>
      <c r="S14" s="9">
        <v>0</v>
      </c>
      <c r="T14" s="9">
        <v>0</v>
      </c>
      <c r="U14" s="9">
        <v>0</v>
      </c>
      <c r="V14" s="11">
        <f t="shared" si="1"/>
        <v>25</v>
      </c>
      <c r="W14" s="9" t="s">
        <v>12</v>
      </c>
      <c r="X14" s="9">
        <v>0</v>
      </c>
      <c r="Y14" s="9">
        <v>0</v>
      </c>
      <c r="Z14" s="9">
        <v>0</v>
      </c>
      <c r="AA14" s="9">
        <v>0</v>
      </c>
      <c r="AB14" s="9">
        <v>100</v>
      </c>
      <c r="AC14" s="10">
        <f t="shared" si="15"/>
        <v>25</v>
      </c>
      <c r="AD14" s="9" t="b">
        <f>Table1[[#This Row],[TOTAL HI]]=Table1[[#This Row],[Total]]</f>
        <v>1</v>
      </c>
      <c r="AE14" s="11">
        <f t="shared" si="2"/>
        <v>0</v>
      </c>
      <c r="AF14" s="11">
        <f t="shared" si="3"/>
        <v>0</v>
      </c>
      <c r="AG14" s="11">
        <f t="shared" si="4"/>
        <v>0</v>
      </c>
      <c r="AH14" s="11">
        <f t="shared" si="5"/>
        <v>0</v>
      </c>
      <c r="AI14" s="11">
        <f t="shared" si="6"/>
        <v>25</v>
      </c>
      <c r="AJ14" s="12">
        <v>45261</v>
      </c>
      <c r="AK14" s="11" t="s">
        <v>56</v>
      </c>
      <c r="AL14" s="9" t="s">
        <v>27</v>
      </c>
      <c r="AM14" s="9" t="str">
        <f t="shared" si="7"/>
        <v>Social</v>
      </c>
      <c r="AN14" s="9" t="str">
        <f t="shared" si="8"/>
        <v>East</v>
      </c>
      <c r="AO14" s="9" t="str">
        <f t="shared" si="9"/>
        <v>&lt;1-50 Mn</v>
      </c>
      <c r="AP14" s="9" t="str">
        <f t="shared" si="10"/>
        <v>Blend Countries</v>
      </c>
      <c r="AQ14" s="9" t="str">
        <f t="shared" si="11"/>
        <v>Non-Transition States</v>
      </c>
      <c r="AR14" s="13" t="str">
        <f>IF(ISNUMBER(MATCH(C14, {"Gabon","Sudan","Niger","Mali","Burkina Faso","Guinea"}, 0)), "De Facto Countries", "Non-De Facto Countries")</f>
        <v>Non-De Facto Countries</v>
      </c>
      <c r="AS14" s="9" t="str">
        <f t="shared" si="12"/>
        <v>Others Including Policy-Based</v>
      </c>
      <c r="AT14" s="9" t="str" cm="1">
        <f t="array" ref="AT14">_xlfn.SWITCH(K14,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5" spans="1:46" ht="10.5">
      <c r="A15" s="8" t="s">
        <v>121</v>
      </c>
      <c r="B15" s="9" t="s">
        <v>122</v>
      </c>
      <c r="C15" s="9" t="s">
        <v>123</v>
      </c>
      <c r="D15" s="9" t="s">
        <v>49</v>
      </c>
      <c r="E15" s="9" t="s">
        <v>79</v>
      </c>
      <c r="F15" s="9" t="s">
        <v>72</v>
      </c>
      <c r="G15" s="9" t="s">
        <v>72</v>
      </c>
      <c r="H15" s="9" t="s">
        <v>52</v>
      </c>
      <c r="I15" s="9" t="s">
        <v>73</v>
      </c>
      <c r="J15" s="9" t="s">
        <v>62</v>
      </c>
      <c r="K15" s="9" t="s">
        <v>75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f t="shared" si="0"/>
        <v>0</v>
      </c>
      <c r="S15" s="9">
        <v>0</v>
      </c>
      <c r="T15" s="9">
        <v>0</v>
      </c>
      <c r="U15" s="9">
        <v>0</v>
      </c>
      <c r="V15" s="11">
        <f t="shared" si="1"/>
        <v>0</v>
      </c>
      <c r="W15" s="9" t="s">
        <v>68</v>
      </c>
      <c r="X15" s="9">
        <v>0</v>
      </c>
      <c r="Y15" s="9">
        <v>0</v>
      </c>
      <c r="Z15" s="9">
        <v>70</v>
      </c>
      <c r="AA15" s="9">
        <v>0</v>
      </c>
      <c r="AB15" s="9">
        <v>30</v>
      </c>
      <c r="AC15" s="10">
        <f t="shared" si="15"/>
        <v>0</v>
      </c>
      <c r="AD15" s="9" t="b">
        <f>Table1[[#This Row],[TOTAL HI]]=Table1[[#This Row],[Total]]</f>
        <v>1</v>
      </c>
      <c r="AE15" s="11">
        <f t="shared" si="2"/>
        <v>0</v>
      </c>
      <c r="AF15" s="11">
        <f t="shared" si="3"/>
        <v>0</v>
      </c>
      <c r="AG15" s="11">
        <f t="shared" si="4"/>
        <v>0</v>
      </c>
      <c r="AH15" s="11">
        <f t="shared" si="5"/>
        <v>0</v>
      </c>
      <c r="AI15" s="11">
        <f t="shared" si="6"/>
        <v>0</v>
      </c>
      <c r="AJ15" s="12">
        <v>45261</v>
      </c>
      <c r="AK15" s="11" t="s">
        <v>56</v>
      </c>
      <c r="AL15" s="9" t="s">
        <v>27</v>
      </c>
      <c r="AM15" s="9" t="str">
        <f t="shared" si="7"/>
        <v>Finance</v>
      </c>
      <c r="AN15" s="9" t="str">
        <f t="shared" si="8"/>
        <v>South</v>
      </c>
      <c r="AO15" s="9" t="str">
        <f t="shared" si="9"/>
        <v>&lt;1-50 Mn</v>
      </c>
      <c r="AP15" s="9" t="str">
        <f t="shared" si="10"/>
        <v>Blend Countries</v>
      </c>
      <c r="AQ15" s="9" t="str">
        <f t="shared" si="11"/>
        <v>Non-Transition States</v>
      </c>
      <c r="AR15" s="13" t="str">
        <f>IF(ISNUMBER(MATCH(C15, {"Gabon","Sudan","Niger","Mali","Burkina Faso","Guinea"}, 0)), "De Facto Countries", "Non-De Facto Countries")</f>
        <v>Non-De Facto Countries</v>
      </c>
      <c r="AS15" s="9" t="str">
        <f t="shared" si="12"/>
        <v>Others Including Policy-Based</v>
      </c>
      <c r="AT15" s="9" t="str" cm="1">
        <f t="array" ref="AT15">_xlfn.SWITCH(K15,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6" spans="1:46" ht="10.5">
      <c r="A16" s="8" t="s">
        <v>124</v>
      </c>
      <c r="B16" s="9" t="s">
        <v>125</v>
      </c>
      <c r="C16" s="9" t="s">
        <v>89</v>
      </c>
      <c r="D16" s="9" t="s">
        <v>49</v>
      </c>
      <c r="E16" s="9" t="s">
        <v>66</v>
      </c>
      <c r="F16" s="9" t="s">
        <v>126</v>
      </c>
      <c r="G16" s="9" t="s">
        <v>126</v>
      </c>
      <c r="H16" s="9" t="s">
        <v>52</v>
      </c>
      <c r="I16" s="9" t="s">
        <v>73</v>
      </c>
      <c r="J16" s="9" t="s">
        <v>74</v>
      </c>
      <c r="K16" s="9" t="s">
        <v>127</v>
      </c>
      <c r="L16" s="9">
        <v>0</v>
      </c>
      <c r="M16" s="9">
        <v>40</v>
      </c>
      <c r="N16" s="9">
        <v>0</v>
      </c>
      <c r="O16" s="9">
        <v>0</v>
      </c>
      <c r="P16" s="9">
        <v>0</v>
      </c>
      <c r="Q16" s="9">
        <v>0</v>
      </c>
      <c r="R16" s="9">
        <f t="shared" si="0"/>
        <v>0</v>
      </c>
      <c r="S16" s="9">
        <v>0</v>
      </c>
      <c r="T16" s="9">
        <v>0</v>
      </c>
      <c r="U16" s="9">
        <v>0</v>
      </c>
      <c r="V16" s="11">
        <f t="shared" si="1"/>
        <v>40</v>
      </c>
      <c r="W16" s="9" t="s">
        <v>12</v>
      </c>
      <c r="X16" s="9">
        <v>0</v>
      </c>
      <c r="Y16" s="9">
        <v>0</v>
      </c>
      <c r="Z16" s="9">
        <v>20</v>
      </c>
      <c r="AA16" s="9">
        <v>80</v>
      </c>
      <c r="AB16" s="9">
        <v>0</v>
      </c>
      <c r="AC16" s="10">
        <f t="shared" si="15"/>
        <v>40</v>
      </c>
      <c r="AD16" s="9" t="b">
        <f>Table1[[#This Row],[TOTAL HI]]=Table1[[#This Row],[Total]]</f>
        <v>1</v>
      </c>
      <c r="AE16" s="11">
        <f t="shared" si="2"/>
        <v>0</v>
      </c>
      <c r="AF16" s="11">
        <f t="shared" si="3"/>
        <v>0</v>
      </c>
      <c r="AG16" s="11">
        <f t="shared" si="4"/>
        <v>8</v>
      </c>
      <c r="AH16" s="11">
        <f t="shared" si="5"/>
        <v>32</v>
      </c>
      <c r="AI16" s="11">
        <f t="shared" si="6"/>
        <v>0</v>
      </c>
      <c r="AJ16" s="12">
        <v>45261</v>
      </c>
      <c r="AK16" s="11" t="s">
        <v>56</v>
      </c>
      <c r="AL16" s="9" t="s">
        <v>57</v>
      </c>
      <c r="AM16" s="9" t="str">
        <f t="shared" si="7"/>
        <v>Transport</v>
      </c>
      <c r="AN16" s="9" t="str">
        <f t="shared" si="8"/>
        <v>West</v>
      </c>
      <c r="AO16" s="9" t="str">
        <f t="shared" si="9"/>
        <v>&lt;1-50 Mn</v>
      </c>
      <c r="AP16" s="9" t="str">
        <f t="shared" si="10"/>
        <v>ADF Countries</v>
      </c>
      <c r="AQ16" s="9" t="str">
        <f t="shared" si="11"/>
        <v>Non-Transition States</v>
      </c>
      <c r="AR16" s="13" t="str">
        <f>IF(ISNUMBER(MATCH(C16, {"Gabon","Sudan","Niger","Mali","Burkina Faso","Guinea"}, 0)), "De Facto Countries", "Non-De Facto Countries")</f>
        <v>Non-De Facto Countries</v>
      </c>
      <c r="AS16" s="9" t="str">
        <f t="shared" si="12"/>
        <v>Infrastructure</v>
      </c>
      <c r="AT16" s="9" t="str" cm="1">
        <f t="array" ref="AT16">_xlfn.SWITCH(K16,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7" spans="1:46" ht="10.5">
      <c r="A17" s="8" t="s">
        <v>128</v>
      </c>
      <c r="B17" s="9" t="s">
        <v>129</v>
      </c>
      <c r="C17" s="9" t="s">
        <v>89</v>
      </c>
      <c r="D17" s="9" t="s">
        <v>90</v>
      </c>
      <c r="E17" s="9" t="s">
        <v>91</v>
      </c>
      <c r="F17" s="9" t="s">
        <v>130</v>
      </c>
      <c r="G17" s="9" t="s">
        <v>130</v>
      </c>
      <c r="H17" s="9" t="s">
        <v>52</v>
      </c>
      <c r="I17" s="9" t="s">
        <v>53</v>
      </c>
      <c r="J17" s="9" t="s">
        <v>74</v>
      </c>
      <c r="K17" s="9" t="s">
        <v>104</v>
      </c>
      <c r="L17" s="9">
        <v>0</v>
      </c>
      <c r="M17" s="9">
        <v>0</v>
      </c>
      <c r="N17" s="9">
        <v>0</v>
      </c>
      <c r="O17" s="9">
        <v>30</v>
      </c>
      <c r="P17" s="9">
        <v>0</v>
      </c>
      <c r="Q17" s="9">
        <v>0</v>
      </c>
      <c r="R17" s="9">
        <f t="shared" si="0"/>
        <v>30</v>
      </c>
      <c r="S17" s="9">
        <v>0</v>
      </c>
      <c r="T17" s="9">
        <v>0</v>
      </c>
      <c r="U17" s="9">
        <v>0</v>
      </c>
      <c r="V17" s="11">
        <f t="shared" si="1"/>
        <v>30</v>
      </c>
      <c r="W17" s="9" t="s">
        <v>17</v>
      </c>
      <c r="X17" s="9">
        <v>0</v>
      </c>
      <c r="Y17" s="9">
        <v>0</v>
      </c>
      <c r="Z17" s="9">
        <v>0</v>
      </c>
      <c r="AA17" s="9">
        <v>0</v>
      </c>
      <c r="AB17" s="9">
        <v>100</v>
      </c>
      <c r="AC17" s="10">
        <f t="shared" si="15"/>
        <v>30</v>
      </c>
      <c r="AD17" s="9" t="b">
        <f>Table1[[#This Row],[TOTAL HI]]=Table1[[#This Row],[Total]]</f>
        <v>1</v>
      </c>
      <c r="AE17" s="11">
        <f t="shared" si="2"/>
        <v>0</v>
      </c>
      <c r="AF17" s="11">
        <f t="shared" si="3"/>
        <v>0</v>
      </c>
      <c r="AG17" s="11">
        <f t="shared" si="4"/>
        <v>0</v>
      </c>
      <c r="AH17" s="11">
        <f t="shared" si="5"/>
        <v>0</v>
      </c>
      <c r="AI17" s="11">
        <f t="shared" si="6"/>
        <v>30</v>
      </c>
      <c r="AJ17" s="12">
        <v>45261</v>
      </c>
      <c r="AK17" s="11" t="s">
        <v>56</v>
      </c>
      <c r="AL17" s="9" t="s">
        <v>27</v>
      </c>
      <c r="AM17" s="9" t="str">
        <f t="shared" si="7"/>
        <v>WASH Sector</v>
      </c>
      <c r="AN17" s="9" t="str">
        <f t="shared" si="8"/>
        <v>West</v>
      </c>
      <c r="AO17" s="9" t="str">
        <f t="shared" si="9"/>
        <v>&lt;1-50 Mn</v>
      </c>
      <c r="AP17" s="9" t="str">
        <f t="shared" si="10"/>
        <v>ADF Countries</v>
      </c>
      <c r="AQ17" s="9" t="str">
        <f t="shared" si="11"/>
        <v>Non-Transition States</v>
      </c>
      <c r="AR17" s="13" t="str">
        <f>IF(ISNUMBER(MATCH(C17, {"Gabon","Sudan","Niger","Mali","Burkina Faso","Guinea"}, 0)), "De Facto Countries", "Non-De Facto Countries")</f>
        <v>Non-De Facto Countries</v>
      </c>
      <c r="AS17" s="9" t="str">
        <f t="shared" si="12"/>
        <v>Infrastructure</v>
      </c>
      <c r="AT17" s="9" t="str" cm="1">
        <f t="array" ref="AT17">_xlfn.SWITCH(K17,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8" spans="1:46" ht="10.5">
      <c r="A18" s="8" t="s">
        <v>131</v>
      </c>
      <c r="B18" s="9" t="s">
        <v>132</v>
      </c>
      <c r="C18" s="9" t="s">
        <v>89</v>
      </c>
      <c r="D18" s="9" t="s">
        <v>90</v>
      </c>
      <c r="E18" s="9" t="s">
        <v>91</v>
      </c>
      <c r="F18" s="9" t="s">
        <v>133</v>
      </c>
      <c r="G18" s="9" t="s">
        <v>133</v>
      </c>
      <c r="H18" s="9" t="s">
        <v>52</v>
      </c>
      <c r="I18" s="9" t="s">
        <v>73</v>
      </c>
      <c r="J18" s="9" t="s">
        <v>74</v>
      </c>
      <c r="K18" s="9" t="s">
        <v>134</v>
      </c>
      <c r="L18" s="9">
        <v>0</v>
      </c>
      <c r="M18" s="9">
        <v>15</v>
      </c>
      <c r="N18" s="9">
        <v>0</v>
      </c>
      <c r="O18" s="9">
        <v>0</v>
      </c>
      <c r="P18" s="9">
        <v>0</v>
      </c>
      <c r="Q18" s="9">
        <v>0</v>
      </c>
      <c r="R18" s="9">
        <f t="shared" si="0"/>
        <v>0</v>
      </c>
      <c r="S18" s="9">
        <v>0</v>
      </c>
      <c r="T18" s="9">
        <v>0</v>
      </c>
      <c r="U18" s="9">
        <v>0</v>
      </c>
      <c r="V18" s="11">
        <f t="shared" si="1"/>
        <v>15</v>
      </c>
      <c r="W18" s="9" t="s">
        <v>12</v>
      </c>
      <c r="X18" s="9">
        <v>0</v>
      </c>
      <c r="Y18" s="9">
        <v>0</v>
      </c>
      <c r="Z18" s="9">
        <v>0</v>
      </c>
      <c r="AA18" s="9">
        <v>0</v>
      </c>
      <c r="AB18" s="9">
        <v>100</v>
      </c>
      <c r="AC18" s="10">
        <f t="shared" si="15"/>
        <v>15</v>
      </c>
      <c r="AD18" s="9" t="b">
        <f>Table1[[#This Row],[TOTAL HI]]=Table1[[#This Row],[Total]]</f>
        <v>1</v>
      </c>
      <c r="AE18" s="11">
        <f t="shared" si="2"/>
        <v>0</v>
      </c>
      <c r="AF18" s="11">
        <f t="shared" si="3"/>
        <v>0</v>
      </c>
      <c r="AG18" s="11">
        <f t="shared" si="4"/>
        <v>0</v>
      </c>
      <c r="AH18" s="11">
        <f t="shared" si="5"/>
        <v>0</v>
      </c>
      <c r="AI18" s="11">
        <f t="shared" si="6"/>
        <v>15</v>
      </c>
      <c r="AJ18" s="12">
        <v>45261</v>
      </c>
      <c r="AK18" s="11" t="s">
        <v>56</v>
      </c>
      <c r="AL18" s="9" t="s">
        <v>27</v>
      </c>
      <c r="AM18" s="9" t="str">
        <f t="shared" si="7"/>
        <v>Social</v>
      </c>
      <c r="AN18" s="9" t="str">
        <f t="shared" si="8"/>
        <v>West</v>
      </c>
      <c r="AO18" s="9" t="str">
        <f t="shared" si="9"/>
        <v>&lt;1-50 Mn</v>
      </c>
      <c r="AP18" s="9" t="str">
        <f t="shared" si="10"/>
        <v>ADF Countries</v>
      </c>
      <c r="AQ18" s="9" t="str">
        <f t="shared" si="11"/>
        <v>Non-Transition States</v>
      </c>
      <c r="AR18" s="13" t="str">
        <f>IF(ISNUMBER(MATCH(C18, {"Gabon","Sudan","Niger","Mali","Burkina Faso","Guinea"}, 0)), "De Facto Countries", "Non-De Facto Countries")</f>
        <v>Non-De Facto Countries</v>
      </c>
      <c r="AS18" s="9" t="str">
        <f t="shared" si="12"/>
        <v>Others Including Policy-Based</v>
      </c>
      <c r="AT18" s="9" t="str" cm="1">
        <f t="array" ref="AT18">_xlfn.SWITCH(K18,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9" spans="1:46" ht="10.5">
      <c r="A19" s="8" t="s">
        <v>135</v>
      </c>
      <c r="B19" s="9" t="s">
        <v>136</v>
      </c>
      <c r="C19" s="9" t="s">
        <v>89</v>
      </c>
      <c r="D19" s="9" t="s">
        <v>90</v>
      </c>
      <c r="E19" s="9" t="s">
        <v>91</v>
      </c>
      <c r="F19" s="9" t="s">
        <v>137</v>
      </c>
      <c r="G19" s="9" t="s">
        <v>137</v>
      </c>
      <c r="H19" s="9" t="s">
        <v>52</v>
      </c>
      <c r="I19" s="9" t="s">
        <v>53</v>
      </c>
      <c r="J19" s="9" t="s">
        <v>74</v>
      </c>
      <c r="K19" s="9" t="s">
        <v>127</v>
      </c>
      <c r="L19" s="9">
        <v>0</v>
      </c>
      <c r="M19" s="9">
        <v>0</v>
      </c>
      <c r="N19" s="9">
        <v>0</v>
      </c>
      <c r="O19" s="9">
        <v>50</v>
      </c>
      <c r="P19" s="9">
        <v>0</v>
      </c>
      <c r="Q19" s="9">
        <v>0</v>
      </c>
      <c r="R19" s="9">
        <f t="shared" si="0"/>
        <v>50</v>
      </c>
      <c r="S19" s="9">
        <v>0</v>
      </c>
      <c r="T19" s="9">
        <v>0</v>
      </c>
      <c r="U19" s="9">
        <v>0</v>
      </c>
      <c r="V19" s="11">
        <f t="shared" si="1"/>
        <v>50</v>
      </c>
      <c r="W19" s="9" t="s">
        <v>17</v>
      </c>
      <c r="X19" s="9">
        <v>0</v>
      </c>
      <c r="Y19" s="9">
        <v>0</v>
      </c>
      <c r="Z19" s="9">
        <v>0</v>
      </c>
      <c r="AA19" s="9">
        <v>100</v>
      </c>
      <c r="AB19" s="9">
        <v>0</v>
      </c>
      <c r="AC19" s="10">
        <f t="shared" si="15"/>
        <v>50</v>
      </c>
      <c r="AD19" s="9" t="b">
        <f>Table1[[#This Row],[TOTAL HI]]=Table1[[#This Row],[Total]]</f>
        <v>1</v>
      </c>
      <c r="AE19" s="11">
        <f t="shared" si="2"/>
        <v>0</v>
      </c>
      <c r="AF19" s="11">
        <f t="shared" si="3"/>
        <v>0</v>
      </c>
      <c r="AG19" s="11">
        <f t="shared" si="4"/>
        <v>0</v>
      </c>
      <c r="AH19" s="11">
        <f t="shared" si="5"/>
        <v>50</v>
      </c>
      <c r="AI19" s="11">
        <f t="shared" si="6"/>
        <v>0</v>
      </c>
      <c r="AJ19" s="12">
        <v>45261</v>
      </c>
      <c r="AK19" s="11" t="s">
        <v>56</v>
      </c>
      <c r="AL19" s="9" t="s">
        <v>57</v>
      </c>
      <c r="AM19" s="9" t="str">
        <f t="shared" si="7"/>
        <v>Transport</v>
      </c>
      <c r="AN19" s="9" t="str">
        <f t="shared" si="8"/>
        <v>West</v>
      </c>
      <c r="AO19" s="9" t="str">
        <f t="shared" si="9"/>
        <v>&lt;1-50 Mn</v>
      </c>
      <c r="AP19" s="9" t="str">
        <f t="shared" si="10"/>
        <v>ADF Countries</v>
      </c>
      <c r="AQ19" s="9" t="str">
        <f t="shared" si="11"/>
        <v>Non-Transition States</v>
      </c>
      <c r="AR19" s="13" t="str">
        <f>IF(ISNUMBER(MATCH(C19, {"Gabon","Sudan","Niger","Mali","Burkina Faso","Guinea"}, 0)), "De Facto Countries", "Non-De Facto Countries")</f>
        <v>Non-De Facto Countries</v>
      </c>
      <c r="AS19" s="9" t="str">
        <f t="shared" si="12"/>
        <v>Infrastructure</v>
      </c>
      <c r="AT19" s="9" t="str" cm="1">
        <f t="array" ref="AT19">_xlfn.SWITCH(K19,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0" spans="1:46" ht="10.5">
      <c r="A20" s="8" t="s">
        <v>138</v>
      </c>
      <c r="B20" s="9" t="s">
        <v>139</v>
      </c>
      <c r="C20" s="9" t="s">
        <v>140</v>
      </c>
      <c r="D20" s="9" t="s">
        <v>49</v>
      </c>
      <c r="E20" s="9" t="s">
        <v>66</v>
      </c>
      <c r="F20" s="9" t="s">
        <v>141</v>
      </c>
      <c r="G20" s="9" t="s">
        <v>141</v>
      </c>
      <c r="H20" s="9" t="s">
        <v>52</v>
      </c>
      <c r="I20" s="9" t="s">
        <v>53</v>
      </c>
      <c r="J20" s="9" t="s">
        <v>112</v>
      </c>
      <c r="K20" s="9" t="s">
        <v>127</v>
      </c>
      <c r="L20" s="9">
        <v>0</v>
      </c>
      <c r="M20" s="9">
        <v>0</v>
      </c>
      <c r="N20" s="9">
        <v>0</v>
      </c>
      <c r="O20" s="9">
        <v>20</v>
      </c>
      <c r="P20" s="9">
        <v>0</v>
      </c>
      <c r="Q20" s="9">
        <v>0</v>
      </c>
      <c r="R20" s="9">
        <f t="shared" si="0"/>
        <v>20</v>
      </c>
      <c r="S20" s="9">
        <v>0</v>
      </c>
      <c r="T20" s="9">
        <v>0</v>
      </c>
      <c r="U20" s="9">
        <v>0</v>
      </c>
      <c r="V20" s="11">
        <f t="shared" si="1"/>
        <v>20</v>
      </c>
      <c r="W20" s="9" t="s">
        <v>17</v>
      </c>
      <c r="X20" s="9">
        <v>10</v>
      </c>
      <c r="Y20" s="9">
        <v>10</v>
      </c>
      <c r="Z20" s="9">
        <v>20</v>
      </c>
      <c r="AA20" s="9">
        <v>10</v>
      </c>
      <c r="AB20" s="9">
        <v>50</v>
      </c>
      <c r="AC20" s="10">
        <f t="shared" si="15"/>
        <v>20</v>
      </c>
      <c r="AD20" s="9" t="b">
        <f>Table1[[#This Row],[TOTAL HI]]=Table1[[#This Row],[Total]]</f>
        <v>1</v>
      </c>
      <c r="AE20" s="11">
        <f t="shared" si="2"/>
        <v>2</v>
      </c>
      <c r="AF20" s="11">
        <f t="shared" si="3"/>
        <v>2</v>
      </c>
      <c r="AG20" s="11">
        <f t="shared" si="4"/>
        <v>4</v>
      </c>
      <c r="AH20" s="11">
        <f t="shared" si="5"/>
        <v>2</v>
      </c>
      <c r="AI20" s="11">
        <f t="shared" si="6"/>
        <v>10</v>
      </c>
      <c r="AJ20" s="12">
        <v>45261</v>
      </c>
      <c r="AK20" s="11" t="s">
        <v>56</v>
      </c>
      <c r="AL20" s="9" t="s">
        <v>27</v>
      </c>
      <c r="AM20" s="9" t="str">
        <f t="shared" si="7"/>
        <v>WASH Sector</v>
      </c>
      <c r="AN20" s="9" t="str">
        <f t="shared" si="8"/>
        <v>East</v>
      </c>
      <c r="AO20" s="9" t="str">
        <f t="shared" si="9"/>
        <v>&lt;1-50 Mn</v>
      </c>
      <c r="AP20" s="9" t="str">
        <f t="shared" si="10"/>
        <v>ADF Countries</v>
      </c>
      <c r="AQ20" s="9" t="str">
        <f t="shared" si="11"/>
        <v>Non-Transition States</v>
      </c>
      <c r="AR20" s="13" t="str">
        <f>IF(ISNUMBER(MATCH(C20, {"Gabon","Sudan","Niger","Mali","Burkina Faso","Guinea"}, 0)), "De Facto Countries", "Non-De Facto Countries")</f>
        <v>Non-De Facto Countries</v>
      </c>
      <c r="AS20" s="9" t="str">
        <f t="shared" si="12"/>
        <v>Infrastructure</v>
      </c>
      <c r="AT20" s="9" t="str" cm="1">
        <f t="array" ref="AT20">_xlfn.SWITCH(K20,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1" spans="1:46" ht="10.5">
      <c r="A21" s="8" t="s">
        <v>142</v>
      </c>
      <c r="B21" s="9" t="s">
        <v>143</v>
      </c>
      <c r="C21" s="9" t="s">
        <v>78</v>
      </c>
      <c r="D21" s="9" t="s">
        <v>49</v>
      </c>
      <c r="E21" s="9" t="s">
        <v>79</v>
      </c>
      <c r="F21" s="9" t="s">
        <v>130</v>
      </c>
      <c r="G21" s="9" t="s">
        <v>130</v>
      </c>
      <c r="H21" s="9" t="s">
        <v>52</v>
      </c>
      <c r="I21" s="9" t="s">
        <v>53</v>
      </c>
      <c r="J21" s="9" t="s">
        <v>74</v>
      </c>
      <c r="K21" s="9" t="s">
        <v>104</v>
      </c>
      <c r="L21" s="9">
        <v>0</v>
      </c>
      <c r="M21" s="9">
        <v>0</v>
      </c>
      <c r="N21" s="9">
        <v>0</v>
      </c>
      <c r="O21" s="9">
        <v>3.57</v>
      </c>
      <c r="P21" s="9">
        <v>0</v>
      </c>
      <c r="Q21" s="9">
        <v>0</v>
      </c>
      <c r="R21" s="9">
        <f t="shared" si="0"/>
        <v>3.57</v>
      </c>
      <c r="S21" s="9">
        <v>0</v>
      </c>
      <c r="T21" s="9">
        <v>0</v>
      </c>
      <c r="U21" s="9">
        <v>11.34</v>
      </c>
      <c r="V21" s="11">
        <f t="shared" si="1"/>
        <v>14.91</v>
      </c>
      <c r="W21" s="9" t="s">
        <v>17</v>
      </c>
      <c r="X21" s="9">
        <v>0</v>
      </c>
      <c r="Y21" s="9">
        <v>0</v>
      </c>
      <c r="Z21" s="9">
        <v>0</v>
      </c>
      <c r="AA21" s="9">
        <v>0</v>
      </c>
      <c r="AB21" s="9">
        <v>100</v>
      </c>
      <c r="AC21" s="10">
        <f t="shared" si="15"/>
        <v>14.91</v>
      </c>
      <c r="AD21" s="9" t="b">
        <f>Table1[[#This Row],[TOTAL HI]]=Table1[[#This Row],[Total]]</f>
        <v>1</v>
      </c>
      <c r="AE21" s="11">
        <f t="shared" si="2"/>
        <v>0</v>
      </c>
      <c r="AF21" s="11">
        <f t="shared" si="3"/>
        <v>0</v>
      </c>
      <c r="AG21" s="11">
        <f t="shared" si="4"/>
        <v>0</v>
      </c>
      <c r="AH21" s="11">
        <f t="shared" si="5"/>
        <v>0</v>
      </c>
      <c r="AI21" s="11">
        <f t="shared" si="6"/>
        <v>14.91</v>
      </c>
      <c r="AJ21" s="12">
        <v>45261</v>
      </c>
      <c r="AK21" s="11" t="s">
        <v>56</v>
      </c>
      <c r="AL21" s="9" t="s">
        <v>27</v>
      </c>
      <c r="AM21" s="9" t="str">
        <f t="shared" si="7"/>
        <v>WASH Sector</v>
      </c>
      <c r="AN21" s="9" t="str">
        <f t="shared" si="8"/>
        <v>West</v>
      </c>
      <c r="AO21" s="9" t="str">
        <f t="shared" si="9"/>
        <v>&lt;1-50 Mn</v>
      </c>
      <c r="AP21" s="9" t="str">
        <f t="shared" si="10"/>
        <v>ADF Countries</v>
      </c>
      <c r="AQ21" s="9" t="str">
        <f t="shared" si="11"/>
        <v>Transition States</v>
      </c>
      <c r="AR21" s="13" t="str">
        <f>IF(ISNUMBER(MATCH(C21, {"Gabon","Sudan","Niger","Mali","Burkina Faso","Guinea"}, 0)), "De Facto Countries", "Non-De Facto Countries")</f>
        <v>Non-De Facto Countries</v>
      </c>
      <c r="AS21" s="9" t="str">
        <f t="shared" si="12"/>
        <v>Infrastructure</v>
      </c>
      <c r="AT21" s="9" t="str" cm="1">
        <f t="array" ref="AT21">_xlfn.SWITCH(K21,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2" spans="1:46" ht="10.5">
      <c r="A22" s="8" t="s">
        <v>144</v>
      </c>
      <c r="B22" s="9" t="s">
        <v>145</v>
      </c>
      <c r="C22" s="9" t="s">
        <v>146</v>
      </c>
      <c r="D22" s="9" t="s">
        <v>49</v>
      </c>
      <c r="E22" s="9" t="s">
        <v>79</v>
      </c>
      <c r="F22" s="9" t="s">
        <v>147</v>
      </c>
      <c r="G22" s="9" t="s">
        <v>148</v>
      </c>
      <c r="H22" s="9" t="s">
        <v>52</v>
      </c>
      <c r="I22" s="9" t="s">
        <v>53</v>
      </c>
      <c r="J22" s="9" t="s">
        <v>62</v>
      </c>
      <c r="K22" s="9" t="s">
        <v>86</v>
      </c>
      <c r="L22" s="9">
        <v>1.8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f t="shared" si="0"/>
        <v>0</v>
      </c>
      <c r="S22" s="9">
        <v>0</v>
      </c>
      <c r="T22" s="9">
        <v>0</v>
      </c>
      <c r="U22" s="9">
        <v>0</v>
      </c>
      <c r="V22" s="11">
        <f t="shared" si="1"/>
        <v>1.8</v>
      </c>
      <c r="W22" s="9" t="s">
        <v>11</v>
      </c>
      <c r="X22" s="9">
        <v>0</v>
      </c>
      <c r="Y22" s="9">
        <v>100</v>
      </c>
      <c r="Z22" s="9">
        <v>0</v>
      </c>
      <c r="AA22" s="9">
        <v>0</v>
      </c>
      <c r="AB22" s="9">
        <v>0</v>
      </c>
      <c r="AC22" s="10">
        <f t="shared" si="15"/>
        <v>1.8</v>
      </c>
      <c r="AD22" s="9" t="b">
        <f>Table1[[#This Row],[TOTAL HI]]=Table1[[#This Row],[Total]]</f>
        <v>1</v>
      </c>
      <c r="AE22" s="11">
        <f t="shared" si="2"/>
        <v>0</v>
      </c>
      <c r="AF22" s="11">
        <f t="shared" si="3"/>
        <v>1.8</v>
      </c>
      <c r="AG22" s="11">
        <f t="shared" si="4"/>
        <v>0</v>
      </c>
      <c r="AH22" s="11">
        <f t="shared" si="5"/>
        <v>0</v>
      </c>
      <c r="AI22" s="11">
        <f t="shared" si="6"/>
        <v>0</v>
      </c>
      <c r="AJ22" s="12">
        <v>45261</v>
      </c>
      <c r="AK22" s="11" t="s">
        <v>56</v>
      </c>
      <c r="AL22" s="9" t="s">
        <v>57</v>
      </c>
      <c r="AM22" s="9" t="str">
        <f t="shared" si="7"/>
        <v>Power</v>
      </c>
      <c r="AN22" s="9" t="str">
        <f t="shared" si="8"/>
        <v>South</v>
      </c>
      <c r="AO22" s="9" t="str">
        <f t="shared" si="9"/>
        <v>&lt;1-50 Mn</v>
      </c>
      <c r="AP22" s="9" t="str">
        <f t="shared" si="10"/>
        <v>ADF Countries</v>
      </c>
      <c r="AQ22" s="9" t="str">
        <f t="shared" si="11"/>
        <v>Non-Transition States</v>
      </c>
      <c r="AR22" s="13" t="str">
        <f>IF(ISNUMBER(MATCH(C22, {"Gabon","Sudan","Niger","Mali","Burkina Faso","Guinea"}, 0)), "De Facto Countries", "Non-De Facto Countries")</f>
        <v>Non-De Facto Countries</v>
      </c>
      <c r="AS22" s="9" t="str">
        <f t="shared" si="12"/>
        <v>Infrastructure</v>
      </c>
      <c r="AT22" s="9" t="str" cm="1">
        <f t="array" ref="AT22">_xlfn.SWITCH(K22,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3" spans="1:46" ht="10.5">
      <c r="A23" s="8" t="s">
        <v>149</v>
      </c>
      <c r="B23" s="9" t="s">
        <v>150</v>
      </c>
      <c r="C23" s="9" t="s">
        <v>102</v>
      </c>
      <c r="D23" s="9" t="s">
        <v>49</v>
      </c>
      <c r="E23" s="9" t="s">
        <v>50</v>
      </c>
      <c r="F23" s="9" t="s">
        <v>107</v>
      </c>
      <c r="G23" s="9" t="s">
        <v>107</v>
      </c>
      <c r="H23" s="9" t="s">
        <v>84</v>
      </c>
      <c r="I23" s="9" t="s">
        <v>73</v>
      </c>
      <c r="J23" s="9" t="s">
        <v>85</v>
      </c>
      <c r="K23" s="9" t="s">
        <v>75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f t="shared" si="0"/>
        <v>0</v>
      </c>
      <c r="S23" s="9">
        <v>0</v>
      </c>
      <c r="T23" s="9">
        <v>0</v>
      </c>
      <c r="U23" s="9">
        <v>0</v>
      </c>
      <c r="V23" s="11">
        <f t="shared" si="1"/>
        <v>0</v>
      </c>
      <c r="W23" s="9" t="s">
        <v>68</v>
      </c>
      <c r="X23" s="9">
        <v>0</v>
      </c>
      <c r="Y23" s="9">
        <v>0</v>
      </c>
      <c r="Z23" s="9">
        <v>0</v>
      </c>
      <c r="AA23" s="9">
        <v>0</v>
      </c>
      <c r="AB23" s="9">
        <v>100</v>
      </c>
      <c r="AC23" s="10">
        <f t="shared" si="15"/>
        <v>0</v>
      </c>
      <c r="AD23" s="9" t="b">
        <f>Table1[[#This Row],[TOTAL HI]]=Table1[[#This Row],[Total]]</f>
        <v>1</v>
      </c>
      <c r="AE23" s="11">
        <f t="shared" si="2"/>
        <v>0</v>
      </c>
      <c r="AF23" s="11">
        <f t="shared" si="3"/>
        <v>0</v>
      </c>
      <c r="AG23" s="11">
        <f t="shared" si="4"/>
        <v>0</v>
      </c>
      <c r="AH23" s="11">
        <f t="shared" si="5"/>
        <v>0</v>
      </c>
      <c r="AI23" s="11">
        <f t="shared" si="6"/>
        <v>0</v>
      </c>
      <c r="AJ23" s="12">
        <v>45261</v>
      </c>
      <c r="AK23" s="11" t="s">
        <v>56</v>
      </c>
      <c r="AL23" s="9" t="s">
        <v>27</v>
      </c>
      <c r="AM23" s="9" t="str">
        <f t="shared" si="7"/>
        <v>Finance</v>
      </c>
      <c r="AN23" s="9" t="str">
        <f t="shared" si="8"/>
        <v>Nigeria</v>
      </c>
      <c r="AO23" s="9" t="str">
        <f t="shared" si="9"/>
        <v>&lt;1-50 Mn</v>
      </c>
      <c r="AP23" s="9" t="str">
        <f t="shared" si="10"/>
        <v>ADB Countries</v>
      </c>
      <c r="AQ23" s="9" t="str">
        <f t="shared" si="11"/>
        <v>Non-Transition States</v>
      </c>
      <c r="AR23" s="13" t="str">
        <f>IF(ISNUMBER(MATCH(C23, {"Gabon","Sudan","Niger","Mali","Burkina Faso","Guinea"}, 0)), "De Facto Countries", "Non-De Facto Countries")</f>
        <v>Non-De Facto Countries</v>
      </c>
      <c r="AS23" s="9" t="str">
        <f t="shared" si="12"/>
        <v>Others Including Policy-Based</v>
      </c>
      <c r="AT23" s="9" t="str" cm="1">
        <f t="array" ref="AT23">_xlfn.SWITCH(K23,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4" spans="1:46" ht="10.5">
      <c r="A24" s="8" t="s">
        <v>151</v>
      </c>
      <c r="B24" s="9" t="s">
        <v>152</v>
      </c>
      <c r="C24" s="9" t="s">
        <v>102</v>
      </c>
      <c r="D24" s="9" t="s">
        <v>49</v>
      </c>
      <c r="E24" s="9" t="s">
        <v>79</v>
      </c>
      <c r="F24" s="9" t="s">
        <v>107</v>
      </c>
      <c r="G24" s="9" t="s">
        <v>107</v>
      </c>
      <c r="H24" s="9" t="s">
        <v>84</v>
      </c>
      <c r="I24" s="9" t="s">
        <v>53</v>
      </c>
      <c r="J24" s="9" t="s">
        <v>85</v>
      </c>
      <c r="K24" s="9" t="s">
        <v>75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f t="shared" si="0"/>
        <v>0</v>
      </c>
      <c r="S24" s="9">
        <v>0</v>
      </c>
      <c r="T24" s="9">
        <v>0</v>
      </c>
      <c r="U24" s="9">
        <v>0</v>
      </c>
      <c r="V24" s="11">
        <f t="shared" si="1"/>
        <v>0</v>
      </c>
      <c r="W24" s="9" t="s">
        <v>68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10">
        <f t="shared" si="15"/>
        <v>0</v>
      </c>
      <c r="AD24" s="9" t="b">
        <f>Table1[[#This Row],[TOTAL HI]]=Table1[[#This Row],[Total]]</f>
        <v>1</v>
      </c>
      <c r="AE24" s="11">
        <f t="shared" si="2"/>
        <v>0</v>
      </c>
      <c r="AF24" s="11">
        <f t="shared" si="3"/>
        <v>0</v>
      </c>
      <c r="AG24" s="11">
        <f t="shared" si="4"/>
        <v>0</v>
      </c>
      <c r="AH24" s="11">
        <f t="shared" si="5"/>
        <v>0</v>
      </c>
      <c r="AI24" s="11">
        <f t="shared" si="6"/>
        <v>0</v>
      </c>
      <c r="AJ24" s="12">
        <v>45261</v>
      </c>
      <c r="AK24" s="11" t="s">
        <v>56</v>
      </c>
      <c r="AL24" s="9" t="s">
        <v>57</v>
      </c>
      <c r="AM24" s="9" t="str">
        <f t="shared" si="7"/>
        <v>Finance</v>
      </c>
      <c r="AN24" s="9" t="str">
        <f t="shared" si="8"/>
        <v>Nigeria</v>
      </c>
      <c r="AO24" s="9" t="str">
        <f t="shared" si="9"/>
        <v>&lt;1-50 Mn</v>
      </c>
      <c r="AP24" s="9" t="str">
        <f t="shared" si="10"/>
        <v>ADB Countries</v>
      </c>
      <c r="AQ24" s="9" t="str">
        <f t="shared" si="11"/>
        <v>Non-Transition States</v>
      </c>
      <c r="AR24" s="13" t="str">
        <f>IF(ISNUMBER(MATCH(C24, {"Gabon","Sudan","Niger","Mali","Burkina Faso","Guinea"}, 0)), "De Facto Countries", "Non-De Facto Countries")</f>
        <v>Non-De Facto Countries</v>
      </c>
      <c r="AS24" s="9" t="str">
        <f t="shared" si="12"/>
        <v>Others Including Policy-Based</v>
      </c>
      <c r="AT24" s="9" t="str" cm="1">
        <f t="array" ref="AT24">_xlfn.SWITCH(K24,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5" spans="1:46" ht="10.5">
      <c r="A25" s="8" t="s">
        <v>153</v>
      </c>
      <c r="B25" s="9" t="s">
        <v>154</v>
      </c>
      <c r="C25" s="9" t="s">
        <v>82</v>
      </c>
      <c r="D25" s="9" t="s">
        <v>49</v>
      </c>
      <c r="E25" s="9" t="s">
        <v>79</v>
      </c>
      <c r="F25" s="9" t="s">
        <v>107</v>
      </c>
      <c r="G25" s="9" t="s">
        <v>107</v>
      </c>
      <c r="H25" s="9" t="s">
        <v>52</v>
      </c>
      <c r="I25" s="9" t="s">
        <v>53</v>
      </c>
      <c r="J25" s="9" t="s">
        <v>74</v>
      </c>
      <c r="K25" s="9" t="s">
        <v>75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f t="shared" si="0"/>
        <v>0</v>
      </c>
      <c r="S25" s="9">
        <v>0</v>
      </c>
      <c r="T25" s="9">
        <v>1.1499999999999999</v>
      </c>
      <c r="U25" s="9">
        <v>0</v>
      </c>
      <c r="V25" s="11">
        <f t="shared" si="1"/>
        <v>0</v>
      </c>
      <c r="W25" s="9" t="s">
        <v>68</v>
      </c>
      <c r="X25" s="9">
        <v>100</v>
      </c>
      <c r="Y25" s="9">
        <v>0</v>
      </c>
      <c r="Z25" s="9">
        <v>0</v>
      </c>
      <c r="AA25" s="9">
        <v>0</v>
      </c>
      <c r="AB25" s="9">
        <v>0</v>
      </c>
      <c r="AC25" s="10">
        <f t="shared" si="15"/>
        <v>0</v>
      </c>
      <c r="AD25" s="9" t="b">
        <f>Table1[[#This Row],[TOTAL HI]]=Table1[[#This Row],[Total]]</f>
        <v>1</v>
      </c>
      <c r="AE25" s="11">
        <f t="shared" si="2"/>
        <v>0</v>
      </c>
      <c r="AF25" s="11">
        <f t="shared" si="3"/>
        <v>0</v>
      </c>
      <c r="AG25" s="11">
        <f t="shared" si="4"/>
        <v>0</v>
      </c>
      <c r="AH25" s="11">
        <f t="shared" si="5"/>
        <v>0</v>
      </c>
      <c r="AI25" s="11">
        <f t="shared" si="6"/>
        <v>0</v>
      </c>
      <c r="AJ25" s="12">
        <v>45261</v>
      </c>
      <c r="AK25" s="11" t="s">
        <v>56</v>
      </c>
      <c r="AL25" s="9" t="s">
        <v>57</v>
      </c>
      <c r="AM25" s="9" t="str">
        <f t="shared" si="7"/>
        <v>Finance</v>
      </c>
      <c r="AN25" s="9" t="str">
        <f t="shared" si="8"/>
        <v>Multi</v>
      </c>
      <c r="AO25" s="9" t="str">
        <f t="shared" si="9"/>
        <v>&lt;1-50 Mn</v>
      </c>
      <c r="AP25" s="9" t="str">
        <f t="shared" si="10"/>
        <v>Multinational</v>
      </c>
      <c r="AQ25" s="9" t="str">
        <f t="shared" si="11"/>
        <v>Multinational</v>
      </c>
      <c r="AR25" s="13" t="str">
        <f>IF(ISNUMBER(MATCH(C25, {"Gabon","Sudan","Niger","Mali","Burkina Faso","Guinea"}, 0)), "De Facto Countries", "Non-De Facto Countries")</f>
        <v>Non-De Facto Countries</v>
      </c>
      <c r="AS25" s="9" t="str">
        <f t="shared" si="12"/>
        <v>Others Including Policy-Based</v>
      </c>
      <c r="AT25" s="9" t="str" cm="1">
        <f t="array" ref="AT25">_xlfn.SWITCH(K25,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6" spans="1:46" ht="10.5">
      <c r="A26" s="8" t="s">
        <v>155</v>
      </c>
      <c r="B26" s="9" t="s">
        <v>156</v>
      </c>
      <c r="C26" s="9" t="s">
        <v>96</v>
      </c>
      <c r="D26" s="9" t="s">
        <v>49</v>
      </c>
      <c r="E26" s="9" t="s">
        <v>79</v>
      </c>
      <c r="F26" s="9" t="s">
        <v>92</v>
      </c>
      <c r="G26" s="9" t="s">
        <v>92</v>
      </c>
      <c r="H26" s="9" t="s">
        <v>84</v>
      </c>
      <c r="I26" s="9" t="s">
        <v>73</v>
      </c>
      <c r="J26" s="9" t="s">
        <v>54</v>
      </c>
      <c r="K26" s="9" t="s">
        <v>93</v>
      </c>
      <c r="L26" s="9">
        <v>0</v>
      </c>
      <c r="M26" s="9">
        <v>10</v>
      </c>
      <c r="N26" s="9">
        <v>0</v>
      </c>
      <c r="O26" s="9">
        <v>0</v>
      </c>
      <c r="P26" s="9">
        <v>0</v>
      </c>
      <c r="Q26" s="9">
        <v>0</v>
      </c>
      <c r="R26" s="9">
        <f t="shared" si="0"/>
        <v>0</v>
      </c>
      <c r="S26" s="9">
        <v>0</v>
      </c>
      <c r="T26" s="9">
        <v>0</v>
      </c>
      <c r="U26" s="9">
        <v>0</v>
      </c>
      <c r="V26" s="11">
        <f t="shared" si="1"/>
        <v>10</v>
      </c>
      <c r="W26" s="9" t="s">
        <v>12</v>
      </c>
      <c r="X26" s="9">
        <v>55</v>
      </c>
      <c r="Y26" s="9">
        <v>0</v>
      </c>
      <c r="Z26" s="9">
        <v>25</v>
      </c>
      <c r="AA26" s="9">
        <v>0</v>
      </c>
      <c r="AB26" s="9">
        <v>20</v>
      </c>
      <c r="AC26" s="10">
        <f t="shared" si="15"/>
        <v>10</v>
      </c>
      <c r="AD26" s="9" t="b">
        <f>Table1[[#This Row],[TOTAL HI]]=Table1[[#This Row],[Total]]</f>
        <v>1</v>
      </c>
      <c r="AE26" s="11">
        <f t="shared" si="2"/>
        <v>5.5</v>
      </c>
      <c r="AF26" s="11">
        <f t="shared" si="3"/>
        <v>0</v>
      </c>
      <c r="AG26" s="11">
        <f t="shared" si="4"/>
        <v>2.5</v>
      </c>
      <c r="AH26" s="11">
        <f t="shared" si="5"/>
        <v>0</v>
      </c>
      <c r="AI26" s="11">
        <f t="shared" si="6"/>
        <v>2</v>
      </c>
      <c r="AJ26" s="12">
        <v>45261</v>
      </c>
      <c r="AK26" s="11" t="s">
        <v>56</v>
      </c>
      <c r="AL26" s="9" t="s">
        <v>27</v>
      </c>
      <c r="AM26" s="9" t="str">
        <f t="shared" si="7"/>
        <v>Agriculture</v>
      </c>
      <c r="AN26" s="9" t="str">
        <f t="shared" si="8"/>
        <v>North</v>
      </c>
      <c r="AO26" s="9" t="str">
        <f t="shared" si="9"/>
        <v>&lt;1-50 Mn</v>
      </c>
      <c r="AP26" s="9" t="str">
        <f t="shared" si="10"/>
        <v>ADB Countries</v>
      </c>
      <c r="AQ26" s="9" t="str">
        <f t="shared" si="11"/>
        <v>Non-Transition States</v>
      </c>
      <c r="AR26" s="13" t="str">
        <f>IF(ISNUMBER(MATCH(C26, {"Gabon","Sudan","Niger","Mali","Burkina Faso","Guinea"}, 0)), "De Facto Countries", "Non-De Facto Countries")</f>
        <v>Non-De Facto Countries</v>
      </c>
      <c r="AS26" s="9" t="str">
        <f t="shared" si="12"/>
        <v>Others Including Policy-Based</v>
      </c>
      <c r="AT26" s="9" t="str" cm="1">
        <f t="array" ref="AT26">_xlfn.SWITCH(K26,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7" spans="1:46" ht="10.5">
      <c r="A27" s="8" t="s">
        <v>157</v>
      </c>
      <c r="B27" s="9" t="s">
        <v>158</v>
      </c>
      <c r="C27" s="9" t="s">
        <v>159</v>
      </c>
      <c r="D27" s="9" t="s">
        <v>49</v>
      </c>
      <c r="E27" s="9" t="s">
        <v>50</v>
      </c>
      <c r="F27" s="9" t="s">
        <v>72</v>
      </c>
      <c r="G27" s="9" t="s">
        <v>72</v>
      </c>
      <c r="H27" s="9" t="s">
        <v>52</v>
      </c>
      <c r="I27" s="9" t="s">
        <v>73</v>
      </c>
      <c r="J27" s="9" t="s">
        <v>62</v>
      </c>
      <c r="K27" s="9" t="s">
        <v>75</v>
      </c>
      <c r="L27" s="9">
        <v>0</v>
      </c>
      <c r="M27" s="9">
        <v>106</v>
      </c>
      <c r="N27" s="9">
        <v>0</v>
      </c>
      <c r="O27" s="9">
        <v>0</v>
      </c>
      <c r="P27" s="9">
        <v>0</v>
      </c>
      <c r="Q27" s="9">
        <v>0</v>
      </c>
      <c r="R27" s="9">
        <f t="shared" si="0"/>
        <v>0</v>
      </c>
      <c r="S27" s="9">
        <v>0</v>
      </c>
      <c r="T27" s="9">
        <v>0</v>
      </c>
      <c r="U27" s="9">
        <v>0</v>
      </c>
      <c r="V27" s="11">
        <f t="shared" si="1"/>
        <v>106</v>
      </c>
      <c r="W27" s="9" t="s">
        <v>12</v>
      </c>
      <c r="X27" s="9">
        <v>0</v>
      </c>
      <c r="Y27" s="9">
        <v>0</v>
      </c>
      <c r="Z27" s="9">
        <v>100</v>
      </c>
      <c r="AA27" s="9">
        <v>0</v>
      </c>
      <c r="AB27" s="9">
        <v>0</v>
      </c>
      <c r="AC27" s="10">
        <f t="shared" si="15"/>
        <v>106</v>
      </c>
      <c r="AD27" s="9" t="b">
        <f>Table1[[#This Row],[TOTAL HI]]=Table1[[#This Row],[Total]]</f>
        <v>1</v>
      </c>
      <c r="AE27" s="11">
        <f t="shared" si="2"/>
        <v>0</v>
      </c>
      <c r="AF27" s="11">
        <f t="shared" si="3"/>
        <v>0</v>
      </c>
      <c r="AG27" s="11">
        <f t="shared" si="4"/>
        <v>106</v>
      </c>
      <c r="AH27" s="11">
        <f t="shared" si="5"/>
        <v>0</v>
      </c>
      <c r="AI27" s="11">
        <f t="shared" si="6"/>
        <v>0</v>
      </c>
      <c r="AJ27" s="12">
        <v>45261</v>
      </c>
      <c r="AK27" s="11" t="s">
        <v>56</v>
      </c>
      <c r="AL27" s="9" t="s">
        <v>57</v>
      </c>
      <c r="AM27" s="9" t="str">
        <f t="shared" si="7"/>
        <v>Finance</v>
      </c>
      <c r="AN27" s="9" t="str">
        <f t="shared" si="8"/>
        <v>South</v>
      </c>
      <c r="AO27" s="9" t="str">
        <f t="shared" si="9"/>
        <v>100-200 Mn</v>
      </c>
      <c r="AP27" s="9" t="str">
        <f t="shared" si="10"/>
        <v>ADB Countries</v>
      </c>
      <c r="AQ27" s="9" t="str">
        <f t="shared" si="11"/>
        <v>Non-Transition States</v>
      </c>
      <c r="AR27" s="13" t="str">
        <f>IF(ISNUMBER(MATCH(C27, {"Gabon","Sudan","Niger","Mali","Burkina Faso","Guinea"}, 0)), "De Facto Countries", "Non-De Facto Countries")</f>
        <v>Non-De Facto Countries</v>
      </c>
      <c r="AS27" s="9" t="str">
        <f t="shared" si="12"/>
        <v>Others Including Policy-Based</v>
      </c>
      <c r="AT27" s="9" t="str" cm="1">
        <f t="array" ref="AT27">_xlfn.SWITCH(K27,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8" spans="1:46" ht="10.5">
      <c r="A28" s="8" t="s">
        <v>160</v>
      </c>
      <c r="B28" s="9" t="s">
        <v>161</v>
      </c>
      <c r="C28" s="9" t="s">
        <v>82</v>
      </c>
      <c r="D28" s="9" t="s">
        <v>49</v>
      </c>
      <c r="E28" s="9" t="s">
        <v>50</v>
      </c>
      <c r="F28" s="9" t="s">
        <v>126</v>
      </c>
      <c r="G28" s="9" t="s">
        <v>126</v>
      </c>
      <c r="H28" s="9" t="s">
        <v>52</v>
      </c>
      <c r="I28" s="9" t="s">
        <v>73</v>
      </c>
      <c r="J28" s="9" t="s">
        <v>62</v>
      </c>
      <c r="K28" s="9" t="s">
        <v>127</v>
      </c>
      <c r="L28" s="9">
        <v>0</v>
      </c>
      <c r="M28" s="9">
        <v>20</v>
      </c>
      <c r="N28" s="9">
        <v>0</v>
      </c>
      <c r="O28" s="9">
        <v>0</v>
      </c>
      <c r="P28" s="9">
        <v>0</v>
      </c>
      <c r="Q28" s="9">
        <v>0</v>
      </c>
      <c r="R28" s="9">
        <f t="shared" si="0"/>
        <v>0</v>
      </c>
      <c r="S28" s="9">
        <v>0</v>
      </c>
      <c r="T28" s="9">
        <v>0</v>
      </c>
      <c r="U28" s="9">
        <v>0</v>
      </c>
      <c r="V28" s="11">
        <f t="shared" si="1"/>
        <v>20</v>
      </c>
      <c r="W28" s="9" t="s">
        <v>12</v>
      </c>
      <c r="X28" s="9">
        <v>0</v>
      </c>
      <c r="Y28" s="9">
        <v>0</v>
      </c>
      <c r="Z28" s="9">
        <v>0</v>
      </c>
      <c r="AA28" s="9">
        <v>100</v>
      </c>
      <c r="AB28" s="9">
        <v>0</v>
      </c>
      <c r="AC28" s="10">
        <f t="shared" si="15"/>
        <v>20</v>
      </c>
      <c r="AD28" s="9" t="b">
        <f>Table1[[#This Row],[TOTAL HI]]=Table1[[#This Row],[Total]]</f>
        <v>1</v>
      </c>
      <c r="AE28" s="11">
        <f t="shared" si="2"/>
        <v>0</v>
      </c>
      <c r="AF28" s="11">
        <f t="shared" si="3"/>
        <v>0</v>
      </c>
      <c r="AG28" s="11">
        <f t="shared" si="4"/>
        <v>0</v>
      </c>
      <c r="AH28" s="11">
        <f t="shared" si="5"/>
        <v>20</v>
      </c>
      <c r="AI28" s="11">
        <f t="shared" si="6"/>
        <v>0</v>
      </c>
      <c r="AJ28" s="12">
        <v>45261</v>
      </c>
      <c r="AK28" s="11" t="s">
        <v>56</v>
      </c>
      <c r="AL28" s="9" t="s">
        <v>57</v>
      </c>
      <c r="AM28" s="9" t="str">
        <f t="shared" si="7"/>
        <v>Multi-Sector</v>
      </c>
      <c r="AN28" s="9" t="str">
        <f t="shared" si="8"/>
        <v>Multi</v>
      </c>
      <c r="AO28" s="9" t="str">
        <f t="shared" si="9"/>
        <v>&lt;1-50 Mn</v>
      </c>
      <c r="AP28" s="9" t="str">
        <f t="shared" si="10"/>
        <v>Multinational</v>
      </c>
      <c r="AQ28" s="9" t="str">
        <f t="shared" si="11"/>
        <v>Multinational</v>
      </c>
      <c r="AR28" s="13" t="str">
        <f>IF(ISNUMBER(MATCH(C28, {"Gabon","Sudan","Niger","Mali","Burkina Faso","Guinea"}, 0)), "De Facto Countries", "Non-De Facto Countries")</f>
        <v>Non-De Facto Countries</v>
      </c>
      <c r="AS28" s="9" t="str">
        <f t="shared" si="12"/>
        <v>Others Including Policy-Based</v>
      </c>
      <c r="AT28" s="9" t="str" cm="1">
        <f t="array" ref="AT28">_xlfn.SWITCH(K28,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9" spans="1:46" ht="10.5">
      <c r="A29" s="8" t="s">
        <v>162</v>
      </c>
      <c r="B29" s="9" t="s">
        <v>163</v>
      </c>
      <c r="C29" s="9" t="s">
        <v>82</v>
      </c>
      <c r="D29" s="9" t="s">
        <v>49</v>
      </c>
      <c r="E29" s="9" t="s">
        <v>66</v>
      </c>
      <c r="F29" s="9" t="s">
        <v>164</v>
      </c>
      <c r="G29" s="9" t="s">
        <v>164</v>
      </c>
      <c r="H29" s="9" t="s">
        <v>52</v>
      </c>
      <c r="I29" s="9" t="s">
        <v>73</v>
      </c>
      <c r="J29" s="9" t="s">
        <v>112</v>
      </c>
      <c r="K29" s="9" t="s">
        <v>75</v>
      </c>
      <c r="L29" s="9">
        <v>0</v>
      </c>
      <c r="M29" s="9">
        <v>76.64</v>
      </c>
      <c r="N29" s="9">
        <v>0</v>
      </c>
      <c r="O29" s="9">
        <v>0</v>
      </c>
      <c r="P29" s="9">
        <v>0</v>
      </c>
      <c r="Q29" s="9">
        <v>0</v>
      </c>
      <c r="R29" s="9">
        <f t="shared" si="0"/>
        <v>0</v>
      </c>
      <c r="S29" s="9">
        <v>0</v>
      </c>
      <c r="T29" s="9">
        <v>0</v>
      </c>
      <c r="U29" s="9">
        <v>0</v>
      </c>
      <c r="V29" s="11">
        <f t="shared" si="1"/>
        <v>76.64</v>
      </c>
      <c r="W29" s="9" t="s">
        <v>12</v>
      </c>
      <c r="X29" s="9">
        <v>0</v>
      </c>
      <c r="Y29" s="9">
        <v>0</v>
      </c>
      <c r="Z29" s="9">
        <v>0</v>
      </c>
      <c r="AA29" s="9">
        <v>0</v>
      </c>
      <c r="AB29" s="9">
        <v>100</v>
      </c>
      <c r="AC29" s="10">
        <f t="shared" si="15"/>
        <v>76.64</v>
      </c>
      <c r="AD29" s="9" t="b">
        <f>Table1[[#This Row],[TOTAL HI]]=Table1[[#This Row],[Total]]</f>
        <v>1</v>
      </c>
      <c r="AE29" s="11">
        <f t="shared" si="2"/>
        <v>0</v>
      </c>
      <c r="AF29" s="11">
        <f t="shared" si="3"/>
        <v>0</v>
      </c>
      <c r="AG29" s="11">
        <f t="shared" si="4"/>
        <v>0</v>
      </c>
      <c r="AH29" s="11">
        <f t="shared" si="5"/>
        <v>0</v>
      </c>
      <c r="AI29" s="11">
        <f t="shared" si="6"/>
        <v>76.64</v>
      </c>
      <c r="AJ29" s="12">
        <v>45261</v>
      </c>
      <c r="AK29" s="11" t="s">
        <v>56</v>
      </c>
      <c r="AL29" s="9" t="s">
        <v>27</v>
      </c>
      <c r="AM29" s="9" t="str">
        <f t="shared" si="7"/>
        <v>Finance</v>
      </c>
      <c r="AN29" s="9" t="str">
        <f t="shared" si="8"/>
        <v>Multi</v>
      </c>
      <c r="AO29" s="9" t="str">
        <f t="shared" si="9"/>
        <v>50-100 Mn</v>
      </c>
      <c r="AP29" s="9" t="str">
        <f t="shared" si="10"/>
        <v>Multinational</v>
      </c>
      <c r="AQ29" s="9" t="str">
        <f t="shared" si="11"/>
        <v>Multinational</v>
      </c>
      <c r="AR29" s="13" t="str">
        <f>IF(ISNUMBER(MATCH(C29, {"Gabon","Sudan","Niger","Mali","Burkina Faso","Guinea"}, 0)), "De Facto Countries", "Non-De Facto Countries")</f>
        <v>Non-De Facto Countries</v>
      </c>
      <c r="AS29" s="9" t="str">
        <f t="shared" si="12"/>
        <v>Others Including Policy-Based</v>
      </c>
      <c r="AT29" s="9" t="str" cm="1">
        <f t="array" ref="AT29">_xlfn.SWITCH(K29,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0" spans="1:46" ht="10.5">
      <c r="A30" s="8" t="s">
        <v>165</v>
      </c>
      <c r="B30" s="9" t="s">
        <v>166</v>
      </c>
      <c r="C30" s="9" t="s">
        <v>82</v>
      </c>
      <c r="D30" s="9" t="s">
        <v>49</v>
      </c>
      <c r="E30" s="9" t="s">
        <v>50</v>
      </c>
      <c r="F30" s="9" t="s">
        <v>98</v>
      </c>
      <c r="G30" s="9" t="s">
        <v>98</v>
      </c>
      <c r="H30" s="9" t="s">
        <v>52</v>
      </c>
      <c r="I30" s="9" t="s">
        <v>73</v>
      </c>
      <c r="J30" s="9" t="s">
        <v>62</v>
      </c>
      <c r="K30" s="9" t="s">
        <v>99</v>
      </c>
      <c r="L30" s="9">
        <v>0</v>
      </c>
      <c r="M30" s="9">
        <v>7</v>
      </c>
      <c r="N30" s="9">
        <v>0</v>
      </c>
      <c r="O30" s="9">
        <v>0</v>
      </c>
      <c r="P30" s="9">
        <v>0</v>
      </c>
      <c r="Q30" s="9">
        <v>0</v>
      </c>
      <c r="R30" s="9">
        <f t="shared" si="0"/>
        <v>0</v>
      </c>
      <c r="S30" s="9">
        <v>0</v>
      </c>
      <c r="T30" s="9">
        <v>0</v>
      </c>
      <c r="U30" s="9">
        <v>0</v>
      </c>
      <c r="V30" s="11">
        <f t="shared" si="1"/>
        <v>7</v>
      </c>
      <c r="W30" s="9" t="s">
        <v>12</v>
      </c>
      <c r="X30" s="9">
        <v>0</v>
      </c>
      <c r="Y30" s="9">
        <v>0</v>
      </c>
      <c r="Z30" s="9">
        <v>50</v>
      </c>
      <c r="AA30" s="9">
        <v>0</v>
      </c>
      <c r="AB30" s="9">
        <v>50</v>
      </c>
      <c r="AC30" s="10">
        <f t="shared" si="15"/>
        <v>7</v>
      </c>
      <c r="AD30" s="9" t="b">
        <f>Table1[[#This Row],[TOTAL HI]]=Table1[[#This Row],[Total]]</f>
        <v>1</v>
      </c>
      <c r="AE30" s="11">
        <f t="shared" si="2"/>
        <v>0</v>
      </c>
      <c r="AF30" s="11">
        <f t="shared" si="3"/>
        <v>0</v>
      </c>
      <c r="AG30" s="11">
        <f t="shared" si="4"/>
        <v>3.5</v>
      </c>
      <c r="AH30" s="11">
        <f t="shared" si="5"/>
        <v>0</v>
      </c>
      <c r="AI30" s="11">
        <f t="shared" si="6"/>
        <v>3.5</v>
      </c>
      <c r="AJ30" s="12">
        <v>45261</v>
      </c>
      <c r="AK30" s="11" t="s">
        <v>56</v>
      </c>
      <c r="AL30" s="9" t="s">
        <v>27</v>
      </c>
      <c r="AM30" s="9" t="str">
        <f t="shared" si="7"/>
        <v>Industry</v>
      </c>
      <c r="AN30" s="9" t="str">
        <f t="shared" si="8"/>
        <v>Multi</v>
      </c>
      <c r="AO30" s="9" t="str">
        <f t="shared" si="9"/>
        <v>&lt;1-50 Mn</v>
      </c>
      <c r="AP30" s="9" t="str">
        <f t="shared" si="10"/>
        <v>Multinational</v>
      </c>
      <c r="AQ30" s="9" t="str">
        <f t="shared" si="11"/>
        <v>Multinational</v>
      </c>
      <c r="AR30" s="13" t="str">
        <f>IF(ISNUMBER(MATCH(C30, {"Gabon","Sudan","Niger","Mali","Burkina Faso","Guinea"}, 0)), "De Facto Countries", "Non-De Facto Countries")</f>
        <v>Non-De Facto Countries</v>
      </c>
      <c r="AS30" s="9" t="str">
        <f t="shared" si="12"/>
        <v>Others Including Policy-Based</v>
      </c>
      <c r="AT30" s="9" t="str" cm="1">
        <f t="array" ref="AT30">_xlfn.SWITCH(K30,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1" spans="1:46" ht="10.5">
      <c r="A31" s="8" t="s">
        <v>167</v>
      </c>
      <c r="B31" s="9" t="s">
        <v>168</v>
      </c>
      <c r="C31" s="9" t="s">
        <v>169</v>
      </c>
      <c r="D31" s="9" t="s">
        <v>49</v>
      </c>
      <c r="E31" s="9" t="s">
        <v>79</v>
      </c>
      <c r="F31" s="9" t="s">
        <v>51</v>
      </c>
      <c r="G31" s="9" t="s">
        <v>51</v>
      </c>
      <c r="H31" s="9" t="s">
        <v>52</v>
      </c>
      <c r="I31" s="9" t="s">
        <v>53</v>
      </c>
      <c r="J31" s="9" t="s">
        <v>54</v>
      </c>
      <c r="K31" s="9" t="s">
        <v>55</v>
      </c>
      <c r="L31" s="9">
        <v>0</v>
      </c>
      <c r="M31" s="9">
        <v>0</v>
      </c>
      <c r="N31" s="9">
        <v>0</v>
      </c>
      <c r="O31" s="9">
        <v>0</v>
      </c>
      <c r="P31" s="9">
        <v>0.25</v>
      </c>
      <c r="Q31" s="9">
        <v>0</v>
      </c>
      <c r="R31" s="9">
        <f t="shared" si="0"/>
        <v>0</v>
      </c>
      <c r="S31" s="9">
        <v>0</v>
      </c>
      <c r="T31" s="9">
        <v>0</v>
      </c>
      <c r="U31" s="9">
        <v>0</v>
      </c>
      <c r="V31" s="11">
        <f t="shared" si="1"/>
        <v>0.25</v>
      </c>
      <c r="W31" s="9" t="s">
        <v>68</v>
      </c>
      <c r="X31" s="9">
        <v>100</v>
      </c>
      <c r="Y31" s="9">
        <v>0</v>
      </c>
      <c r="Z31" s="9">
        <v>0</v>
      </c>
      <c r="AA31" s="9">
        <v>0</v>
      </c>
      <c r="AB31" s="9">
        <v>0</v>
      </c>
      <c r="AC31" s="10">
        <f t="shared" si="15"/>
        <v>0.25</v>
      </c>
      <c r="AD31" s="9" t="b">
        <f>Table1[[#This Row],[TOTAL HI]]=Table1[[#This Row],[Total]]</f>
        <v>1</v>
      </c>
      <c r="AE31" s="11">
        <f t="shared" si="2"/>
        <v>0.25</v>
      </c>
      <c r="AF31" s="11">
        <f t="shared" si="3"/>
        <v>0</v>
      </c>
      <c r="AG31" s="11">
        <f t="shared" si="4"/>
        <v>0</v>
      </c>
      <c r="AH31" s="11">
        <f t="shared" si="5"/>
        <v>0</v>
      </c>
      <c r="AI31" s="11">
        <f t="shared" si="6"/>
        <v>0</v>
      </c>
      <c r="AJ31" s="12">
        <v>45261</v>
      </c>
      <c r="AK31" s="11" t="s">
        <v>56</v>
      </c>
      <c r="AL31" s="9" t="s">
        <v>57</v>
      </c>
      <c r="AM31" s="9" t="str">
        <f t="shared" si="7"/>
        <v>Agriculture</v>
      </c>
      <c r="AN31" s="9" t="str">
        <f t="shared" si="8"/>
        <v>North</v>
      </c>
      <c r="AO31" s="9" t="str">
        <f t="shared" si="9"/>
        <v>&lt;1-50 Mn</v>
      </c>
      <c r="AP31" s="9" t="str">
        <f t="shared" si="10"/>
        <v>ADB Countries</v>
      </c>
      <c r="AQ31" s="9" t="str">
        <f t="shared" si="11"/>
        <v>Non-Transition States</v>
      </c>
      <c r="AR31" s="13" t="str">
        <f>IF(ISNUMBER(MATCH(C31, {"Gabon","Sudan","Niger","Mali","Burkina Faso","Guinea"}, 0)), "De Facto Countries", "Non-De Facto Countries")</f>
        <v>Non-De Facto Countries</v>
      </c>
      <c r="AS31" s="9" t="str">
        <f t="shared" si="12"/>
        <v>Others Including Policy-Based</v>
      </c>
      <c r="AT31" s="9" t="str" cm="1">
        <f t="array" ref="AT31">_xlfn.SWITCH(K31,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2" spans="1:46" ht="10.5">
      <c r="A32" s="8" t="s">
        <v>170</v>
      </c>
      <c r="B32" s="9" t="s">
        <v>171</v>
      </c>
      <c r="C32" s="9" t="s">
        <v>172</v>
      </c>
      <c r="D32" s="9" t="s">
        <v>49</v>
      </c>
      <c r="E32" s="9" t="s">
        <v>79</v>
      </c>
      <c r="F32" s="9" t="s">
        <v>173</v>
      </c>
      <c r="G32" s="9" t="s">
        <v>173</v>
      </c>
      <c r="H32" s="9" t="s">
        <v>52</v>
      </c>
      <c r="I32" s="9" t="s">
        <v>53</v>
      </c>
      <c r="J32" s="9" t="s">
        <v>112</v>
      </c>
      <c r="K32" s="9" t="s">
        <v>55</v>
      </c>
      <c r="L32" s="9">
        <v>0</v>
      </c>
      <c r="M32" s="9">
        <v>0</v>
      </c>
      <c r="N32" s="9">
        <v>0</v>
      </c>
      <c r="O32" s="9">
        <v>10</v>
      </c>
      <c r="P32" s="9">
        <v>0</v>
      </c>
      <c r="Q32" s="9">
        <v>5</v>
      </c>
      <c r="R32" s="9">
        <f t="shared" si="0"/>
        <v>15</v>
      </c>
      <c r="S32" s="9">
        <v>0</v>
      </c>
      <c r="T32" s="9">
        <v>0</v>
      </c>
      <c r="U32" s="9">
        <v>0</v>
      </c>
      <c r="V32" s="11">
        <f t="shared" si="1"/>
        <v>15</v>
      </c>
      <c r="W32" s="9" t="s">
        <v>17</v>
      </c>
      <c r="X32" s="9">
        <v>90</v>
      </c>
      <c r="Y32" s="9">
        <v>0</v>
      </c>
      <c r="Z32" s="9">
        <v>0</v>
      </c>
      <c r="AA32" s="9">
        <v>0</v>
      </c>
      <c r="AB32" s="9">
        <v>10</v>
      </c>
      <c r="AC32" s="10">
        <f>SUM(AE32:AI32)</f>
        <v>15</v>
      </c>
      <c r="AD32" s="9" t="b">
        <f>Table1[[#This Row],[TOTAL HI]]=Table1[[#This Row],[Total]]</f>
        <v>1</v>
      </c>
      <c r="AE32" s="11">
        <f t="shared" si="2"/>
        <v>13.5</v>
      </c>
      <c r="AF32" s="11">
        <f t="shared" si="3"/>
        <v>0</v>
      </c>
      <c r="AG32" s="11">
        <f t="shared" si="4"/>
        <v>0</v>
      </c>
      <c r="AH32" s="11">
        <f t="shared" si="5"/>
        <v>0</v>
      </c>
      <c r="AI32" s="11">
        <f t="shared" si="6"/>
        <v>1.5</v>
      </c>
      <c r="AJ32" s="12">
        <v>45261</v>
      </c>
      <c r="AK32" s="11" t="s">
        <v>56</v>
      </c>
      <c r="AL32" s="9" t="s">
        <v>27</v>
      </c>
      <c r="AM32" s="9" t="str">
        <f t="shared" si="7"/>
        <v>Agriculture</v>
      </c>
      <c r="AN32" s="9" t="str">
        <f t="shared" si="8"/>
        <v>East</v>
      </c>
      <c r="AO32" s="9" t="str">
        <f t="shared" si="9"/>
        <v>&lt;1-50 Mn</v>
      </c>
      <c r="AP32" s="9" t="str">
        <f t="shared" si="10"/>
        <v>ADF Countries</v>
      </c>
      <c r="AQ32" s="9" t="str">
        <f t="shared" si="11"/>
        <v>Transition States</v>
      </c>
      <c r="AR32" s="13" t="str">
        <f>IF(ISNUMBER(MATCH(C32, {"Gabon","Sudan","Niger","Mali","Burkina Faso","Guinea"}, 0)), "De Facto Countries", "Non-De Facto Countries")</f>
        <v>Non-De Facto Countries</v>
      </c>
      <c r="AS32" s="9" t="str">
        <f t="shared" si="12"/>
        <v>Others Including Policy-Based</v>
      </c>
      <c r="AT32" s="9" t="str" cm="1">
        <f t="array" ref="AT32">_xlfn.SWITCH(K32,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3" spans="1:46" ht="10.5">
      <c r="A33" s="8" t="s">
        <v>174</v>
      </c>
      <c r="B33" s="9" t="s">
        <v>175</v>
      </c>
      <c r="C33" s="9" t="s">
        <v>96</v>
      </c>
      <c r="D33" s="9" t="s">
        <v>49</v>
      </c>
      <c r="E33" s="9" t="s">
        <v>50</v>
      </c>
      <c r="F33" s="9" t="s">
        <v>51</v>
      </c>
      <c r="G33" s="9" t="s">
        <v>51</v>
      </c>
      <c r="H33" s="9" t="s">
        <v>52</v>
      </c>
      <c r="I33" s="9" t="s">
        <v>53</v>
      </c>
      <c r="J33" s="9" t="s">
        <v>54</v>
      </c>
      <c r="K33" s="9" t="s">
        <v>55</v>
      </c>
      <c r="L33" s="9">
        <v>40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f t="shared" si="0"/>
        <v>0</v>
      </c>
      <c r="S33" s="9">
        <v>0</v>
      </c>
      <c r="T33" s="9">
        <v>0</v>
      </c>
      <c r="U33" s="9">
        <v>0</v>
      </c>
      <c r="V33" s="11">
        <f t="shared" si="1"/>
        <v>40</v>
      </c>
      <c r="W33" s="9" t="s">
        <v>11</v>
      </c>
      <c r="X33" s="9">
        <v>35</v>
      </c>
      <c r="Y33" s="9">
        <v>0</v>
      </c>
      <c r="Z33" s="9">
        <v>25</v>
      </c>
      <c r="AA33" s="9">
        <v>0</v>
      </c>
      <c r="AB33" s="9">
        <v>40</v>
      </c>
      <c r="AC33" s="10">
        <f t="shared" ref="AC33:AC96" si="16">SUM(AE33:AI33)</f>
        <v>40</v>
      </c>
      <c r="AD33" s="9" t="b">
        <f>Table1[[#This Row],[TOTAL HI]]=Table1[[#This Row],[Total]]</f>
        <v>1</v>
      </c>
      <c r="AE33" s="11">
        <f t="shared" si="2"/>
        <v>14</v>
      </c>
      <c r="AF33" s="11">
        <f t="shared" si="3"/>
        <v>0</v>
      </c>
      <c r="AG33" s="11">
        <f t="shared" si="4"/>
        <v>10</v>
      </c>
      <c r="AH33" s="11">
        <f t="shared" si="5"/>
        <v>0</v>
      </c>
      <c r="AI33" s="11">
        <f t="shared" si="6"/>
        <v>16</v>
      </c>
      <c r="AJ33" s="12">
        <v>45261</v>
      </c>
      <c r="AK33" s="11" t="s">
        <v>56</v>
      </c>
      <c r="AL33" s="9" t="s">
        <v>27</v>
      </c>
      <c r="AM33" s="9" t="str">
        <f t="shared" si="7"/>
        <v>Environment</v>
      </c>
      <c r="AN33" s="9" t="str">
        <f t="shared" si="8"/>
        <v>North</v>
      </c>
      <c r="AO33" s="9" t="str">
        <f t="shared" si="9"/>
        <v>&lt;1-50 Mn</v>
      </c>
      <c r="AP33" s="9" t="str">
        <f t="shared" si="10"/>
        <v>ADB Countries</v>
      </c>
      <c r="AQ33" s="9" t="str">
        <f t="shared" si="11"/>
        <v>Non-Transition States</v>
      </c>
      <c r="AR33" s="13" t="str">
        <f>IF(ISNUMBER(MATCH(C33, {"Gabon","Sudan","Niger","Mali","Burkina Faso","Guinea"}, 0)), "De Facto Countries", "Non-De Facto Countries")</f>
        <v>Non-De Facto Countries</v>
      </c>
      <c r="AS33" s="9" t="str">
        <f t="shared" si="12"/>
        <v>Infrastructure</v>
      </c>
      <c r="AT33" s="9" t="str" cm="1">
        <f t="array" ref="AT33">_xlfn.SWITCH(K33,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4" spans="1:46" ht="10.5">
      <c r="A34" s="8" t="s">
        <v>176</v>
      </c>
      <c r="B34" s="9" t="s">
        <v>177</v>
      </c>
      <c r="C34" s="9" t="s">
        <v>146</v>
      </c>
      <c r="D34" s="9" t="s">
        <v>49</v>
      </c>
      <c r="E34" s="9" t="s">
        <v>50</v>
      </c>
      <c r="F34" s="9" t="s">
        <v>61</v>
      </c>
      <c r="G34" s="9" t="s">
        <v>61</v>
      </c>
      <c r="H34" s="9" t="s">
        <v>52</v>
      </c>
      <c r="I34" s="9" t="s">
        <v>53</v>
      </c>
      <c r="J34" s="9" t="s">
        <v>62</v>
      </c>
      <c r="K34" s="9" t="s">
        <v>55</v>
      </c>
      <c r="L34" s="9">
        <v>15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f t="shared" si="0"/>
        <v>0</v>
      </c>
      <c r="S34" s="9">
        <v>0</v>
      </c>
      <c r="T34" s="9">
        <v>0</v>
      </c>
      <c r="U34" s="9">
        <v>0</v>
      </c>
      <c r="V34" s="11">
        <f t="shared" si="1"/>
        <v>15</v>
      </c>
      <c r="W34" s="9" t="s">
        <v>11</v>
      </c>
      <c r="X34" s="9">
        <v>100</v>
      </c>
      <c r="Y34" s="9">
        <v>0</v>
      </c>
      <c r="Z34" s="9">
        <v>0</v>
      </c>
      <c r="AA34" s="9">
        <v>0</v>
      </c>
      <c r="AB34" s="9">
        <v>0</v>
      </c>
      <c r="AC34" s="10">
        <f t="shared" si="16"/>
        <v>15</v>
      </c>
      <c r="AD34" s="9" t="b">
        <f>Table1[[#This Row],[TOTAL HI]]=Table1[[#This Row],[Total]]</f>
        <v>1</v>
      </c>
      <c r="AE34" s="11">
        <f t="shared" si="2"/>
        <v>15</v>
      </c>
      <c r="AF34" s="11">
        <f t="shared" si="3"/>
        <v>0</v>
      </c>
      <c r="AG34" s="11">
        <f t="shared" si="4"/>
        <v>0</v>
      </c>
      <c r="AH34" s="11">
        <f t="shared" si="5"/>
        <v>0</v>
      </c>
      <c r="AI34" s="11">
        <f t="shared" si="6"/>
        <v>0</v>
      </c>
      <c r="AJ34" s="12">
        <v>45261</v>
      </c>
      <c r="AK34" s="11" t="s">
        <v>56</v>
      </c>
      <c r="AL34" s="9" t="s">
        <v>57</v>
      </c>
      <c r="AM34" s="9" t="str">
        <f t="shared" si="7"/>
        <v>Agriculture</v>
      </c>
      <c r="AN34" s="9" t="str">
        <f t="shared" si="8"/>
        <v>South</v>
      </c>
      <c r="AO34" s="9" t="str">
        <f t="shared" si="9"/>
        <v>&lt;1-50 Mn</v>
      </c>
      <c r="AP34" s="9" t="str">
        <f t="shared" si="10"/>
        <v>ADF Countries</v>
      </c>
      <c r="AQ34" s="9" t="str">
        <f t="shared" si="11"/>
        <v>Non-Transition States</v>
      </c>
      <c r="AR34" s="13" t="str">
        <f>IF(ISNUMBER(MATCH(C34, {"Gabon","Sudan","Niger","Mali","Burkina Faso","Guinea"}, 0)), "De Facto Countries", "Non-De Facto Countries")</f>
        <v>Non-De Facto Countries</v>
      </c>
      <c r="AS34" s="9" t="str">
        <f t="shared" si="12"/>
        <v>Others Including Policy-Based</v>
      </c>
      <c r="AT34" s="9" t="str" cm="1">
        <f t="array" ref="AT34">_xlfn.SWITCH(K34,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5" spans="1:46" ht="10.5">
      <c r="A35" s="8" t="s">
        <v>178</v>
      </c>
      <c r="B35" s="9" t="s">
        <v>179</v>
      </c>
      <c r="C35" s="9" t="s">
        <v>102</v>
      </c>
      <c r="D35" s="9" t="s">
        <v>49</v>
      </c>
      <c r="E35" s="9" t="s">
        <v>66</v>
      </c>
      <c r="F35" s="9" t="s">
        <v>51</v>
      </c>
      <c r="G35" s="9" t="s">
        <v>51</v>
      </c>
      <c r="H35" s="9" t="s">
        <v>84</v>
      </c>
      <c r="I35" s="9" t="s">
        <v>53</v>
      </c>
      <c r="J35" s="9" t="s">
        <v>85</v>
      </c>
      <c r="K35" s="9" t="s">
        <v>55</v>
      </c>
      <c r="L35" s="9">
        <v>150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f t="shared" si="0"/>
        <v>0</v>
      </c>
      <c r="S35" s="9">
        <v>0</v>
      </c>
      <c r="T35" s="9">
        <v>0</v>
      </c>
      <c r="U35" s="9">
        <v>0</v>
      </c>
      <c r="V35" s="11">
        <f t="shared" si="1"/>
        <v>150</v>
      </c>
      <c r="W35" s="9" t="s">
        <v>11</v>
      </c>
      <c r="X35" s="9">
        <v>70</v>
      </c>
      <c r="Y35" s="9">
        <v>0</v>
      </c>
      <c r="Z35" s="9">
        <v>0</v>
      </c>
      <c r="AA35" s="9">
        <v>0</v>
      </c>
      <c r="AB35" s="9">
        <v>30</v>
      </c>
      <c r="AC35" s="10">
        <f t="shared" si="16"/>
        <v>150</v>
      </c>
      <c r="AD35" s="9" t="b">
        <f>Table1[[#This Row],[TOTAL HI]]=Table1[[#This Row],[Total]]</f>
        <v>1</v>
      </c>
      <c r="AE35" s="11">
        <f t="shared" si="2"/>
        <v>105</v>
      </c>
      <c r="AF35" s="11">
        <f t="shared" si="3"/>
        <v>0</v>
      </c>
      <c r="AG35" s="11">
        <f t="shared" si="4"/>
        <v>0</v>
      </c>
      <c r="AH35" s="11">
        <f t="shared" si="5"/>
        <v>0</v>
      </c>
      <c r="AI35" s="11">
        <f t="shared" si="6"/>
        <v>45</v>
      </c>
      <c r="AJ35" s="12">
        <v>45261</v>
      </c>
      <c r="AK35" s="11" t="s">
        <v>56</v>
      </c>
      <c r="AL35" s="9" t="s">
        <v>27</v>
      </c>
      <c r="AM35" s="9" t="str">
        <f t="shared" si="7"/>
        <v>Agriculture</v>
      </c>
      <c r="AN35" s="9" t="str">
        <f t="shared" si="8"/>
        <v>Nigeria</v>
      </c>
      <c r="AO35" s="9" t="str">
        <f t="shared" si="9"/>
        <v>100-200 Mn</v>
      </c>
      <c r="AP35" s="9" t="str">
        <f t="shared" si="10"/>
        <v>ADB Countries</v>
      </c>
      <c r="AQ35" s="9" t="str">
        <f t="shared" si="11"/>
        <v>Non-Transition States</v>
      </c>
      <c r="AR35" s="13" t="str">
        <f>IF(ISNUMBER(MATCH(C35, {"Gabon","Sudan","Niger","Mali","Burkina Faso","Guinea"}, 0)), "De Facto Countries", "Non-De Facto Countries")</f>
        <v>Non-De Facto Countries</v>
      </c>
      <c r="AS35" s="9" t="str">
        <f t="shared" si="12"/>
        <v>Others Including Policy-Based</v>
      </c>
      <c r="AT35" s="9" t="str" cm="1">
        <f t="array" ref="AT35">_xlfn.SWITCH(K35,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6" spans="1:46" ht="10.5">
      <c r="A36" s="8" t="s">
        <v>180</v>
      </c>
      <c r="B36" s="9" t="s">
        <v>181</v>
      </c>
      <c r="C36" s="9" t="s">
        <v>182</v>
      </c>
      <c r="D36" s="9" t="s">
        <v>49</v>
      </c>
      <c r="E36" s="9" t="s">
        <v>50</v>
      </c>
      <c r="F36" s="9" t="s">
        <v>183</v>
      </c>
      <c r="G36" s="9" t="s">
        <v>183</v>
      </c>
      <c r="H36" s="9" t="s">
        <v>52</v>
      </c>
      <c r="I36" s="9" t="s">
        <v>53</v>
      </c>
      <c r="J36" s="9" t="s">
        <v>62</v>
      </c>
      <c r="K36" s="9" t="s">
        <v>55</v>
      </c>
      <c r="L36" s="9">
        <v>0</v>
      </c>
      <c r="M36" s="9">
        <v>0</v>
      </c>
      <c r="N36" s="9">
        <v>10</v>
      </c>
      <c r="O36" s="9">
        <v>0</v>
      </c>
      <c r="P36" s="9">
        <v>0</v>
      </c>
      <c r="Q36" s="9">
        <v>0</v>
      </c>
      <c r="R36" s="9">
        <f t="shared" si="0"/>
        <v>10</v>
      </c>
      <c r="S36" s="9">
        <v>0</v>
      </c>
      <c r="T36" s="9">
        <v>0</v>
      </c>
      <c r="U36" s="9">
        <v>0</v>
      </c>
      <c r="V36" s="11">
        <f t="shared" si="1"/>
        <v>10</v>
      </c>
      <c r="W36" s="9" t="s">
        <v>17</v>
      </c>
      <c r="X36" s="9">
        <v>60</v>
      </c>
      <c r="Y36" s="9">
        <v>0</v>
      </c>
      <c r="Z36" s="9">
        <v>0</v>
      </c>
      <c r="AA36" s="9">
        <v>0</v>
      </c>
      <c r="AB36" s="9">
        <v>40</v>
      </c>
      <c r="AC36" s="10">
        <f t="shared" si="16"/>
        <v>10</v>
      </c>
      <c r="AD36" s="9" t="b">
        <f>Table1[[#This Row],[TOTAL HI]]=Table1[[#This Row],[Total]]</f>
        <v>1</v>
      </c>
      <c r="AE36" s="11">
        <f t="shared" si="2"/>
        <v>6</v>
      </c>
      <c r="AF36" s="11">
        <f t="shared" si="3"/>
        <v>0</v>
      </c>
      <c r="AG36" s="11">
        <f t="shared" si="4"/>
        <v>0</v>
      </c>
      <c r="AH36" s="11">
        <f t="shared" si="5"/>
        <v>0</v>
      </c>
      <c r="AI36" s="11">
        <f t="shared" si="6"/>
        <v>4</v>
      </c>
      <c r="AJ36" s="12">
        <v>45261</v>
      </c>
      <c r="AK36" s="11" t="s">
        <v>56</v>
      </c>
      <c r="AL36" s="9" t="s">
        <v>27</v>
      </c>
      <c r="AM36" s="9" t="str">
        <f t="shared" si="7"/>
        <v>Agriculture</v>
      </c>
      <c r="AN36" s="9" t="str">
        <f t="shared" si="8"/>
        <v>South</v>
      </c>
      <c r="AO36" s="9" t="str">
        <f t="shared" si="9"/>
        <v>&lt;1-50 Mn</v>
      </c>
      <c r="AP36" s="9" t="str">
        <f t="shared" si="10"/>
        <v>ADF Countries</v>
      </c>
      <c r="AQ36" s="9" t="str">
        <f t="shared" si="11"/>
        <v>Non-Transition States</v>
      </c>
      <c r="AR36" s="13" t="str">
        <f>IF(ISNUMBER(MATCH(C36, {"Gabon","Sudan","Niger","Mali","Burkina Faso","Guinea"}, 0)), "De Facto Countries", "Non-De Facto Countries")</f>
        <v>Non-De Facto Countries</v>
      </c>
      <c r="AS36" s="9" t="str">
        <f t="shared" si="12"/>
        <v>Others Including Policy-Based</v>
      </c>
      <c r="AT36" s="9" t="str" cm="1">
        <f t="array" ref="AT36">_xlfn.SWITCH(K36,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7" spans="1:46" ht="10.5">
      <c r="A37" s="8" t="s">
        <v>184</v>
      </c>
      <c r="B37" s="9" t="s">
        <v>185</v>
      </c>
      <c r="C37" s="9" t="s">
        <v>96</v>
      </c>
      <c r="D37" s="9" t="s">
        <v>49</v>
      </c>
      <c r="E37" s="9" t="s">
        <v>66</v>
      </c>
      <c r="F37" s="9" t="s">
        <v>186</v>
      </c>
      <c r="G37" s="9" t="s">
        <v>186</v>
      </c>
      <c r="H37" s="9" t="s">
        <v>84</v>
      </c>
      <c r="I37" s="9" t="s">
        <v>53</v>
      </c>
      <c r="J37" s="9" t="s">
        <v>54</v>
      </c>
      <c r="K37" s="9" t="s">
        <v>127</v>
      </c>
      <c r="L37" s="9">
        <v>150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f t="shared" si="0"/>
        <v>0</v>
      </c>
      <c r="S37" s="9">
        <v>0</v>
      </c>
      <c r="T37" s="9">
        <v>0</v>
      </c>
      <c r="U37" s="9">
        <v>0</v>
      </c>
      <c r="V37" s="11">
        <f t="shared" si="1"/>
        <v>150</v>
      </c>
      <c r="W37" s="9" t="s">
        <v>11</v>
      </c>
      <c r="X37" s="9">
        <v>0</v>
      </c>
      <c r="Y37" s="9">
        <v>0</v>
      </c>
      <c r="Z37" s="9">
        <v>50</v>
      </c>
      <c r="AA37" s="9">
        <v>0</v>
      </c>
      <c r="AB37" s="9">
        <v>50</v>
      </c>
      <c r="AC37" s="10">
        <f t="shared" si="16"/>
        <v>150</v>
      </c>
      <c r="AD37" s="9" t="b">
        <f>Table1[[#This Row],[TOTAL HI]]=Table1[[#This Row],[Total]]</f>
        <v>1</v>
      </c>
      <c r="AE37" s="11">
        <f t="shared" si="2"/>
        <v>0</v>
      </c>
      <c r="AF37" s="11">
        <f t="shared" si="3"/>
        <v>0</v>
      </c>
      <c r="AG37" s="11">
        <f t="shared" si="4"/>
        <v>75</v>
      </c>
      <c r="AH37" s="11">
        <f t="shared" si="5"/>
        <v>0</v>
      </c>
      <c r="AI37" s="11">
        <f t="shared" si="6"/>
        <v>75</v>
      </c>
      <c r="AJ37" s="12">
        <v>45261</v>
      </c>
      <c r="AK37" s="11" t="s">
        <v>56</v>
      </c>
      <c r="AL37" s="9" t="s">
        <v>27</v>
      </c>
      <c r="AM37" s="9" t="str">
        <f t="shared" si="7"/>
        <v>Transport</v>
      </c>
      <c r="AN37" s="9" t="str">
        <f t="shared" si="8"/>
        <v>North</v>
      </c>
      <c r="AO37" s="9" t="str">
        <f t="shared" si="9"/>
        <v>100-200 Mn</v>
      </c>
      <c r="AP37" s="9" t="str">
        <f t="shared" si="10"/>
        <v>ADB Countries</v>
      </c>
      <c r="AQ37" s="9" t="str">
        <f t="shared" si="11"/>
        <v>Non-Transition States</v>
      </c>
      <c r="AR37" s="13" t="str">
        <f>IF(ISNUMBER(MATCH(C37, {"Gabon","Sudan","Niger","Mali","Burkina Faso","Guinea"}, 0)), "De Facto Countries", "Non-De Facto Countries")</f>
        <v>Non-De Facto Countries</v>
      </c>
      <c r="AS37" s="9" t="str">
        <f t="shared" si="12"/>
        <v>Infrastructure</v>
      </c>
      <c r="AT37" s="9" t="str" cm="1">
        <f t="array" ref="AT37">_xlfn.SWITCH(K37,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8" spans="1:46" ht="10.5">
      <c r="A38" s="8" t="s">
        <v>187</v>
      </c>
      <c r="B38" s="9" t="s">
        <v>188</v>
      </c>
      <c r="C38" s="9" t="s">
        <v>189</v>
      </c>
      <c r="D38" s="9" t="s">
        <v>49</v>
      </c>
      <c r="E38" s="9" t="s">
        <v>79</v>
      </c>
      <c r="F38" s="9" t="s">
        <v>130</v>
      </c>
      <c r="G38" s="9" t="s">
        <v>130</v>
      </c>
      <c r="H38" s="9" t="s">
        <v>52</v>
      </c>
      <c r="I38" s="9" t="s">
        <v>73</v>
      </c>
      <c r="J38" s="9" t="s">
        <v>74</v>
      </c>
      <c r="K38" s="9" t="s">
        <v>104</v>
      </c>
      <c r="L38" s="9">
        <v>0</v>
      </c>
      <c r="M38" s="9">
        <v>65</v>
      </c>
      <c r="N38" s="9">
        <v>0</v>
      </c>
      <c r="O38" s="9">
        <v>0</v>
      </c>
      <c r="P38" s="9">
        <v>0</v>
      </c>
      <c r="Q38" s="9">
        <v>0</v>
      </c>
      <c r="R38" s="9">
        <f t="shared" si="0"/>
        <v>0</v>
      </c>
      <c r="S38" s="9">
        <v>0</v>
      </c>
      <c r="T38" s="9">
        <v>0</v>
      </c>
      <c r="U38" s="9">
        <v>0</v>
      </c>
      <c r="V38" s="11">
        <f t="shared" si="1"/>
        <v>65</v>
      </c>
      <c r="W38" s="9" t="s">
        <v>12</v>
      </c>
      <c r="X38" s="9">
        <v>0</v>
      </c>
      <c r="Y38" s="9">
        <v>100</v>
      </c>
      <c r="Z38" s="9">
        <v>0</v>
      </c>
      <c r="AA38" s="9">
        <v>0</v>
      </c>
      <c r="AB38" s="9">
        <v>0</v>
      </c>
      <c r="AC38" s="10">
        <f t="shared" si="16"/>
        <v>65</v>
      </c>
      <c r="AD38" s="9" t="b">
        <f>Table1[[#This Row],[TOTAL HI]]=Table1[[#This Row],[Total]]</f>
        <v>1</v>
      </c>
      <c r="AE38" s="11">
        <f t="shared" si="2"/>
        <v>0</v>
      </c>
      <c r="AF38" s="11">
        <f t="shared" si="3"/>
        <v>65</v>
      </c>
      <c r="AG38" s="11">
        <f t="shared" si="4"/>
        <v>0</v>
      </c>
      <c r="AH38" s="11">
        <f t="shared" si="5"/>
        <v>0</v>
      </c>
      <c r="AI38" s="11">
        <f t="shared" si="6"/>
        <v>0</v>
      </c>
      <c r="AJ38" s="12">
        <v>45261</v>
      </c>
      <c r="AK38" s="11" t="s">
        <v>56</v>
      </c>
      <c r="AL38" s="9" t="s">
        <v>57</v>
      </c>
      <c r="AM38" s="9" t="str">
        <f t="shared" si="7"/>
        <v>WASH Sector</v>
      </c>
      <c r="AN38" s="9" t="str">
        <f t="shared" si="8"/>
        <v>West</v>
      </c>
      <c r="AO38" s="9" t="str">
        <f t="shared" si="9"/>
        <v>50-100 Mn</v>
      </c>
      <c r="AP38" s="9" t="str">
        <f t="shared" si="10"/>
        <v>ADF Countries</v>
      </c>
      <c r="AQ38" s="9" t="str">
        <f t="shared" si="11"/>
        <v>Transition States</v>
      </c>
      <c r="AR38" s="13" t="str">
        <f>IF(ISNUMBER(MATCH(C38, {"Gabon","Sudan","Niger","Mali","Burkina Faso","Guinea"}, 0)), "De Facto Countries", "Non-De Facto Countries")</f>
        <v>Non-De Facto Countries</v>
      </c>
      <c r="AS38" s="9" t="str">
        <f t="shared" si="12"/>
        <v>Infrastructure</v>
      </c>
      <c r="AT38" s="9" t="str" cm="1">
        <f t="array" ref="AT38">_xlfn.SWITCH(K38,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9" spans="1:46" ht="10.5">
      <c r="A39" s="8" t="s">
        <v>190</v>
      </c>
      <c r="B39" s="9" t="s">
        <v>191</v>
      </c>
      <c r="C39" s="9" t="s">
        <v>192</v>
      </c>
      <c r="D39" s="9" t="s">
        <v>49</v>
      </c>
      <c r="E39" s="9" t="s">
        <v>50</v>
      </c>
      <c r="F39" s="9" t="s">
        <v>83</v>
      </c>
      <c r="G39" s="9" t="s">
        <v>83</v>
      </c>
      <c r="H39" s="9" t="s">
        <v>52</v>
      </c>
      <c r="I39" s="9" t="s">
        <v>53</v>
      </c>
      <c r="J39" s="9" t="s">
        <v>74</v>
      </c>
      <c r="K39" s="9" t="s">
        <v>86</v>
      </c>
      <c r="L39" s="9">
        <v>50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f t="shared" si="0"/>
        <v>0</v>
      </c>
      <c r="S39" s="9">
        <v>0</v>
      </c>
      <c r="T39" s="9">
        <v>0</v>
      </c>
      <c r="U39" s="9">
        <v>0</v>
      </c>
      <c r="V39" s="11">
        <f t="shared" si="1"/>
        <v>50</v>
      </c>
      <c r="W39" s="9" t="s">
        <v>11</v>
      </c>
      <c r="X39" s="9">
        <v>0</v>
      </c>
      <c r="Y39" s="9">
        <v>50</v>
      </c>
      <c r="Z39" s="9">
        <v>25</v>
      </c>
      <c r="AA39" s="9">
        <v>0</v>
      </c>
      <c r="AB39" s="9">
        <v>25</v>
      </c>
      <c r="AC39" s="10">
        <f t="shared" si="16"/>
        <v>50</v>
      </c>
      <c r="AD39" s="9" t="b">
        <f>Table1[[#This Row],[TOTAL HI]]=Table1[[#This Row],[Total]]</f>
        <v>1</v>
      </c>
      <c r="AE39" s="11">
        <f t="shared" si="2"/>
        <v>0</v>
      </c>
      <c r="AF39" s="11">
        <f t="shared" si="3"/>
        <v>25</v>
      </c>
      <c r="AG39" s="11">
        <f t="shared" si="4"/>
        <v>12.5</v>
      </c>
      <c r="AH39" s="11">
        <f t="shared" si="5"/>
        <v>0</v>
      </c>
      <c r="AI39" s="11">
        <f t="shared" si="6"/>
        <v>12.5</v>
      </c>
      <c r="AJ39" s="12">
        <v>45261</v>
      </c>
      <c r="AK39" s="11" t="s">
        <v>56</v>
      </c>
      <c r="AL39" s="9" t="s">
        <v>27</v>
      </c>
      <c r="AM39" s="9" t="str">
        <f t="shared" si="7"/>
        <v>Power</v>
      </c>
      <c r="AN39" s="9" t="str">
        <f t="shared" si="8"/>
        <v>West</v>
      </c>
      <c r="AO39" s="9" t="str">
        <f t="shared" si="9"/>
        <v>&lt;1-50 Mn</v>
      </c>
      <c r="AP39" s="9" t="str">
        <f t="shared" si="10"/>
        <v>Blend Countries</v>
      </c>
      <c r="AQ39" s="9" t="str">
        <f t="shared" si="11"/>
        <v>Non-Transition States</v>
      </c>
      <c r="AR39" s="13" t="str">
        <f>IF(ISNUMBER(MATCH(C39, {"Gabon","Sudan","Niger","Mali","Burkina Faso","Guinea"}, 0)), "De Facto Countries", "Non-De Facto Countries")</f>
        <v>Non-De Facto Countries</v>
      </c>
      <c r="AS39" s="9" t="str">
        <f t="shared" si="12"/>
        <v>Infrastructure</v>
      </c>
      <c r="AT39" s="9" t="str" cm="1">
        <f t="array" ref="AT39">_xlfn.SWITCH(K39,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0" spans="1:46" ht="10.5">
      <c r="A40" s="8" t="s">
        <v>193</v>
      </c>
      <c r="B40" s="9" t="s">
        <v>194</v>
      </c>
      <c r="C40" s="9" t="s">
        <v>48</v>
      </c>
      <c r="D40" s="9" t="s">
        <v>49</v>
      </c>
      <c r="E40" s="9" t="s">
        <v>79</v>
      </c>
      <c r="F40" s="9" t="s">
        <v>107</v>
      </c>
      <c r="G40" s="9" t="s">
        <v>107</v>
      </c>
      <c r="H40" s="9" t="s">
        <v>52</v>
      </c>
      <c r="I40" s="9" t="s">
        <v>73</v>
      </c>
      <c r="J40" s="9" t="s">
        <v>54</v>
      </c>
      <c r="K40" s="9" t="s">
        <v>75</v>
      </c>
      <c r="L40" s="9">
        <v>0</v>
      </c>
      <c r="M40" s="9">
        <v>100</v>
      </c>
      <c r="N40" s="9">
        <v>0</v>
      </c>
      <c r="O40" s="9">
        <v>0</v>
      </c>
      <c r="P40" s="9">
        <v>0</v>
      </c>
      <c r="Q40" s="9">
        <v>0</v>
      </c>
      <c r="R40" s="9">
        <f t="shared" si="0"/>
        <v>0</v>
      </c>
      <c r="S40" s="9">
        <v>0</v>
      </c>
      <c r="T40" s="9">
        <v>0</v>
      </c>
      <c r="U40" s="9">
        <v>0</v>
      </c>
      <c r="V40" s="11">
        <f t="shared" si="1"/>
        <v>100</v>
      </c>
      <c r="W40" s="9" t="s">
        <v>12</v>
      </c>
      <c r="X40" s="9">
        <v>0</v>
      </c>
      <c r="Y40" s="9">
        <v>0</v>
      </c>
      <c r="Z40" s="9">
        <v>100</v>
      </c>
      <c r="AA40" s="9">
        <v>0</v>
      </c>
      <c r="AB40" s="9">
        <v>0</v>
      </c>
      <c r="AC40" s="10">
        <f t="shared" si="16"/>
        <v>100</v>
      </c>
      <c r="AD40" s="9" t="b">
        <f>Table1[[#This Row],[TOTAL HI]]=Table1[[#This Row],[Total]]</f>
        <v>1</v>
      </c>
      <c r="AE40" s="11">
        <f t="shared" si="2"/>
        <v>0</v>
      </c>
      <c r="AF40" s="11">
        <f t="shared" si="3"/>
        <v>0</v>
      </c>
      <c r="AG40" s="11">
        <f t="shared" si="4"/>
        <v>100</v>
      </c>
      <c r="AH40" s="11">
        <f t="shared" si="5"/>
        <v>0</v>
      </c>
      <c r="AI40" s="11">
        <f t="shared" si="6"/>
        <v>0</v>
      </c>
      <c r="AJ40" s="12">
        <v>45261</v>
      </c>
      <c r="AK40" s="11" t="s">
        <v>56</v>
      </c>
      <c r="AL40" s="9" t="s">
        <v>57</v>
      </c>
      <c r="AM40" s="9" t="str">
        <f t="shared" si="7"/>
        <v>Finance</v>
      </c>
      <c r="AN40" s="9" t="str">
        <f t="shared" si="8"/>
        <v>North</v>
      </c>
      <c r="AO40" s="9" t="str">
        <f t="shared" si="9"/>
        <v>50-100 Mn</v>
      </c>
      <c r="AP40" s="9" t="str">
        <f t="shared" si="10"/>
        <v>ADB Countries</v>
      </c>
      <c r="AQ40" s="9" t="str">
        <f t="shared" si="11"/>
        <v>Non-Transition States</v>
      </c>
      <c r="AR40" s="13" t="str">
        <f>IF(ISNUMBER(MATCH(C40, {"Gabon","Sudan","Niger","Mali","Burkina Faso","Guinea"}, 0)), "De Facto Countries", "Non-De Facto Countries")</f>
        <v>Non-De Facto Countries</v>
      </c>
      <c r="AS40" s="9" t="str">
        <f t="shared" si="12"/>
        <v>Others Including Policy-Based</v>
      </c>
      <c r="AT40" s="9" t="str" cm="1">
        <f t="array" ref="AT40">_xlfn.SWITCH(K40,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1" spans="1:46" ht="10.5">
      <c r="A41" s="8" t="s">
        <v>195</v>
      </c>
      <c r="B41" s="9" t="s">
        <v>196</v>
      </c>
      <c r="C41" s="9" t="s">
        <v>197</v>
      </c>
      <c r="D41" s="9" t="s">
        <v>49</v>
      </c>
      <c r="E41" s="9" t="s">
        <v>66</v>
      </c>
      <c r="F41" s="9" t="s">
        <v>186</v>
      </c>
      <c r="G41" s="9" t="s">
        <v>186</v>
      </c>
      <c r="H41" s="9" t="s">
        <v>52</v>
      </c>
      <c r="I41" s="9" t="s">
        <v>53</v>
      </c>
      <c r="J41" s="9" t="s">
        <v>67</v>
      </c>
      <c r="K41" s="9" t="s">
        <v>127</v>
      </c>
      <c r="L41" s="9">
        <v>0</v>
      </c>
      <c r="M41" s="9">
        <v>0</v>
      </c>
      <c r="N41" s="9">
        <v>100</v>
      </c>
      <c r="O41" s="9">
        <v>0</v>
      </c>
      <c r="P41" s="9">
        <v>0</v>
      </c>
      <c r="Q41" s="9">
        <v>0</v>
      </c>
      <c r="R41" s="9">
        <f t="shared" si="0"/>
        <v>100</v>
      </c>
      <c r="S41" s="9">
        <v>0</v>
      </c>
      <c r="T41" s="9">
        <v>0</v>
      </c>
      <c r="U41" s="9">
        <v>0</v>
      </c>
      <c r="V41" s="11">
        <f t="shared" si="1"/>
        <v>100</v>
      </c>
      <c r="W41" s="9" t="s">
        <v>17</v>
      </c>
      <c r="X41" s="9">
        <v>0</v>
      </c>
      <c r="Y41" s="9">
        <v>0</v>
      </c>
      <c r="Z41" s="9">
        <v>0</v>
      </c>
      <c r="AA41" s="9">
        <v>50</v>
      </c>
      <c r="AB41" s="9">
        <v>50</v>
      </c>
      <c r="AC41" s="10">
        <f t="shared" si="16"/>
        <v>100</v>
      </c>
      <c r="AD41" s="9" t="b">
        <f>Table1[[#This Row],[TOTAL HI]]=Table1[[#This Row],[Total]]</f>
        <v>1</v>
      </c>
      <c r="AE41" s="11">
        <f t="shared" si="2"/>
        <v>0</v>
      </c>
      <c r="AF41" s="11">
        <f t="shared" si="3"/>
        <v>0</v>
      </c>
      <c r="AG41" s="11">
        <f t="shared" si="4"/>
        <v>0</v>
      </c>
      <c r="AH41" s="11">
        <f t="shared" si="5"/>
        <v>50</v>
      </c>
      <c r="AI41" s="11">
        <f t="shared" si="6"/>
        <v>50</v>
      </c>
      <c r="AJ41" s="12">
        <v>45261</v>
      </c>
      <c r="AK41" s="11" t="s">
        <v>56</v>
      </c>
      <c r="AL41" s="9" t="s">
        <v>27</v>
      </c>
      <c r="AM41" s="9" t="str">
        <f t="shared" si="7"/>
        <v>Transport</v>
      </c>
      <c r="AN41" s="9" t="str">
        <f t="shared" si="8"/>
        <v>Central</v>
      </c>
      <c r="AO41" s="9" t="str">
        <f t="shared" si="9"/>
        <v>50-100 Mn</v>
      </c>
      <c r="AP41" s="9" t="str">
        <f t="shared" si="10"/>
        <v>ADF Countries</v>
      </c>
      <c r="AQ41" s="9" t="str">
        <f t="shared" si="11"/>
        <v>Transition States</v>
      </c>
      <c r="AR41" s="13" t="str">
        <f>IF(ISNUMBER(MATCH(C41, {"Gabon","Sudan","Niger","Mali","Burkina Faso","Guinea"}, 0)), "De Facto Countries", "Non-De Facto Countries")</f>
        <v>Non-De Facto Countries</v>
      </c>
      <c r="AS41" s="9" t="str">
        <f t="shared" si="12"/>
        <v>Infrastructure</v>
      </c>
      <c r="AT41" s="9" t="str" cm="1">
        <f t="array" ref="AT41">_xlfn.SWITCH(K41,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2" spans="1:46" ht="10.5">
      <c r="A42" s="8" t="s">
        <v>198</v>
      </c>
      <c r="B42" s="9" t="s">
        <v>199</v>
      </c>
      <c r="C42" s="9" t="s">
        <v>200</v>
      </c>
      <c r="D42" s="9" t="s">
        <v>49</v>
      </c>
      <c r="E42" s="9" t="s">
        <v>50</v>
      </c>
      <c r="F42" s="9" t="s">
        <v>111</v>
      </c>
      <c r="G42" s="9" t="s">
        <v>111</v>
      </c>
      <c r="H42" s="9" t="s">
        <v>52</v>
      </c>
      <c r="I42" s="9" t="s">
        <v>53</v>
      </c>
      <c r="J42" s="9" t="s">
        <v>67</v>
      </c>
      <c r="K42" s="9" t="s">
        <v>99</v>
      </c>
      <c r="L42" s="9">
        <v>100</v>
      </c>
      <c r="M42" s="9">
        <v>30</v>
      </c>
      <c r="N42" s="9">
        <v>0</v>
      </c>
      <c r="O42" s="9">
        <v>0</v>
      </c>
      <c r="P42" s="9">
        <v>0</v>
      </c>
      <c r="Q42" s="9">
        <v>0</v>
      </c>
      <c r="R42" s="9">
        <f t="shared" si="0"/>
        <v>0</v>
      </c>
      <c r="S42" s="9">
        <v>0</v>
      </c>
      <c r="T42" s="9">
        <v>0</v>
      </c>
      <c r="U42" s="9">
        <v>0</v>
      </c>
      <c r="V42" s="11">
        <f t="shared" si="1"/>
        <v>130</v>
      </c>
      <c r="W42" s="9" t="s">
        <v>11</v>
      </c>
      <c r="X42" s="9">
        <v>50</v>
      </c>
      <c r="Y42" s="9">
        <v>0</v>
      </c>
      <c r="Z42" s="9">
        <v>50</v>
      </c>
      <c r="AA42" s="9">
        <v>0</v>
      </c>
      <c r="AB42" s="9">
        <v>0</v>
      </c>
      <c r="AC42" s="10">
        <f t="shared" si="16"/>
        <v>130</v>
      </c>
      <c r="AD42" s="9" t="b">
        <f>Table1[[#This Row],[TOTAL HI]]=Table1[[#This Row],[Total]]</f>
        <v>1</v>
      </c>
      <c r="AE42" s="11">
        <f t="shared" si="2"/>
        <v>65</v>
      </c>
      <c r="AF42" s="11">
        <f t="shared" si="3"/>
        <v>0</v>
      </c>
      <c r="AG42" s="11">
        <f t="shared" si="4"/>
        <v>65</v>
      </c>
      <c r="AH42" s="11">
        <f t="shared" si="5"/>
        <v>0</v>
      </c>
      <c r="AI42" s="11">
        <f t="shared" si="6"/>
        <v>0</v>
      </c>
      <c r="AJ42" s="12">
        <v>45261</v>
      </c>
      <c r="AK42" s="11" t="s">
        <v>56</v>
      </c>
      <c r="AL42" s="9" t="s">
        <v>57</v>
      </c>
      <c r="AM42" s="9" t="str">
        <f t="shared" si="7"/>
        <v>Agriculture</v>
      </c>
      <c r="AN42" s="9" t="str">
        <f t="shared" si="8"/>
        <v>Central</v>
      </c>
      <c r="AO42" s="9" t="str">
        <f t="shared" si="9"/>
        <v>100-200 Mn</v>
      </c>
      <c r="AP42" s="9" t="str">
        <f t="shared" si="10"/>
        <v>Blend Countries</v>
      </c>
      <c r="AQ42" s="9" t="str">
        <f t="shared" si="11"/>
        <v>Non-Transition States</v>
      </c>
      <c r="AR42" s="13" t="str">
        <f>IF(ISNUMBER(MATCH(C42, {"Gabon","Sudan","Niger","Mali","Burkina Faso","Guinea"}, 0)), "De Facto Countries", "Non-De Facto Countries")</f>
        <v>Non-De Facto Countries</v>
      </c>
      <c r="AS42" s="9" t="str">
        <f t="shared" si="12"/>
        <v>Others Including Policy-Based</v>
      </c>
      <c r="AT42" s="9" t="str" cm="1">
        <f t="array" ref="AT42">_xlfn.SWITCH(K42,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3" spans="1:46" ht="10.5">
      <c r="A43" s="8" t="s">
        <v>201</v>
      </c>
      <c r="B43" s="9" t="s">
        <v>202</v>
      </c>
      <c r="C43" s="9" t="s">
        <v>203</v>
      </c>
      <c r="D43" s="9" t="s">
        <v>49</v>
      </c>
      <c r="E43" s="9" t="s">
        <v>66</v>
      </c>
      <c r="F43" s="9" t="s">
        <v>103</v>
      </c>
      <c r="G43" s="9" t="s">
        <v>103</v>
      </c>
      <c r="H43" s="9" t="s">
        <v>52</v>
      </c>
      <c r="I43" s="9" t="s">
        <v>53</v>
      </c>
      <c r="J43" s="9" t="s">
        <v>62</v>
      </c>
      <c r="K43" s="9" t="s">
        <v>104</v>
      </c>
      <c r="L43" s="9">
        <v>150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f t="shared" si="0"/>
        <v>0</v>
      </c>
      <c r="S43" s="9">
        <v>0</v>
      </c>
      <c r="T43" s="9">
        <v>0</v>
      </c>
      <c r="U43" s="9">
        <v>0</v>
      </c>
      <c r="V43" s="11">
        <f t="shared" si="1"/>
        <v>150</v>
      </c>
      <c r="W43" s="9" t="s">
        <v>11</v>
      </c>
      <c r="X43" s="9">
        <v>0</v>
      </c>
      <c r="Y43" s="9">
        <v>0</v>
      </c>
      <c r="Z43" s="9">
        <v>0</v>
      </c>
      <c r="AA43" s="9">
        <v>0</v>
      </c>
      <c r="AB43" s="9">
        <v>100</v>
      </c>
      <c r="AC43" s="10">
        <f t="shared" si="16"/>
        <v>150</v>
      </c>
      <c r="AD43" s="9" t="b">
        <f>Table1[[#This Row],[TOTAL HI]]=Table1[[#This Row],[Total]]</f>
        <v>1</v>
      </c>
      <c r="AE43" s="11">
        <f t="shared" si="2"/>
        <v>0</v>
      </c>
      <c r="AF43" s="11">
        <f t="shared" si="3"/>
        <v>0</v>
      </c>
      <c r="AG43" s="11">
        <f t="shared" si="4"/>
        <v>0</v>
      </c>
      <c r="AH43" s="11">
        <f t="shared" si="5"/>
        <v>0</v>
      </c>
      <c r="AI43" s="11">
        <f t="shared" si="6"/>
        <v>150</v>
      </c>
      <c r="AJ43" s="12">
        <v>45261</v>
      </c>
      <c r="AK43" s="11" t="s">
        <v>56</v>
      </c>
      <c r="AL43" s="9" t="s">
        <v>27</v>
      </c>
      <c r="AM43" s="9" t="str">
        <f t="shared" si="7"/>
        <v>WASH Sector</v>
      </c>
      <c r="AN43" s="9" t="str">
        <f t="shared" si="8"/>
        <v>South</v>
      </c>
      <c r="AO43" s="9" t="str">
        <f t="shared" si="9"/>
        <v>100-200 Mn</v>
      </c>
      <c r="AP43" s="9" t="str">
        <f t="shared" si="10"/>
        <v>ADB Countries</v>
      </c>
      <c r="AQ43" s="9" t="str">
        <f t="shared" si="11"/>
        <v>Non-Transition States</v>
      </c>
      <c r="AR43" s="13" t="str">
        <f>IF(ISNUMBER(MATCH(C43, {"Gabon","Sudan","Niger","Mali","Burkina Faso","Guinea"}, 0)), "De Facto Countries", "Non-De Facto Countries")</f>
        <v>Non-De Facto Countries</v>
      </c>
      <c r="AS43" s="9" t="str">
        <f t="shared" si="12"/>
        <v>Infrastructure</v>
      </c>
      <c r="AT43" s="9" t="str" cm="1">
        <f t="array" ref="AT43">_xlfn.SWITCH(K43,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4" spans="1:46" ht="10.5">
      <c r="A44" s="8" t="s">
        <v>204</v>
      </c>
      <c r="B44" s="9" t="s">
        <v>205</v>
      </c>
      <c r="C44" s="9" t="s">
        <v>82</v>
      </c>
      <c r="D44" s="9" t="s">
        <v>49</v>
      </c>
      <c r="E44" s="9" t="s">
        <v>50</v>
      </c>
      <c r="F44" s="9" t="s">
        <v>147</v>
      </c>
      <c r="G44" s="9" t="s">
        <v>147</v>
      </c>
      <c r="H44" s="9" t="s">
        <v>52</v>
      </c>
      <c r="I44" s="9" t="s">
        <v>53</v>
      </c>
      <c r="J44" s="9" t="s">
        <v>62</v>
      </c>
      <c r="K44" s="9" t="s">
        <v>86</v>
      </c>
      <c r="L44" s="9">
        <v>131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f t="shared" si="0"/>
        <v>0</v>
      </c>
      <c r="S44" s="9">
        <v>0</v>
      </c>
      <c r="T44" s="9">
        <v>0</v>
      </c>
      <c r="U44" s="9">
        <v>0</v>
      </c>
      <c r="V44" s="11">
        <f t="shared" si="1"/>
        <v>131</v>
      </c>
      <c r="W44" s="9" t="s">
        <v>11</v>
      </c>
      <c r="X44" s="9">
        <v>0</v>
      </c>
      <c r="Y44" s="9">
        <v>50</v>
      </c>
      <c r="Z44" s="9">
        <v>0</v>
      </c>
      <c r="AA44" s="9">
        <v>40</v>
      </c>
      <c r="AB44" s="9">
        <v>10</v>
      </c>
      <c r="AC44" s="10">
        <f t="shared" si="16"/>
        <v>131</v>
      </c>
      <c r="AD44" s="9" t="b">
        <f>Table1[[#This Row],[TOTAL HI]]=Table1[[#This Row],[Total]]</f>
        <v>1</v>
      </c>
      <c r="AE44" s="11">
        <f t="shared" si="2"/>
        <v>0</v>
      </c>
      <c r="AF44" s="11">
        <f t="shared" si="3"/>
        <v>65.5</v>
      </c>
      <c r="AG44" s="11">
        <f t="shared" si="4"/>
        <v>0</v>
      </c>
      <c r="AH44" s="11">
        <f t="shared" si="5"/>
        <v>52.4</v>
      </c>
      <c r="AI44" s="11">
        <f t="shared" si="6"/>
        <v>13.1</v>
      </c>
      <c r="AJ44" s="12">
        <v>45261</v>
      </c>
      <c r="AK44" s="11" t="s">
        <v>56</v>
      </c>
      <c r="AL44" s="9" t="s">
        <v>27</v>
      </c>
      <c r="AM44" s="9" t="str">
        <f t="shared" si="7"/>
        <v>Power</v>
      </c>
      <c r="AN44" s="9" t="str">
        <f t="shared" si="8"/>
        <v>Multi</v>
      </c>
      <c r="AO44" s="9" t="str">
        <f t="shared" si="9"/>
        <v>100-200 Mn</v>
      </c>
      <c r="AP44" s="9" t="str">
        <f t="shared" si="10"/>
        <v>Multinational</v>
      </c>
      <c r="AQ44" s="9" t="str">
        <f t="shared" si="11"/>
        <v>Multinational</v>
      </c>
      <c r="AR44" s="13" t="str">
        <f>IF(ISNUMBER(MATCH(C44, {"Gabon","Sudan","Niger","Mali","Burkina Faso","Guinea"}, 0)), "De Facto Countries", "Non-De Facto Countries")</f>
        <v>Non-De Facto Countries</v>
      </c>
      <c r="AS44" s="9" t="str">
        <f t="shared" si="12"/>
        <v>Infrastructure</v>
      </c>
      <c r="AT44" s="9" t="str" cm="1">
        <f t="array" ref="AT44">_xlfn.SWITCH(K44,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5" spans="1:46" ht="10.5">
      <c r="A45" s="8" t="s">
        <v>206</v>
      </c>
      <c r="B45" s="9" t="s">
        <v>207</v>
      </c>
      <c r="C45" s="9" t="s">
        <v>203</v>
      </c>
      <c r="D45" s="9" t="s">
        <v>49</v>
      </c>
      <c r="E45" s="9" t="s">
        <v>50</v>
      </c>
      <c r="F45" s="9" t="s">
        <v>208</v>
      </c>
      <c r="G45" s="9" t="s">
        <v>208</v>
      </c>
      <c r="H45" s="9" t="s">
        <v>52</v>
      </c>
      <c r="I45" s="9" t="s">
        <v>53</v>
      </c>
      <c r="J45" s="9" t="s">
        <v>62</v>
      </c>
      <c r="K45" s="9" t="s">
        <v>127</v>
      </c>
      <c r="L45" s="9">
        <v>10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f t="shared" si="0"/>
        <v>0</v>
      </c>
      <c r="S45" s="9">
        <v>0</v>
      </c>
      <c r="T45" s="9">
        <v>0</v>
      </c>
      <c r="U45" s="9">
        <v>0</v>
      </c>
      <c r="V45" s="11">
        <f t="shared" si="1"/>
        <v>10</v>
      </c>
      <c r="W45" s="9" t="s">
        <v>11</v>
      </c>
      <c r="X45" s="9">
        <v>0</v>
      </c>
      <c r="Y45" s="9">
        <v>0</v>
      </c>
      <c r="Z45" s="9">
        <v>0</v>
      </c>
      <c r="AA45" s="9">
        <v>100</v>
      </c>
      <c r="AB45" s="9">
        <v>0</v>
      </c>
      <c r="AC45" s="10">
        <f t="shared" si="16"/>
        <v>10</v>
      </c>
      <c r="AD45" s="9" t="b">
        <f>Table1[[#This Row],[TOTAL HI]]=Table1[[#This Row],[Total]]</f>
        <v>1</v>
      </c>
      <c r="AE45" s="11">
        <f t="shared" si="2"/>
        <v>0</v>
      </c>
      <c r="AF45" s="11">
        <f t="shared" si="3"/>
        <v>0</v>
      </c>
      <c r="AG45" s="11">
        <f t="shared" si="4"/>
        <v>0</v>
      </c>
      <c r="AH45" s="11">
        <f t="shared" si="5"/>
        <v>10</v>
      </c>
      <c r="AI45" s="11">
        <f t="shared" si="6"/>
        <v>0</v>
      </c>
      <c r="AJ45" s="12">
        <v>45261</v>
      </c>
      <c r="AK45" s="11" t="s">
        <v>56</v>
      </c>
      <c r="AL45" s="9" t="s">
        <v>57</v>
      </c>
      <c r="AM45" s="9" t="str">
        <f t="shared" si="7"/>
        <v>Transport</v>
      </c>
      <c r="AN45" s="9" t="str">
        <f t="shared" si="8"/>
        <v>South</v>
      </c>
      <c r="AO45" s="9" t="str">
        <f t="shared" si="9"/>
        <v>&lt;1-50 Mn</v>
      </c>
      <c r="AP45" s="9" t="str">
        <f t="shared" si="10"/>
        <v>ADB Countries</v>
      </c>
      <c r="AQ45" s="9" t="str">
        <f t="shared" si="11"/>
        <v>Non-Transition States</v>
      </c>
      <c r="AR45" s="13" t="str">
        <f>IF(ISNUMBER(MATCH(C45, {"Gabon","Sudan","Niger","Mali","Burkina Faso","Guinea"}, 0)), "De Facto Countries", "Non-De Facto Countries")</f>
        <v>Non-De Facto Countries</v>
      </c>
      <c r="AS45" s="9" t="str">
        <f t="shared" si="12"/>
        <v>Infrastructure</v>
      </c>
      <c r="AT45" s="9" t="str" cm="1">
        <f t="array" ref="AT45">_xlfn.SWITCH(K45,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6" spans="1:46" ht="10.5">
      <c r="A46" s="8" t="s">
        <v>209</v>
      </c>
      <c r="B46" s="9" t="s">
        <v>210</v>
      </c>
      <c r="C46" s="9" t="s">
        <v>211</v>
      </c>
      <c r="D46" s="9" t="s">
        <v>49</v>
      </c>
      <c r="E46" s="9" t="s">
        <v>79</v>
      </c>
      <c r="F46" s="9" t="s">
        <v>92</v>
      </c>
      <c r="G46" s="9" t="s">
        <v>92</v>
      </c>
      <c r="H46" s="9" t="s">
        <v>84</v>
      </c>
      <c r="I46" s="9" t="s">
        <v>73</v>
      </c>
      <c r="J46" s="9" t="s">
        <v>54</v>
      </c>
      <c r="K46" s="9" t="s">
        <v>93</v>
      </c>
      <c r="L46" s="9">
        <v>0</v>
      </c>
      <c r="M46" s="9">
        <v>30</v>
      </c>
      <c r="N46" s="9">
        <v>0</v>
      </c>
      <c r="O46" s="9">
        <v>0</v>
      </c>
      <c r="P46" s="9">
        <v>0</v>
      </c>
      <c r="Q46" s="9">
        <v>0</v>
      </c>
      <c r="R46" s="9">
        <f t="shared" si="0"/>
        <v>0</v>
      </c>
      <c r="S46" s="9">
        <v>0</v>
      </c>
      <c r="T46" s="9">
        <v>0</v>
      </c>
      <c r="U46" s="9">
        <v>0</v>
      </c>
      <c r="V46" s="11">
        <f t="shared" si="1"/>
        <v>30</v>
      </c>
      <c r="W46" s="9" t="s">
        <v>12</v>
      </c>
      <c r="X46" s="9">
        <v>80</v>
      </c>
      <c r="Y46" s="9">
        <v>0</v>
      </c>
      <c r="Z46" s="9">
        <v>0</v>
      </c>
      <c r="AA46" s="9">
        <v>0</v>
      </c>
      <c r="AB46" s="9">
        <v>20</v>
      </c>
      <c r="AC46" s="10">
        <f t="shared" si="16"/>
        <v>30</v>
      </c>
      <c r="AD46" s="9" t="b">
        <f>Table1[[#This Row],[TOTAL HI]]=Table1[[#This Row],[Total]]</f>
        <v>1</v>
      </c>
      <c r="AE46" s="11">
        <f t="shared" si="2"/>
        <v>24</v>
      </c>
      <c r="AF46" s="11">
        <f t="shared" si="3"/>
        <v>0</v>
      </c>
      <c r="AG46" s="11">
        <f t="shared" si="4"/>
        <v>0</v>
      </c>
      <c r="AH46" s="11">
        <f t="shared" si="5"/>
        <v>0</v>
      </c>
      <c r="AI46" s="11">
        <f t="shared" si="6"/>
        <v>6</v>
      </c>
      <c r="AJ46" s="12">
        <v>45261</v>
      </c>
      <c r="AK46" s="11" t="s">
        <v>56</v>
      </c>
      <c r="AL46" s="9" t="s">
        <v>27</v>
      </c>
      <c r="AM46" s="9" t="str">
        <f t="shared" si="7"/>
        <v>Agriculture</v>
      </c>
      <c r="AN46" s="9" t="str">
        <f t="shared" si="8"/>
        <v>North</v>
      </c>
      <c r="AO46" s="9" t="str">
        <f t="shared" si="9"/>
        <v>&lt;1-50 Mn</v>
      </c>
      <c r="AP46" s="9" t="str">
        <f t="shared" si="10"/>
        <v>ADB Countries</v>
      </c>
      <c r="AQ46" s="9" t="str">
        <f t="shared" si="11"/>
        <v>Non-Transition States</v>
      </c>
      <c r="AR46" s="13" t="str">
        <f>IF(ISNUMBER(MATCH(C46, {"Gabon","Sudan","Niger","Mali","Burkina Faso","Guinea"}, 0)), "De Facto Countries", "Non-De Facto Countries")</f>
        <v>Non-De Facto Countries</v>
      </c>
      <c r="AS46" s="9" t="str">
        <f t="shared" si="12"/>
        <v>Others Including Policy-Based</v>
      </c>
      <c r="AT46" s="9" t="str" cm="1">
        <f t="array" ref="AT46">_xlfn.SWITCH(K46,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7" spans="1:46" ht="10.5">
      <c r="A47" s="8" t="s">
        <v>212</v>
      </c>
      <c r="B47" s="9" t="s">
        <v>213</v>
      </c>
      <c r="C47" s="9" t="s">
        <v>214</v>
      </c>
      <c r="D47" s="9" t="s">
        <v>49</v>
      </c>
      <c r="E47" s="9" t="s">
        <v>50</v>
      </c>
      <c r="F47" s="9" t="s">
        <v>215</v>
      </c>
      <c r="G47" s="9" t="s">
        <v>215</v>
      </c>
      <c r="H47" s="9" t="s">
        <v>52</v>
      </c>
      <c r="I47" s="9" t="s">
        <v>53</v>
      </c>
      <c r="J47" s="9" t="s">
        <v>67</v>
      </c>
      <c r="K47" s="9" t="s">
        <v>216</v>
      </c>
      <c r="L47" s="9">
        <v>0</v>
      </c>
      <c r="M47" s="9">
        <v>0</v>
      </c>
      <c r="N47" s="9">
        <v>0</v>
      </c>
      <c r="O47" s="9">
        <v>10</v>
      </c>
      <c r="P47" s="9">
        <v>0</v>
      </c>
      <c r="Q47" s="9">
        <v>0</v>
      </c>
      <c r="R47" s="9">
        <f t="shared" si="0"/>
        <v>10</v>
      </c>
      <c r="S47" s="9">
        <v>0</v>
      </c>
      <c r="T47" s="9">
        <v>0</v>
      </c>
      <c r="U47" s="9">
        <v>0</v>
      </c>
      <c r="V47" s="11">
        <f t="shared" si="1"/>
        <v>10</v>
      </c>
      <c r="W47" s="9" t="s">
        <v>17</v>
      </c>
      <c r="X47" s="9">
        <v>0</v>
      </c>
      <c r="Y47" s="9">
        <v>0</v>
      </c>
      <c r="Z47" s="9">
        <v>0</v>
      </c>
      <c r="AA47" s="9">
        <v>0</v>
      </c>
      <c r="AB47" s="9">
        <v>100</v>
      </c>
      <c r="AC47" s="10">
        <f t="shared" si="16"/>
        <v>10</v>
      </c>
      <c r="AD47" s="9" t="b">
        <f>Table1[[#This Row],[TOTAL HI]]=Table1[[#This Row],[Total]]</f>
        <v>1</v>
      </c>
      <c r="AE47" s="11">
        <f t="shared" si="2"/>
        <v>0</v>
      </c>
      <c r="AF47" s="11">
        <f t="shared" si="3"/>
        <v>0</v>
      </c>
      <c r="AG47" s="11">
        <f t="shared" si="4"/>
        <v>0</v>
      </c>
      <c r="AH47" s="11">
        <f t="shared" si="5"/>
        <v>0</v>
      </c>
      <c r="AI47" s="11">
        <f t="shared" si="6"/>
        <v>10</v>
      </c>
      <c r="AJ47" s="12">
        <v>45261</v>
      </c>
      <c r="AK47" s="11" t="s">
        <v>56</v>
      </c>
      <c r="AL47" s="9" t="s">
        <v>27</v>
      </c>
      <c r="AM47" s="9" t="str">
        <f t="shared" si="7"/>
        <v>Multi-Sector</v>
      </c>
      <c r="AN47" s="9" t="str">
        <f t="shared" si="8"/>
        <v>Central</v>
      </c>
      <c r="AO47" s="9" t="str">
        <f t="shared" si="9"/>
        <v>&lt;1-50 Mn</v>
      </c>
      <c r="AP47" s="9" t="str">
        <f t="shared" si="10"/>
        <v>ADF Countries</v>
      </c>
      <c r="AQ47" s="9" t="str">
        <f t="shared" si="11"/>
        <v>Transition States</v>
      </c>
      <c r="AR47" s="13" t="str">
        <f>IF(ISNUMBER(MATCH(C47, {"Gabon","Sudan","Niger","Mali","Burkina Faso","Guinea"}, 0)), "De Facto Countries", "Non-De Facto Countries")</f>
        <v>Non-De Facto Countries</v>
      </c>
      <c r="AS47" s="9" t="str">
        <f t="shared" si="12"/>
        <v>Others Including Policy-Based</v>
      </c>
      <c r="AT47" s="9" t="str" cm="1">
        <f t="array" ref="AT47">_xlfn.SWITCH(K47,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48" spans="1:46" ht="10.5">
      <c r="A48" s="8" t="s">
        <v>217</v>
      </c>
      <c r="B48" s="9" t="s">
        <v>218</v>
      </c>
      <c r="C48" s="9" t="s">
        <v>219</v>
      </c>
      <c r="D48" s="9" t="s">
        <v>49</v>
      </c>
      <c r="E48" s="9" t="s">
        <v>79</v>
      </c>
      <c r="F48" s="9" t="s">
        <v>220</v>
      </c>
      <c r="G48" s="9" t="s">
        <v>220</v>
      </c>
      <c r="H48" s="9" t="s">
        <v>52</v>
      </c>
      <c r="I48" s="9" t="s">
        <v>53</v>
      </c>
      <c r="J48" s="9" t="s">
        <v>112</v>
      </c>
      <c r="K48" s="9" t="s">
        <v>86</v>
      </c>
      <c r="L48" s="9">
        <v>30</v>
      </c>
      <c r="M48" s="9">
        <v>0</v>
      </c>
      <c r="N48" s="9">
        <v>0</v>
      </c>
      <c r="O48" s="9">
        <v>0</v>
      </c>
      <c r="P48" s="9">
        <v>0</v>
      </c>
      <c r="Q48" s="9">
        <v>9</v>
      </c>
      <c r="R48" s="9">
        <f t="shared" si="0"/>
        <v>9</v>
      </c>
      <c r="S48" s="9">
        <v>0</v>
      </c>
      <c r="T48" s="9">
        <v>0</v>
      </c>
      <c r="U48" s="9">
        <v>0</v>
      </c>
      <c r="V48" s="11">
        <f t="shared" si="1"/>
        <v>39</v>
      </c>
      <c r="W48" s="9" t="s">
        <v>17</v>
      </c>
      <c r="X48" s="9">
        <v>0</v>
      </c>
      <c r="Y48" s="9">
        <v>40</v>
      </c>
      <c r="Z48" s="9">
        <v>0</v>
      </c>
      <c r="AA48" s="9">
        <v>20</v>
      </c>
      <c r="AB48" s="9">
        <v>40</v>
      </c>
      <c r="AC48" s="10">
        <f t="shared" si="16"/>
        <v>39</v>
      </c>
      <c r="AD48" s="9" t="b">
        <f>Table1[[#This Row],[TOTAL HI]]=Table1[[#This Row],[Total]]</f>
        <v>1</v>
      </c>
      <c r="AE48" s="11">
        <f t="shared" si="2"/>
        <v>0</v>
      </c>
      <c r="AF48" s="11">
        <f t="shared" si="3"/>
        <v>15.6</v>
      </c>
      <c r="AG48" s="11">
        <f t="shared" si="4"/>
        <v>0</v>
      </c>
      <c r="AH48" s="11">
        <f t="shared" si="5"/>
        <v>7.8</v>
      </c>
      <c r="AI48" s="11">
        <f t="shared" si="6"/>
        <v>15.6</v>
      </c>
      <c r="AJ48" s="12">
        <v>45261</v>
      </c>
      <c r="AK48" s="11" t="s">
        <v>56</v>
      </c>
      <c r="AL48" s="9" t="s">
        <v>27</v>
      </c>
      <c r="AM48" s="9" t="str">
        <f t="shared" si="7"/>
        <v>Power</v>
      </c>
      <c r="AN48" s="9" t="str">
        <f t="shared" si="8"/>
        <v>East</v>
      </c>
      <c r="AO48" s="9" t="str">
        <f t="shared" si="9"/>
        <v>&lt;1-50 Mn</v>
      </c>
      <c r="AP48" s="9" t="str">
        <f t="shared" si="10"/>
        <v>ADF Countries</v>
      </c>
      <c r="AQ48" s="9" t="str">
        <f t="shared" si="11"/>
        <v>Transition States</v>
      </c>
      <c r="AR48" s="13" t="str">
        <f>IF(ISNUMBER(MATCH(C48, {"Gabon","Sudan","Niger","Mali","Burkina Faso","Guinea"}, 0)), "De Facto Countries", "Non-De Facto Countries")</f>
        <v>Non-De Facto Countries</v>
      </c>
      <c r="AS48" s="9" t="str">
        <f t="shared" si="12"/>
        <v>Infrastructure</v>
      </c>
      <c r="AT48" s="9" t="str" cm="1">
        <f t="array" ref="AT48">_xlfn.SWITCH(K48,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9" spans="1:46" ht="10.5">
      <c r="A49" s="8" t="s">
        <v>221</v>
      </c>
      <c r="B49" s="9" t="s">
        <v>222</v>
      </c>
      <c r="C49" s="9" t="s">
        <v>223</v>
      </c>
      <c r="D49" s="9" t="s">
        <v>49</v>
      </c>
      <c r="E49" s="9" t="s">
        <v>79</v>
      </c>
      <c r="F49" s="9" t="s">
        <v>51</v>
      </c>
      <c r="G49" s="9" t="s">
        <v>51</v>
      </c>
      <c r="H49" s="9" t="s">
        <v>52</v>
      </c>
      <c r="I49" s="9" t="s">
        <v>53</v>
      </c>
      <c r="J49" s="9" t="s">
        <v>54</v>
      </c>
      <c r="K49" s="9" t="s">
        <v>55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f t="shared" si="0"/>
        <v>0</v>
      </c>
      <c r="S49" s="9">
        <v>0</v>
      </c>
      <c r="T49" s="9">
        <v>0</v>
      </c>
      <c r="U49" s="9">
        <v>7</v>
      </c>
      <c r="V49" s="11">
        <f t="shared" si="1"/>
        <v>7</v>
      </c>
      <c r="W49" s="9" t="s">
        <v>68</v>
      </c>
      <c r="X49" s="9">
        <v>100</v>
      </c>
      <c r="Y49" s="9">
        <v>0</v>
      </c>
      <c r="Z49" s="9">
        <v>0</v>
      </c>
      <c r="AA49" s="9">
        <v>0</v>
      </c>
      <c r="AB49" s="9">
        <v>0</v>
      </c>
      <c r="AC49" s="10">
        <f t="shared" si="16"/>
        <v>7</v>
      </c>
      <c r="AD49" s="9" t="b">
        <f>Table1[[#This Row],[TOTAL HI]]=Table1[[#This Row],[Total]]</f>
        <v>1</v>
      </c>
      <c r="AE49" s="11">
        <f t="shared" si="2"/>
        <v>7</v>
      </c>
      <c r="AF49" s="11">
        <f t="shared" si="3"/>
        <v>0</v>
      </c>
      <c r="AG49" s="11">
        <f t="shared" si="4"/>
        <v>0</v>
      </c>
      <c r="AH49" s="11">
        <f t="shared" si="5"/>
        <v>0</v>
      </c>
      <c r="AI49" s="11">
        <f t="shared" si="6"/>
        <v>0</v>
      </c>
      <c r="AJ49" s="12">
        <v>45261</v>
      </c>
      <c r="AK49" s="11" t="s">
        <v>56</v>
      </c>
      <c r="AL49" s="9" t="s">
        <v>57</v>
      </c>
      <c r="AM49" s="9" t="str">
        <f t="shared" si="7"/>
        <v>Agriculture</v>
      </c>
      <c r="AN49" s="9" t="str">
        <f t="shared" si="8"/>
        <v>North</v>
      </c>
      <c r="AO49" s="9" t="str">
        <f t="shared" si="9"/>
        <v>&lt;1-50 Mn</v>
      </c>
      <c r="AP49" s="9" t="str">
        <f t="shared" si="10"/>
        <v>ADF Countries</v>
      </c>
      <c r="AQ49" s="9" t="str">
        <f t="shared" si="11"/>
        <v>Non-Transition States</v>
      </c>
      <c r="AR49" s="13" t="str">
        <f>IF(ISNUMBER(MATCH(C49, {"Gabon","Sudan","Niger","Mali","Burkina Faso","Guinea"}, 0)), "De Facto Countries", "Non-De Facto Countries")</f>
        <v>Non-De Facto Countries</v>
      </c>
      <c r="AS49" s="9" t="str">
        <f t="shared" si="12"/>
        <v>Others Including Policy-Based</v>
      </c>
      <c r="AT49" s="9" t="str" cm="1">
        <f t="array" ref="AT49">_xlfn.SWITCH(K49,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0" spans="1:46" ht="10.5">
      <c r="A50" s="8" t="s">
        <v>224</v>
      </c>
      <c r="B50" s="9" t="s">
        <v>225</v>
      </c>
      <c r="C50" s="9" t="s">
        <v>192</v>
      </c>
      <c r="D50" s="9" t="s">
        <v>49</v>
      </c>
      <c r="E50" s="9" t="s">
        <v>50</v>
      </c>
      <c r="F50" s="9" t="s">
        <v>215</v>
      </c>
      <c r="G50" s="9" t="s">
        <v>215</v>
      </c>
      <c r="H50" s="9" t="s">
        <v>52</v>
      </c>
      <c r="I50" s="9" t="s">
        <v>53</v>
      </c>
      <c r="J50" s="9" t="s">
        <v>74</v>
      </c>
      <c r="K50" s="9" t="s">
        <v>216</v>
      </c>
      <c r="L50" s="9">
        <v>10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f t="shared" si="0"/>
        <v>0</v>
      </c>
      <c r="S50" s="9">
        <v>0</v>
      </c>
      <c r="T50" s="9">
        <v>0</v>
      </c>
      <c r="U50" s="9">
        <v>0</v>
      </c>
      <c r="V50" s="11">
        <f t="shared" si="1"/>
        <v>10</v>
      </c>
      <c r="W50" s="9" t="s">
        <v>11</v>
      </c>
      <c r="X50" s="9">
        <v>0</v>
      </c>
      <c r="Y50" s="9">
        <v>0</v>
      </c>
      <c r="Z50" s="9">
        <v>0</v>
      </c>
      <c r="AA50" s="9">
        <v>0</v>
      </c>
      <c r="AB50" s="9">
        <v>100</v>
      </c>
      <c r="AC50" s="10">
        <f t="shared" si="16"/>
        <v>10</v>
      </c>
      <c r="AD50" s="9" t="b">
        <f>Table1[[#This Row],[TOTAL HI]]=Table1[[#This Row],[Total]]</f>
        <v>1</v>
      </c>
      <c r="AE50" s="11">
        <f t="shared" si="2"/>
        <v>0</v>
      </c>
      <c r="AF50" s="11">
        <f t="shared" si="3"/>
        <v>0</v>
      </c>
      <c r="AG50" s="11">
        <f t="shared" si="4"/>
        <v>0</v>
      </c>
      <c r="AH50" s="11">
        <f t="shared" si="5"/>
        <v>0</v>
      </c>
      <c r="AI50" s="11">
        <f t="shared" si="6"/>
        <v>10</v>
      </c>
      <c r="AJ50" s="12">
        <v>45261</v>
      </c>
      <c r="AK50" s="11" t="s">
        <v>56</v>
      </c>
      <c r="AL50" s="9" t="s">
        <v>27</v>
      </c>
      <c r="AM50" s="9" t="str">
        <f t="shared" si="7"/>
        <v>Multi-Sector</v>
      </c>
      <c r="AN50" s="9" t="str">
        <f t="shared" si="8"/>
        <v>West</v>
      </c>
      <c r="AO50" s="9" t="str">
        <f t="shared" si="9"/>
        <v>&lt;1-50 Mn</v>
      </c>
      <c r="AP50" s="9" t="str">
        <f t="shared" si="10"/>
        <v>Blend Countries</v>
      </c>
      <c r="AQ50" s="9" t="str">
        <f t="shared" si="11"/>
        <v>Non-Transition States</v>
      </c>
      <c r="AR50" s="13" t="str">
        <f>IF(ISNUMBER(MATCH(C50, {"Gabon","Sudan","Niger","Mali","Burkina Faso","Guinea"}, 0)), "De Facto Countries", "Non-De Facto Countries")</f>
        <v>Non-De Facto Countries</v>
      </c>
      <c r="AS50" s="9" t="str">
        <f t="shared" si="12"/>
        <v>Others Including Policy-Based</v>
      </c>
      <c r="AT50" s="9" t="str" cm="1">
        <f t="array" ref="AT50">_xlfn.SWITCH(K50,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51" spans="1:46" ht="10.5">
      <c r="A51" s="8" t="s">
        <v>226</v>
      </c>
      <c r="B51" s="9" t="s">
        <v>227</v>
      </c>
      <c r="C51" s="9" t="s">
        <v>82</v>
      </c>
      <c r="D51" s="9" t="s">
        <v>49</v>
      </c>
      <c r="E51" s="9" t="s">
        <v>50</v>
      </c>
      <c r="F51" s="9" t="s">
        <v>98</v>
      </c>
      <c r="G51" s="9" t="s">
        <v>98</v>
      </c>
      <c r="H51" s="9" t="s">
        <v>52</v>
      </c>
      <c r="I51" s="9" t="s">
        <v>73</v>
      </c>
      <c r="J51" s="9" t="s">
        <v>74</v>
      </c>
      <c r="K51" s="9" t="s">
        <v>99</v>
      </c>
      <c r="L51" s="9">
        <v>0</v>
      </c>
      <c r="M51" s="9">
        <v>35</v>
      </c>
      <c r="N51" s="9">
        <v>0</v>
      </c>
      <c r="O51" s="9">
        <v>0</v>
      </c>
      <c r="P51" s="9">
        <v>0</v>
      </c>
      <c r="Q51" s="9">
        <v>0</v>
      </c>
      <c r="R51" s="9">
        <f t="shared" si="0"/>
        <v>0</v>
      </c>
      <c r="S51" s="9">
        <v>0</v>
      </c>
      <c r="T51" s="9">
        <v>0</v>
      </c>
      <c r="U51" s="9">
        <v>0</v>
      </c>
      <c r="V51" s="11">
        <f t="shared" si="1"/>
        <v>35</v>
      </c>
      <c r="W51" s="9" t="s">
        <v>12</v>
      </c>
      <c r="X51" s="9">
        <v>0</v>
      </c>
      <c r="Y51" s="9">
        <v>0</v>
      </c>
      <c r="Z51" s="9">
        <v>100</v>
      </c>
      <c r="AA51" s="9">
        <v>0</v>
      </c>
      <c r="AB51" s="9">
        <v>0</v>
      </c>
      <c r="AC51" s="10">
        <f t="shared" si="16"/>
        <v>35</v>
      </c>
      <c r="AD51" s="9" t="b">
        <f>Table1[[#This Row],[TOTAL HI]]=Table1[[#This Row],[Total]]</f>
        <v>1</v>
      </c>
      <c r="AE51" s="11">
        <f t="shared" si="2"/>
        <v>0</v>
      </c>
      <c r="AF51" s="11">
        <f t="shared" si="3"/>
        <v>0</v>
      </c>
      <c r="AG51" s="11">
        <f t="shared" si="4"/>
        <v>35</v>
      </c>
      <c r="AH51" s="11">
        <f t="shared" si="5"/>
        <v>0</v>
      </c>
      <c r="AI51" s="11">
        <f t="shared" si="6"/>
        <v>0</v>
      </c>
      <c r="AJ51" s="12">
        <v>45261</v>
      </c>
      <c r="AK51" s="11" t="s">
        <v>56</v>
      </c>
      <c r="AL51" s="9" t="s">
        <v>57</v>
      </c>
      <c r="AM51" s="9" t="str">
        <f t="shared" si="7"/>
        <v>Industry</v>
      </c>
      <c r="AN51" s="9" t="str">
        <f t="shared" si="8"/>
        <v>Multi</v>
      </c>
      <c r="AO51" s="9" t="str">
        <f t="shared" si="9"/>
        <v>&lt;1-50 Mn</v>
      </c>
      <c r="AP51" s="9" t="str">
        <f t="shared" si="10"/>
        <v>Multinational</v>
      </c>
      <c r="AQ51" s="9" t="str">
        <f t="shared" si="11"/>
        <v>Multinational</v>
      </c>
      <c r="AR51" s="13" t="str">
        <f>IF(ISNUMBER(MATCH(C51, {"Gabon","Sudan","Niger","Mali","Burkina Faso","Guinea"}, 0)), "De Facto Countries", "Non-De Facto Countries")</f>
        <v>Non-De Facto Countries</v>
      </c>
      <c r="AS51" s="9" t="str">
        <f t="shared" si="12"/>
        <v>Others Including Policy-Based</v>
      </c>
      <c r="AT51" s="9" t="str" cm="1">
        <f t="array" ref="AT51">_xlfn.SWITCH(K51,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2" spans="1:46" ht="10.5">
      <c r="A52" s="8" t="s">
        <v>228</v>
      </c>
      <c r="B52" s="9" t="s">
        <v>229</v>
      </c>
      <c r="C52" s="9" t="s">
        <v>82</v>
      </c>
      <c r="D52" s="9" t="s">
        <v>49</v>
      </c>
      <c r="E52" s="9" t="s">
        <v>50</v>
      </c>
      <c r="F52" s="9" t="s">
        <v>98</v>
      </c>
      <c r="G52" s="9" t="s">
        <v>98</v>
      </c>
      <c r="H52" s="9" t="s">
        <v>52</v>
      </c>
      <c r="I52" s="9" t="s">
        <v>73</v>
      </c>
      <c r="J52" s="9" t="s">
        <v>74</v>
      </c>
      <c r="K52" s="9" t="s">
        <v>99</v>
      </c>
      <c r="L52" s="9">
        <v>0</v>
      </c>
      <c r="M52" s="9">
        <v>52</v>
      </c>
      <c r="N52" s="9">
        <v>0</v>
      </c>
      <c r="O52" s="9">
        <v>0</v>
      </c>
      <c r="P52" s="9">
        <v>0</v>
      </c>
      <c r="Q52" s="9">
        <v>0</v>
      </c>
      <c r="R52" s="9">
        <f t="shared" si="0"/>
        <v>0</v>
      </c>
      <c r="S52" s="9">
        <v>0</v>
      </c>
      <c r="T52" s="9">
        <v>0</v>
      </c>
      <c r="U52" s="9">
        <v>0</v>
      </c>
      <c r="V52" s="11">
        <f t="shared" si="1"/>
        <v>52</v>
      </c>
      <c r="W52" s="9" t="s">
        <v>12</v>
      </c>
      <c r="X52" s="9">
        <v>0</v>
      </c>
      <c r="Y52" s="9">
        <v>0</v>
      </c>
      <c r="Z52" s="9">
        <v>100</v>
      </c>
      <c r="AA52" s="9">
        <v>0</v>
      </c>
      <c r="AB52" s="9">
        <v>0</v>
      </c>
      <c r="AC52" s="10">
        <f t="shared" si="16"/>
        <v>52</v>
      </c>
      <c r="AD52" s="9" t="b">
        <f>Table1[[#This Row],[TOTAL HI]]=Table1[[#This Row],[Total]]</f>
        <v>1</v>
      </c>
      <c r="AE52" s="11">
        <f t="shared" si="2"/>
        <v>0</v>
      </c>
      <c r="AF52" s="11">
        <f t="shared" si="3"/>
        <v>0</v>
      </c>
      <c r="AG52" s="11">
        <f t="shared" si="4"/>
        <v>52</v>
      </c>
      <c r="AH52" s="11">
        <f t="shared" si="5"/>
        <v>0</v>
      </c>
      <c r="AI52" s="11">
        <f t="shared" si="6"/>
        <v>0</v>
      </c>
      <c r="AJ52" s="12">
        <v>45261</v>
      </c>
      <c r="AK52" s="11" t="s">
        <v>56</v>
      </c>
      <c r="AL52" s="9" t="s">
        <v>57</v>
      </c>
      <c r="AM52" s="9" t="str">
        <f t="shared" si="7"/>
        <v>Industry</v>
      </c>
      <c r="AN52" s="9" t="str">
        <f t="shared" si="8"/>
        <v>Multi</v>
      </c>
      <c r="AO52" s="9" t="str">
        <f t="shared" si="9"/>
        <v>50-100 Mn</v>
      </c>
      <c r="AP52" s="9" t="str">
        <f t="shared" si="10"/>
        <v>Multinational</v>
      </c>
      <c r="AQ52" s="9" t="str">
        <f t="shared" si="11"/>
        <v>Multinational</v>
      </c>
      <c r="AR52" s="13" t="str">
        <f>IF(ISNUMBER(MATCH(C52, {"Gabon","Sudan","Niger","Mali","Burkina Faso","Guinea"}, 0)), "De Facto Countries", "Non-De Facto Countries")</f>
        <v>Non-De Facto Countries</v>
      </c>
      <c r="AS52" s="9" t="str">
        <f t="shared" si="12"/>
        <v>Others Including Policy-Based</v>
      </c>
      <c r="AT52" s="9" t="str" cm="1">
        <f t="array" ref="AT52">_xlfn.SWITCH(K52,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3" spans="1:46" ht="10.5">
      <c r="A53" s="8" t="s">
        <v>230</v>
      </c>
      <c r="B53" s="9" t="s">
        <v>231</v>
      </c>
      <c r="C53" s="9" t="s">
        <v>118</v>
      </c>
      <c r="D53" s="9" t="s">
        <v>49</v>
      </c>
      <c r="E53" s="9" t="s">
        <v>79</v>
      </c>
      <c r="F53" s="9" t="s">
        <v>92</v>
      </c>
      <c r="G53" s="9" t="s">
        <v>92</v>
      </c>
      <c r="H53" s="9" t="s">
        <v>52</v>
      </c>
      <c r="I53" s="9" t="s">
        <v>73</v>
      </c>
      <c r="J53" s="9" t="s">
        <v>112</v>
      </c>
      <c r="K53" s="9" t="s">
        <v>93</v>
      </c>
      <c r="L53" s="9">
        <v>0</v>
      </c>
      <c r="M53" s="9">
        <v>15</v>
      </c>
      <c r="N53" s="9">
        <v>0</v>
      </c>
      <c r="O53" s="9">
        <v>0</v>
      </c>
      <c r="P53" s="9">
        <v>0</v>
      </c>
      <c r="Q53" s="9">
        <v>0</v>
      </c>
      <c r="R53" s="9">
        <f t="shared" si="0"/>
        <v>0</v>
      </c>
      <c r="S53" s="9">
        <v>0</v>
      </c>
      <c r="T53" s="9">
        <v>0</v>
      </c>
      <c r="U53" s="9">
        <v>0</v>
      </c>
      <c r="V53" s="11">
        <f t="shared" si="1"/>
        <v>15</v>
      </c>
      <c r="W53" s="9" t="s">
        <v>12</v>
      </c>
      <c r="X53" s="9">
        <v>60</v>
      </c>
      <c r="Y53" s="9">
        <v>0</v>
      </c>
      <c r="Z53" s="9">
        <v>0</v>
      </c>
      <c r="AA53" s="9">
        <v>0</v>
      </c>
      <c r="AB53" s="9">
        <v>40</v>
      </c>
      <c r="AC53" s="10">
        <f t="shared" si="16"/>
        <v>15</v>
      </c>
      <c r="AD53" s="9" t="b">
        <f>Table1[[#This Row],[TOTAL HI]]=Table1[[#This Row],[Total]]</f>
        <v>1</v>
      </c>
      <c r="AE53" s="11">
        <f t="shared" si="2"/>
        <v>9</v>
      </c>
      <c r="AF53" s="11">
        <f t="shared" si="3"/>
        <v>0</v>
      </c>
      <c r="AG53" s="11">
        <f t="shared" si="4"/>
        <v>0</v>
      </c>
      <c r="AH53" s="11">
        <f t="shared" si="5"/>
        <v>0</v>
      </c>
      <c r="AI53" s="11">
        <f t="shared" si="6"/>
        <v>6</v>
      </c>
      <c r="AJ53" s="12">
        <v>45261</v>
      </c>
      <c r="AK53" s="11" t="s">
        <v>56</v>
      </c>
      <c r="AL53" s="9" t="s">
        <v>27</v>
      </c>
      <c r="AM53" s="9" t="str">
        <f t="shared" si="7"/>
        <v>Agriculture</v>
      </c>
      <c r="AN53" s="9" t="str">
        <f t="shared" si="8"/>
        <v>East</v>
      </c>
      <c r="AO53" s="9" t="str">
        <f t="shared" si="9"/>
        <v>&lt;1-50 Mn</v>
      </c>
      <c r="AP53" s="9" t="str">
        <f t="shared" si="10"/>
        <v>Blend Countries</v>
      </c>
      <c r="AQ53" s="9" t="str">
        <f t="shared" si="11"/>
        <v>Non-Transition States</v>
      </c>
      <c r="AR53" s="13" t="str">
        <f>IF(ISNUMBER(MATCH(C53, {"Gabon","Sudan","Niger","Mali","Burkina Faso","Guinea"}, 0)), "De Facto Countries", "Non-De Facto Countries")</f>
        <v>Non-De Facto Countries</v>
      </c>
      <c r="AS53" s="9" t="str">
        <f t="shared" si="12"/>
        <v>Others Including Policy-Based</v>
      </c>
      <c r="AT53" s="9" t="str" cm="1">
        <f t="array" ref="AT53">_xlfn.SWITCH(K53,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4" spans="1:46" ht="10.5">
      <c r="A54" s="8" t="s">
        <v>232</v>
      </c>
      <c r="B54" s="9" t="s">
        <v>233</v>
      </c>
      <c r="C54" s="9" t="s">
        <v>234</v>
      </c>
      <c r="D54" s="9" t="s">
        <v>49</v>
      </c>
      <c r="E54" s="9" t="s">
        <v>50</v>
      </c>
      <c r="F54" s="9" t="s">
        <v>98</v>
      </c>
      <c r="G54" s="9" t="s">
        <v>98</v>
      </c>
      <c r="H54" s="9" t="s">
        <v>52</v>
      </c>
      <c r="I54" s="9" t="s">
        <v>73</v>
      </c>
      <c r="J54" s="9" t="s">
        <v>74</v>
      </c>
      <c r="K54" s="9" t="s">
        <v>99</v>
      </c>
      <c r="L54" s="9">
        <v>0</v>
      </c>
      <c r="M54" s="9">
        <v>25</v>
      </c>
      <c r="N54" s="9">
        <v>0</v>
      </c>
      <c r="O54" s="9">
        <v>0</v>
      </c>
      <c r="P54" s="9">
        <v>0</v>
      </c>
      <c r="Q54" s="9">
        <v>0</v>
      </c>
      <c r="R54" s="9">
        <f t="shared" si="0"/>
        <v>0</v>
      </c>
      <c r="S54" s="9">
        <v>0</v>
      </c>
      <c r="T54" s="9">
        <v>0</v>
      </c>
      <c r="U54" s="9">
        <v>0</v>
      </c>
      <c r="V54" s="11">
        <f t="shared" si="1"/>
        <v>25</v>
      </c>
      <c r="W54" s="9" t="s">
        <v>12</v>
      </c>
      <c r="X54" s="9">
        <v>0</v>
      </c>
      <c r="Y54" s="9">
        <v>0</v>
      </c>
      <c r="Z54" s="9">
        <v>70</v>
      </c>
      <c r="AA54" s="9">
        <v>0</v>
      </c>
      <c r="AB54" s="9">
        <v>30</v>
      </c>
      <c r="AC54" s="10">
        <f t="shared" si="16"/>
        <v>25</v>
      </c>
      <c r="AD54" s="9" t="b">
        <f>Table1[[#This Row],[TOTAL HI]]=Table1[[#This Row],[Total]]</f>
        <v>1</v>
      </c>
      <c r="AE54" s="11">
        <f t="shared" si="2"/>
        <v>0</v>
      </c>
      <c r="AF54" s="11">
        <f t="shared" si="3"/>
        <v>0</v>
      </c>
      <c r="AG54" s="11">
        <f t="shared" si="4"/>
        <v>17.5</v>
      </c>
      <c r="AH54" s="11">
        <f t="shared" si="5"/>
        <v>0</v>
      </c>
      <c r="AI54" s="11">
        <f t="shared" si="6"/>
        <v>7.5</v>
      </c>
      <c r="AJ54" s="12">
        <v>45261</v>
      </c>
      <c r="AK54" s="11" t="s">
        <v>56</v>
      </c>
      <c r="AL54" s="9" t="s">
        <v>27</v>
      </c>
      <c r="AM54" s="9" t="str">
        <f t="shared" si="7"/>
        <v>Industry</v>
      </c>
      <c r="AN54" s="9" t="str">
        <f t="shared" si="8"/>
        <v>West</v>
      </c>
      <c r="AO54" s="9" t="str">
        <f t="shared" si="9"/>
        <v>&lt;1-50 Mn</v>
      </c>
      <c r="AP54" s="9" t="str">
        <f t="shared" si="10"/>
        <v>ADB Countries</v>
      </c>
      <c r="AQ54" s="9" t="str">
        <f t="shared" si="11"/>
        <v>Non-Transition States</v>
      </c>
      <c r="AR54" s="13" t="str">
        <f>IF(ISNUMBER(MATCH(C54, {"Gabon","Sudan","Niger","Mali","Burkina Faso","Guinea"}, 0)), "De Facto Countries", "Non-De Facto Countries")</f>
        <v>Non-De Facto Countries</v>
      </c>
      <c r="AS54" s="9" t="str">
        <f t="shared" si="12"/>
        <v>Others Including Policy-Based</v>
      </c>
      <c r="AT54" s="9" t="str" cm="1">
        <f t="array" ref="AT54">_xlfn.SWITCH(K54,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5" spans="1:46" ht="10.5">
      <c r="A55" s="8" t="s">
        <v>235</v>
      </c>
      <c r="B55" s="9" t="s">
        <v>236</v>
      </c>
      <c r="C55" s="9" t="s">
        <v>140</v>
      </c>
      <c r="D55" s="9" t="s">
        <v>49</v>
      </c>
      <c r="E55" s="9" t="s">
        <v>79</v>
      </c>
      <c r="F55" s="9" t="s">
        <v>72</v>
      </c>
      <c r="G55" s="9" t="s">
        <v>72</v>
      </c>
      <c r="H55" s="9" t="s">
        <v>52</v>
      </c>
      <c r="I55" s="9" t="s">
        <v>73</v>
      </c>
      <c r="J55" s="9" t="s">
        <v>112</v>
      </c>
      <c r="K55" s="9" t="s">
        <v>75</v>
      </c>
      <c r="L55" s="9">
        <v>0</v>
      </c>
      <c r="M55" s="9">
        <v>50</v>
      </c>
      <c r="N55" s="9">
        <v>0</v>
      </c>
      <c r="O55" s="9">
        <v>0</v>
      </c>
      <c r="P55" s="9">
        <v>0</v>
      </c>
      <c r="Q55" s="9">
        <v>0</v>
      </c>
      <c r="R55" s="9">
        <f t="shared" si="0"/>
        <v>0</v>
      </c>
      <c r="S55" s="9">
        <v>0</v>
      </c>
      <c r="T55" s="9">
        <v>0</v>
      </c>
      <c r="U55" s="9">
        <v>0</v>
      </c>
      <c r="V55" s="11">
        <f t="shared" si="1"/>
        <v>50</v>
      </c>
      <c r="W55" s="9" t="s">
        <v>12</v>
      </c>
      <c r="X55" s="9">
        <v>0</v>
      </c>
      <c r="Y55" s="9">
        <v>0</v>
      </c>
      <c r="Z55" s="9">
        <v>0</v>
      </c>
      <c r="AA55" s="9">
        <v>0</v>
      </c>
      <c r="AB55" s="9">
        <v>100</v>
      </c>
      <c r="AC55" s="10">
        <f t="shared" si="16"/>
        <v>50</v>
      </c>
      <c r="AD55" s="9" t="b">
        <f>Table1[[#This Row],[TOTAL HI]]=Table1[[#This Row],[Total]]</f>
        <v>1</v>
      </c>
      <c r="AE55" s="11">
        <f t="shared" si="2"/>
        <v>0</v>
      </c>
      <c r="AF55" s="11">
        <f t="shared" si="3"/>
        <v>0</v>
      </c>
      <c r="AG55" s="11">
        <f t="shared" si="4"/>
        <v>0</v>
      </c>
      <c r="AH55" s="11">
        <f t="shared" si="5"/>
        <v>0</v>
      </c>
      <c r="AI55" s="11">
        <f t="shared" si="6"/>
        <v>50</v>
      </c>
      <c r="AJ55" s="12">
        <v>45261</v>
      </c>
      <c r="AK55" s="11" t="s">
        <v>56</v>
      </c>
      <c r="AL55" s="9" t="s">
        <v>27</v>
      </c>
      <c r="AM55" s="9" t="str">
        <f t="shared" si="7"/>
        <v>Finance</v>
      </c>
      <c r="AN55" s="9" t="str">
        <f t="shared" si="8"/>
        <v>East</v>
      </c>
      <c r="AO55" s="9" t="str">
        <f t="shared" si="9"/>
        <v>&lt;1-50 Mn</v>
      </c>
      <c r="AP55" s="9" t="str">
        <f t="shared" si="10"/>
        <v>ADF Countries</v>
      </c>
      <c r="AQ55" s="9" t="str">
        <f t="shared" si="11"/>
        <v>Non-Transition States</v>
      </c>
      <c r="AR55" s="13" t="str">
        <f>IF(ISNUMBER(MATCH(C55, {"Gabon","Sudan","Niger","Mali","Burkina Faso","Guinea"}, 0)), "De Facto Countries", "Non-De Facto Countries")</f>
        <v>Non-De Facto Countries</v>
      </c>
      <c r="AS55" s="9" t="str">
        <f t="shared" si="12"/>
        <v>Others Including Policy-Based</v>
      </c>
      <c r="AT55" s="9" t="str" cm="1">
        <f t="array" ref="AT55">_xlfn.SWITCH(K55,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6" spans="1:46" ht="10.5">
      <c r="A56" s="8" t="s">
        <v>237</v>
      </c>
      <c r="B56" s="9" t="s">
        <v>238</v>
      </c>
      <c r="C56" s="9" t="s">
        <v>118</v>
      </c>
      <c r="D56" s="9" t="s">
        <v>49</v>
      </c>
      <c r="E56" s="9" t="s">
        <v>79</v>
      </c>
      <c r="F56" s="9" t="s">
        <v>72</v>
      </c>
      <c r="G56" s="9" t="s">
        <v>72</v>
      </c>
      <c r="H56" s="9" t="s">
        <v>52</v>
      </c>
      <c r="I56" s="9" t="s">
        <v>73</v>
      </c>
      <c r="J56" s="9" t="s">
        <v>112</v>
      </c>
      <c r="K56" s="9" t="s">
        <v>75</v>
      </c>
      <c r="L56" s="9">
        <v>0</v>
      </c>
      <c r="M56" s="9">
        <v>40</v>
      </c>
      <c r="N56" s="9">
        <v>0</v>
      </c>
      <c r="O56" s="9">
        <v>0</v>
      </c>
      <c r="P56" s="9">
        <v>0</v>
      </c>
      <c r="Q56" s="9">
        <v>0</v>
      </c>
      <c r="R56" s="9">
        <f t="shared" si="0"/>
        <v>0</v>
      </c>
      <c r="S56" s="9">
        <v>0</v>
      </c>
      <c r="T56" s="9">
        <v>0</v>
      </c>
      <c r="U56" s="9">
        <v>0</v>
      </c>
      <c r="V56" s="11">
        <f t="shared" si="1"/>
        <v>40</v>
      </c>
      <c r="W56" s="9" t="s">
        <v>12</v>
      </c>
      <c r="X56" s="9">
        <v>0</v>
      </c>
      <c r="Y56" s="9">
        <v>0</v>
      </c>
      <c r="Z56" s="9">
        <v>0</v>
      </c>
      <c r="AA56" s="9">
        <v>0</v>
      </c>
      <c r="AB56" s="9">
        <v>100</v>
      </c>
      <c r="AC56" s="10">
        <f t="shared" si="16"/>
        <v>40</v>
      </c>
      <c r="AD56" s="9" t="b">
        <f>Table1[[#This Row],[TOTAL HI]]=Table1[[#This Row],[Total]]</f>
        <v>1</v>
      </c>
      <c r="AE56" s="11">
        <f t="shared" si="2"/>
        <v>0</v>
      </c>
      <c r="AF56" s="11">
        <f t="shared" si="3"/>
        <v>0</v>
      </c>
      <c r="AG56" s="11">
        <f t="shared" si="4"/>
        <v>0</v>
      </c>
      <c r="AH56" s="11">
        <f t="shared" si="5"/>
        <v>0</v>
      </c>
      <c r="AI56" s="11">
        <f t="shared" si="6"/>
        <v>40</v>
      </c>
      <c r="AJ56" s="12">
        <v>45261</v>
      </c>
      <c r="AK56" s="11" t="s">
        <v>56</v>
      </c>
      <c r="AL56" s="9" t="s">
        <v>27</v>
      </c>
      <c r="AM56" s="9" t="str">
        <f t="shared" si="7"/>
        <v>Finance</v>
      </c>
      <c r="AN56" s="9" t="str">
        <f t="shared" si="8"/>
        <v>East</v>
      </c>
      <c r="AO56" s="9" t="str">
        <f t="shared" si="9"/>
        <v>&lt;1-50 Mn</v>
      </c>
      <c r="AP56" s="9" t="str">
        <f t="shared" si="10"/>
        <v>Blend Countries</v>
      </c>
      <c r="AQ56" s="9" t="str">
        <f t="shared" si="11"/>
        <v>Non-Transition States</v>
      </c>
      <c r="AR56" s="13" t="str">
        <f>IF(ISNUMBER(MATCH(C56, {"Gabon","Sudan","Niger","Mali","Burkina Faso","Guinea"}, 0)), "De Facto Countries", "Non-De Facto Countries")</f>
        <v>Non-De Facto Countries</v>
      </c>
      <c r="AS56" s="9" t="str">
        <f t="shared" si="12"/>
        <v>Others Including Policy-Based</v>
      </c>
      <c r="AT56" s="9" t="str" cm="1">
        <f t="array" ref="AT56">_xlfn.SWITCH(K56,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7" spans="1:46" ht="10.5">
      <c r="A57" s="8" t="s">
        <v>239</v>
      </c>
      <c r="B57" s="9" t="s">
        <v>240</v>
      </c>
      <c r="C57" s="9" t="s">
        <v>197</v>
      </c>
      <c r="D57" s="9" t="s">
        <v>49</v>
      </c>
      <c r="E57" s="9" t="s">
        <v>66</v>
      </c>
      <c r="F57" s="9" t="s">
        <v>126</v>
      </c>
      <c r="G57" s="9" t="s">
        <v>126</v>
      </c>
      <c r="H57" s="9" t="s">
        <v>52</v>
      </c>
      <c r="I57" s="9" t="s">
        <v>73</v>
      </c>
      <c r="J57" s="9" t="s">
        <v>67</v>
      </c>
      <c r="K57" s="9" t="s">
        <v>127</v>
      </c>
      <c r="L57" s="9">
        <v>0</v>
      </c>
      <c r="M57" s="9">
        <v>91</v>
      </c>
      <c r="N57" s="9">
        <v>0</v>
      </c>
      <c r="O57" s="9">
        <v>0</v>
      </c>
      <c r="P57" s="9">
        <v>0</v>
      </c>
      <c r="Q57" s="9">
        <v>0</v>
      </c>
      <c r="R57" s="9">
        <f t="shared" si="0"/>
        <v>0</v>
      </c>
      <c r="S57" s="9">
        <v>0</v>
      </c>
      <c r="T57" s="9">
        <v>0</v>
      </c>
      <c r="U57" s="9">
        <v>0</v>
      </c>
      <c r="V57" s="11">
        <f t="shared" si="1"/>
        <v>91</v>
      </c>
      <c r="W57" s="9" t="s">
        <v>12</v>
      </c>
      <c r="X57" s="9">
        <v>0</v>
      </c>
      <c r="Y57" s="9">
        <v>0</v>
      </c>
      <c r="Z57" s="9">
        <v>0</v>
      </c>
      <c r="AA57" s="9">
        <v>100</v>
      </c>
      <c r="AB57" s="9">
        <v>0</v>
      </c>
      <c r="AC57" s="10">
        <f t="shared" si="16"/>
        <v>91</v>
      </c>
      <c r="AD57" s="9" t="b">
        <f>Table1[[#This Row],[TOTAL HI]]=Table1[[#This Row],[Total]]</f>
        <v>1</v>
      </c>
      <c r="AE57" s="11">
        <f t="shared" si="2"/>
        <v>0</v>
      </c>
      <c r="AF57" s="11">
        <f t="shared" si="3"/>
        <v>0</v>
      </c>
      <c r="AG57" s="11">
        <f t="shared" si="4"/>
        <v>0</v>
      </c>
      <c r="AH57" s="11">
        <f t="shared" si="5"/>
        <v>91</v>
      </c>
      <c r="AI57" s="11">
        <f t="shared" si="6"/>
        <v>0</v>
      </c>
      <c r="AJ57" s="12">
        <v>45261</v>
      </c>
      <c r="AK57" s="11" t="s">
        <v>56</v>
      </c>
      <c r="AL57" s="9" t="s">
        <v>57</v>
      </c>
      <c r="AM57" s="9" t="str">
        <f t="shared" si="7"/>
        <v>Transport</v>
      </c>
      <c r="AN57" s="9" t="str">
        <f t="shared" si="8"/>
        <v>Central</v>
      </c>
      <c r="AO57" s="9" t="str">
        <f t="shared" si="9"/>
        <v>50-100 Mn</v>
      </c>
      <c r="AP57" s="9" t="str">
        <f t="shared" si="10"/>
        <v>ADF Countries</v>
      </c>
      <c r="AQ57" s="9" t="str">
        <f t="shared" si="11"/>
        <v>Transition States</v>
      </c>
      <c r="AR57" s="13" t="str">
        <f>IF(ISNUMBER(MATCH(C57, {"Gabon","Sudan","Niger","Mali","Burkina Faso","Guinea"}, 0)), "De Facto Countries", "Non-De Facto Countries")</f>
        <v>Non-De Facto Countries</v>
      </c>
      <c r="AS57" s="9" t="str">
        <f t="shared" si="12"/>
        <v>Infrastructure</v>
      </c>
      <c r="AT57" s="9" t="str" cm="1">
        <f t="array" ref="AT57">_xlfn.SWITCH(K57,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8" spans="1:46" ht="10.5">
      <c r="A58" s="8" t="s">
        <v>241</v>
      </c>
      <c r="B58" s="9" t="s">
        <v>242</v>
      </c>
      <c r="C58" s="9" t="s">
        <v>243</v>
      </c>
      <c r="D58" s="9" t="s">
        <v>49</v>
      </c>
      <c r="E58" s="9" t="s">
        <v>79</v>
      </c>
      <c r="F58" s="9" t="s">
        <v>126</v>
      </c>
      <c r="G58" s="9" t="s">
        <v>126</v>
      </c>
      <c r="H58" s="9" t="s">
        <v>52</v>
      </c>
      <c r="I58" s="9" t="s">
        <v>73</v>
      </c>
      <c r="J58" s="9" t="s">
        <v>74</v>
      </c>
      <c r="K58" s="9" t="s">
        <v>127</v>
      </c>
      <c r="L58" s="9">
        <v>0</v>
      </c>
      <c r="M58" s="9">
        <v>18</v>
      </c>
      <c r="N58" s="9">
        <v>0</v>
      </c>
      <c r="O58" s="9">
        <v>0</v>
      </c>
      <c r="P58" s="9">
        <v>0</v>
      </c>
      <c r="Q58" s="9">
        <v>0</v>
      </c>
      <c r="R58" s="9">
        <f t="shared" si="0"/>
        <v>0</v>
      </c>
      <c r="S58" s="9">
        <v>0</v>
      </c>
      <c r="T58" s="9">
        <v>0</v>
      </c>
      <c r="U58" s="9">
        <v>0</v>
      </c>
      <c r="V58" s="11">
        <f t="shared" si="1"/>
        <v>18</v>
      </c>
      <c r="W58" s="9" t="s">
        <v>12</v>
      </c>
      <c r="X58" s="9">
        <v>0</v>
      </c>
      <c r="Y58" s="9">
        <v>0</v>
      </c>
      <c r="Z58" s="9">
        <v>0</v>
      </c>
      <c r="AA58" s="9">
        <v>80</v>
      </c>
      <c r="AB58" s="9">
        <v>20</v>
      </c>
      <c r="AC58" s="10">
        <f t="shared" si="16"/>
        <v>18</v>
      </c>
      <c r="AD58" s="9" t="b">
        <f>Table1[[#This Row],[TOTAL HI]]=Table1[[#This Row],[Total]]</f>
        <v>1</v>
      </c>
      <c r="AE58" s="11">
        <f t="shared" si="2"/>
        <v>0</v>
      </c>
      <c r="AF58" s="11">
        <f t="shared" si="3"/>
        <v>0</v>
      </c>
      <c r="AG58" s="11">
        <f t="shared" si="4"/>
        <v>0</v>
      </c>
      <c r="AH58" s="11">
        <f t="shared" si="5"/>
        <v>14.4</v>
      </c>
      <c r="AI58" s="11">
        <f t="shared" si="6"/>
        <v>3.6</v>
      </c>
      <c r="AJ58" s="12">
        <v>45261</v>
      </c>
      <c r="AK58" s="11" t="s">
        <v>56</v>
      </c>
      <c r="AL58" s="9" t="s">
        <v>27</v>
      </c>
      <c r="AM58" s="9" t="str">
        <f t="shared" si="7"/>
        <v>Transport</v>
      </c>
      <c r="AN58" s="9" t="str">
        <f t="shared" si="8"/>
        <v>West</v>
      </c>
      <c r="AO58" s="9" t="str">
        <f t="shared" si="9"/>
        <v>&lt;1-50 Mn</v>
      </c>
      <c r="AP58" s="9" t="str">
        <f t="shared" si="10"/>
        <v>ADF Countries</v>
      </c>
      <c r="AQ58" s="9" t="str">
        <f t="shared" si="11"/>
        <v>Transition States</v>
      </c>
      <c r="AR58" s="13" t="str">
        <f>IF(ISNUMBER(MATCH(C58, {"Gabon","Sudan","Niger","Mali","Burkina Faso","Guinea"}, 0)), "De Facto Countries", "Non-De Facto Countries")</f>
        <v>Non-De Facto Countries</v>
      </c>
      <c r="AS58" s="9" t="str">
        <f t="shared" si="12"/>
        <v>Infrastructure</v>
      </c>
      <c r="AT58" s="9" t="str" cm="1">
        <f t="array" ref="AT58">_xlfn.SWITCH(K58,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9" spans="1:46" ht="10.5">
      <c r="A59" s="8" t="s">
        <v>244</v>
      </c>
      <c r="B59" s="9" t="s">
        <v>245</v>
      </c>
      <c r="C59" s="9" t="s">
        <v>246</v>
      </c>
      <c r="D59" s="9" t="s">
        <v>49</v>
      </c>
      <c r="E59" s="9" t="s">
        <v>50</v>
      </c>
      <c r="F59" s="9" t="s">
        <v>72</v>
      </c>
      <c r="G59" s="9" t="s">
        <v>72</v>
      </c>
      <c r="H59" s="9" t="s">
        <v>52</v>
      </c>
      <c r="I59" s="9" t="s">
        <v>73</v>
      </c>
      <c r="J59" s="9" t="s">
        <v>112</v>
      </c>
      <c r="K59" s="9" t="s">
        <v>75</v>
      </c>
      <c r="L59" s="9">
        <v>0</v>
      </c>
      <c r="M59" s="9">
        <v>7</v>
      </c>
      <c r="N59" s="9">
        <v>0</v>
      </c>
      <c r="O59" s="9">
        <v>0</v>
      </c>
      <c r="P59" s="9">
        <v>0</v>
      </c>
      <c r="Q59" s="9">
        <v>0</v>
      </c>
      <c r="R59" s="9">
        <f t="shared" si="0"/>
        <v>0</v>
      </c>
      <c r="S59" s="9">
        <v>0</v>
      </c>
      <c r="T59" s="9">
        <v>0</v>
      </c>
      <c r="U59" s="9">
        <v>0</v>
      </c>
      <c r="V59" s="11">
        <f t="shared" si="1"/>
        <v>7</v>
      </c>
      <c r="W59" s="9" t="s">
        <v>12</v>
      </c>
      <c r="X59" s="9">
        <v>0</v>
      </c>
      <c r="Y59" s="9">
        <v>0</v>
      </c>
      <c r="Z59" s="9">
        <v>0</v>
      </c>
      <c r="AA59" s="9">
        <v>0</v>
      </c>
      <c r="AB59" s="9">
        <v>100</v>
      </c>
      <c r="AC59" s="10">
        <f t="shared" si="16"/>
        <v>7</v>
      </c>
      <c r="AD59" s="9" t="b">
        <f>Table1[[#This Row],[TOTAL HI]]=Table1[[#This Row],[Total]]</f>
        <v>1</v>
      </c>
      <c r="AE59" s="11">
        <f t="shared" si="2"/>
        <v>0</v>
      </c>
      <c r="AF59" s="11">
        <f t="shared" si="3"/>
        <v>0</v>
      </c>
      <c r="AG59" s="11">
        <f t="shared" si="4"/>
        <v>0</v>
      </c>
      <c r="AH59" s="11">
        <f t="shared" si="5"/>
        <v>0</v>
      </c>
      <c r="AI59" s="11">
        <f t="shared" si="6"/>
        <v>7</v>
      </c>
      <c r="AJ59" s="12">
        <v>45261</v>
      </c>
      <c r="AK59" s="11" t="s">
        <v>56</v>
      </c>
      <c r="AL59" s="9" t="s">
        <v>27</v>
      </c>
      <c r="AM59" s="9" t="str">
        <f t="shared" si="7"/>
        <v>Finance</v>
      </c>
      <c r="AN59" s="9" t="str">
        <f t="shared" si="8"/>
        <v>East</v>
      </c>
      <c r="AO59" s="9" t="str">
        <f t="shared" si="9"/>
        <v>&lt;1-50 Mn</v>
      </c>
      <c r="AP59" s="9" t="str">
        <f t="shared" si="10"/>
        <v>ADF Countries</v>
      </c>
      <c r="AQ59" s="9" t="str">
        <f t="shared" si="11"/>
        <v>Non-Transition States</v>
      </c>
      <c r="AR59" s="13" t="str">
        <f>IF(ISNUMBER(MATCH(C59, {"Gabon","Sudan","Niger","Mali","Burkina Faso","Guinea"}, 0)), "De Facto Countries", "Non-De Facto Countries")</f>
        <v>Non-De Facto Countries</v>
      </c>
      <c r="AS59" s="9" t="str">
        <f t="shared" si="12"/>
        <v>Others Including Policy-Based</v>
      </c>
      <c r="AT59" s="9" t="str" cm="1">
        <f t="array" ref="AT59">_xlfn.SWITCH(K59,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60" spans="1:46" ht="10.5">
      <c r="A60" s="8" t="s">
        <v>247</v>
      </c>
      <c r="B60" s="9" t="s">
        <v>248</v>
      </c>
      <c r="C60" s="9" t="s">
        <v>96</v>
      </c>
      <c r="D60" s="9" t="s">
        <v>49</v>
      </c>
      <c r="E60" s="9" t="s">
        <v>79</v>
      </c>
      <c r="F60" s="9" t="s">
        <v>72</v>
      </c>
      <c r="G60" s="9" t="s">
        <v>72</v>
      </c>
      <c r="H60" s="9" t="s">
        <v>52</v>
      </c>
      <c r="I60" s="9" t="s">
        <v>73</v>
      </c>
      <c r="J60" s="9" t="s">
        <v>54</v>
      </c>
      <c r="K60" s="9" t="s">
        <v>75</v>
      </c>
      <c r="L60" s="9">
        <v>0</v>
      </c>
      <c r="M60" s="9">
        <v>100</v>
      </c>
      <c r="N60" s="9">
        <v>0</v>
      </c>
      <c r="O60" s="9">
        <v>0</v>
      </c>
      <c r="P60" s="9">
        <v>0</v>
      </c>
      <c r="Q60" s="9">
        <v>0</v>
      </c>
      <c r="R60" s="9">
        <f t="shared" si="0"/>
        <v>0</v>
      </c>
      <c r="S60" s="9">
        <v>0</v>
      </c>
      <c r="T60" s="9">
        <v>0</v>
      </c>
      <c r="U60" s="9">
        <v>0</v>
      </c>
      <c r="V60" s="11">
        <f t="shared" si="1"/>
        <v>100</v>
      </c>
      <c r="W60" s="9" t="s">
        <v>12</v>
      </c>
      <c r="X60" s="9">
        <v>0</v>
      </c>
      <c r="Y60" s="9">
        <v>0</v>
      </c>
      <c r="Z60" s="9">
        <v>60</v>
      </c>
      <c r="AA60" s="9">
        <v>0</v>
      </c>
      <c r="AB60" s="9">
        <v>40</v>
      </c>
      <c r="AC60" s="10">
        <f t="shared" si="16"/>
        <v>100</v>
      </c>
      <c r="AD60" s="9" t="b">
        <f>Table1[[#This Row],[TOTAL HI]]=Table1[[#This Row],[Total]]</f>
        <v>1</v>
      </c>
      <c r="AE60" s="11">
        <f t="shared" si="2"/>
        <v>0</v>
      </c>
      <c r="AF60" s="11">
        <f t="shared" si="3"/>
        <v>0</v>
      </c>
      <c r="AG60" s="11">
        <f t="shared" si="4"/>
        <v>60</v>
      </c>
      <c r="AH60" s="11">
        <f t="shared" si="5"/>
        <v>0</v>
      </c>
      <c r="AI60" s="11">
        <f t="shared" si="6"/>
        <v>40</v>
      </c>
      <c r="AJ60" s="12">
        <v>45261</v>
      </c>
      <c r="AK60" s="11" t="s">
        <v>56</v>
      </c>
      <c r="AL60" s="9" t="s">
        <v>27</v>
      </c>
      <c r="AM60" s="9" t="str">
        <f t="shared" si="7"/>
        <v>Finance</v>
      </c>
      <c r="AN60" s="9" t="str">
        <f t="shared" si="8"/>
        <v>North</v>
      </c>
      <c r="AO60" s="9" t="str">
        <f t="shared" si="9"/>
        <v>50-100 Mn</v>
      </c>
      <c r="AP60" s="9" t="str">
        <f t="shared" si="10"/>
        <v>ADB Countries</v>
      </c>
      <c r="AQ60" s="9" t="str">
        <f t="shared" si="11"/>
        <v>Non-Transition States</v>
      </c>
      <c r="AR60" s="13" t="str">
        <f>IF(ISNUMBER(MATCH(C60, {"Gabon","Sudan","Niger","Mali","Burkina Faso","Guinea"}, 0)), "De Facto Countries", "Non-De Facto Countries")</f>
        <v>Non-De Facto Countries</v>
      </c>
      <c r="AS60" s="9" t="str">
        <f t="shared" si="12"/>
        <v>Others Including Policy-Based</v>
      </c>
      <c r="AT60" s="9" t="str" cm="1">
        <f t="array" ref="AT60">_xlfn.SWITCH(K60,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61" spans="1:46" ht="10.5">
      <c r="A61" s="8" t="s">
        <v>249</v>
      </c>
      <c r="B61" s="9" t="s">
        <v>250</v>
      </c>
      <c r="C61" s="9" t="s">
        <v>251</v>
      </c>
      <c r="D61" s="9" t="s">
        <v>49</v>
      </c>
      <c r="E61" s="9" t="s">
        <v>79</v>
      </c>
      <c r="F61" s="9" t="s">
        <v>107</v>
      </c>
      <c r="G61" s="9" t="s">
        <v>107</v>
      </c>
      <c r="H61" s="9" t="s">
        <v>52</v>
      </c>
      <c r="I61" s="9" t="s">
        <v>73</v>
      </c>
      <c r="J61" s="9" t="s">
        <v>74</v>
      </c>
      <c r="K61" s="9" t="s">
        <v>75</v>
      </c>
      <c r="L61" s="9">
        <v>0</v>
      </c>
      <c r="M61" s="9">
        <v>28</v>
      </c>
      <c r="N61" s="9">
        <v>0</v>
      </c>
      <c r="O61" s="9">
        <v>0</v>
      </c>
      <c r="P61" s="9">
        <v>0</v>
      </c>
      <c r="Q61" s="9">
        <v>0</v>
      </c>
      <c r="R61" s="9">
        <f t="shared" si="0"/>
        <v>0</v>
      </c>
      <c r="S61" s="9">
        <v>0</v>
      </c>
      <c r="T61" s="9">
        <v>0</v>
      </c>
      <c r="U61" s="9">
        <v>0</v>
      </c>
      <c r="V61" s="11">
        <f t="shared" si="1"/>
        <v>28</v>
      </c>
      <c r="W61" s="9" t="s">
        <v>12</v>
      </c>
      <c r="X61" s="9">
        <v>0</v>
      </c>
      <c r="Y61" s="9">
        <v>0</v>
      </c>
      <c r="Z61" s="9">
        <v>100</v>
      </c>
      <c r="AA61" s="9">
        <v>0</v>
      </c>
      <c r="AB61" s="9">
        <v>0</v>
      </c>
      <c r="AC61" s="10">
        <f t="shared" si="16"/>
        <v>28</v>
      </c>
      <c r="AD61" s="9" t="b">
        <f>Table1[[#This Row],[TOTAL HI]]=Table1[[#This Row],[Total]]</f>
        <v>1</v>
      </c>
      <c r="AE61" s="11">
        <f t="shared" si="2"/>
        <v>0</v>
      </c>
      <c r="AF61" s="11">
        <f t="shared" si="3"/>
        <v>0</v>
      </c>
      <c r="AG61" s="11">
        <f t="shared" si="4"/>
        <v>28</v>
      </c>
      <c r="AH61" s="11">
        <f t="shared" si="5"/>
        <v>0</v>
      </c>
      <c r="AI61" s="11">
        <f t="shared" si="6"/>
        <v>0</v>
      </c>
      <c r="AJ61" s="12">
        <v>45261</v>
      </c>
      <c r="AK61" s="11" t="s">
        <v>56</v>
      </c>
      <c r="AL61" s="9" t="s">
        <v>57</v>
      </c>
      <c r="AM61" s="9" t="str">
        <f t="shared" si="7"/>
        <v>Finance</v>
      </c>
      <c r="AN61" s="9" t="str">
        <f t="shared" si="8"/>
        <v>West</v>
      </c>
      <c r="AO61" s="9" t="str">
        <f t="shared" si="9"/>
        <v>&lt;1-50 Mn</v>
      </c>
      <c r="AP61" s="9" t="str">
        <f t="shared" si="10"/>
        <v>ADF Countries</v>
      </c>
      <c r="AQ61" s="9" t="str">
        <f t="shared" si="11"/>
        <v>Transition States</v>
      </c>
      <c r="AR61" s="13" t="str">
        <f>IF(ISNUMBER(MATCH(C61, {"Gabon","Sudan","Niger","Mali","Burkina Faso","Guinea"}, 0)), "De Facto Countries", "Non-De Facto Countries")</f>
        <v>De Facto Countries</v>
      </c>
      <c r="AS61" s="9" t="str">
        <f t="shared" si="12"/>
        <v>Others Including Policy-Based</v>
      </c>
      <c r="AT61" s="9" t="str" cm="1">
        <f t="array" ref="AT61">_xlfn.SWITCH(K61,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62" spans="1:46" ht="10.5">
      <c r="A62" s="8" t="s">
        <v>252</v>
      </c>
      <c r="B62" s="9" t="s">
        <v>253</v>
      </c>
      <c r="C62" s="9" t="s">
        <v>65</v>
      </c>
      <c r="D62" s="9" t="s">
        <v>49</v>
      </c>
      <c r="E62" s="9" t="s">
        <v>50</v>
      </c>
      <c r="F62" s="9" t="s">
        <v>72</v>
      </c>
      <c r="G62" s="9" t="s">
        <v>72</v>
      </c>
      <c r="H62" s="9" t="s">
        <v>52</v>
      </c>
      <c r="I62" s="9" t="s">
        <v>73</v>
      </c>
      <c r="J62" s="9" t="s">
        <v>67</v>
      </c>
      <c r="K62" s="9" t="s">
        <v>75</v>
      </c>
      <c r="L62" s="9">
        <v>0</v>
      </c>
      <c r="M62" s="9">
        <v>10</v>
      </c>
      <c r="N62" s="9">
        <v>0</v>
      </c>
      <c r="O62" s="9">
        <v>0</v>
      </c>
      <c r="P62" s="9">
        <v>0</v>
      </c>
      <c r="Q62" s="9">
        <v>0</v>
      </c>
      <c r="R62" s="9">
        <f t="shared" si="0"/>
        <v>0</v>
      </c>
      <c r="S62" s="9">
        <v>0</v>
      </c>
      <c r="T62" s="9">
        <v>0</v>
      </c>
      <c r="U62" s="9">
        <v>0</v>
      </c>
      <c r="V62" s="11">
        <f t="shared" si="1"/>
        <v>10</v>
      </c>
      <c r="W62" s="9" t="s">
        <v>12</v>
      </c>
      <c r="X62" s="9">
        <v>20</v>
      </c>
      <c r="Y62" s="9">
        <v>0</v>
      </c>
      <c r="Z62" s="9">
        <v>0</v>
      </c>
      <c r="AA62" s="9">
        <v>0</v>
      </c>
      <c r="AB62" s="9">
        <v>80</v>
      </c>
      <c r="AC62" s="10">
        <f t="shared" si="16"/>
        <v>10</v>
      </c>
      <c r="AD62" s="9" t="b">
        <f>Table1[[#This Row],[TOTAL HI]]=Table1[[#This Row],[Total]]</f>
        <v>1</v>
      </c>
      <c r="AE62" s="11">
        <f t="shared" si="2"/>
        <v>2</v>
      </c>
      <c r="AF62" s="11">
        <f t="shared" si="3"/>
        <v>0</v>
      </c>
      <c r="AG62" s="11">
        <f t="shared" si="4"/>
        <v>0</v>
      </c>
      <c r="AH62" s="11">
        <f t="shared" si="5"/>
        <v>0</v>
      </c>
      <c r="AI62" s="11">
        <f t="shared" si="6"/>
        <v>8</v>
      </c>
      <c r="AJ62" s="12">
        <v>45261</v>
      </c>
      <c r="AK62" s="11" t="s">
        <v>56</v>
      </c>
      <c r="AL62" s="9" t="s">
        <v>27</v>
      </c>
      <c r="AM62" s="9" t="str">
        <f t="shared" si="7"/>
        <v>Finance</v>
      </c>
      <c r="AN62" s="9" t="str">
        <f t="shared" si="8"/>
        <v>Central</v>
      </c>
      <c r="AO62" s="9" t="str">
        <f t="shared" si="9"/>
        <v>&lt;1-50 Mn</v>
      </c>
      <c r="AP62" s="9" t="str">
        <f t="shared" si="10"/>
        <v>ADB Countries</v>
      </c>
      <c r="AQ62" s="9" t="str">
        <f t="shared" si="11"/>
        <v>Non-Transition States</v>
      </c>
      <c r="AR62" s="13" t="str">
        <f>IF(ISNUMBER(MATCH(C62, {"Gabon","Sudan","Niger","Mali","Burkina Faso","Guinea"}, 0)), "De Facto Countries", "Non-De Facto Countries")</f>
        <v>Non-De Facto Countries</v>
      </c>
      <c r="AS62" s="9" t="str">
        <f t="shared" si="12"/>
        <v>Others Including Policy-Based</v>
      </c>
      <c r="AT62" s="9" t="str" cm="1">
        <f t="array" ref="AT62">_xlfn.SWITCH(K62,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63" spans="1:46" ht="10.5">
      <c r="A63" s="8" t="s">
        <v>254</v>
      </c>
      <c r="B63" s="9" t="s">
        <v>255</v>
      </c>
      <c r="C63" s="9" t="s">
        <v>140</v>
      </c>
      <c r="D63" s="9" t="s">
        <v>49</v>
      </c>
      <c r="E63" s="9" t="s">
        <v>50</v>
      </c>
      <c r="F63" s="9" t="s">
        <v>256</v>
      </c>
      <c r="G63" s="9" t="s">
        <v>256</v>
      </c>
      <c r="H63" s="9" t="s">
        <v>52</v>
      </c>
      <c r="I63" s="9" t="s">
        <v>53</v>
      </c>
      <c r="J63" s="9" t="s">
        <v>112</v>
      </c>
      <c r="K63" s="9" t="s">
        <v>134</v>
      </c>
      <c r="L63" s="9">
        <v>0</v>
      </c>
      <c r="M63" s="9">
        <v>0</v>
      </c>
      <c r="N63" s="9">
        <v>0</v>
      </c>
      <c r="O63" s="9">
        <v>70</v>
      </c>
      <c r="P63" s="9">
        <v>0</v>
      </c>
      <c r="Q63" s="9">
        <v>0</v>
      </c>
      <c r="R63" s="9">
        <f t="shared" si="0"/>
        <v>70</v>
      </c>
      <c r="S63" s="9">
        <v>0</v>
      </c>
      <c r="T63" s="9">
        <v>0</v>
      </c>
      <c r="U63" s="9">
        <v>0</v>
      </c>
      <c r="V63" s="11">
        <f t="shared" si="1"/>
        <v>70</v>
      </c>
      <c r="W63" s="9" t="s">
        <v>17</v>
      </c>
      <c r="X63" s="9">
        <v>20</v>
      </c>
      <c r="Y63" s="9">
        <v>0</v>
      </c>
      <c r="Z63" s="9">
        <v>0</v>
      </c>
      <c r="AA63" s="9">
        <v>20</v>
      </c>
      <c r="AB63" s="9">
        <v>60</v>
      </c>
      <c r="AC63" s="10">
        <f t="shared" si="16"/>
        <v>70</v>
      </c>
      <c r="AD63" s="9" t="b">
        <f>Table1[[#This Row],[TOTAL HI]]=Table1[[#This Row],[Total]]</f>
        <v>1</v>
      </c>
      <c r="AE63" s="11">
        <f t="shared" si="2"/>
        <v>14</v>
      </c>
      <c r="AF63" s="11">
        <f t="shared" si="3"/>
        <v>0</v>
      </c>
      <c r="AG63" s="11">
        <f t="shared" si="4"/>
        <v>0</v>
      </c>
      <c r="AH63" s="11">
        <f t="shared" si="5"/>
        <v>14</v>
      </c>
      <c r="AI63" s="11">
        <f t="shared" si="6"/>
        <v>42</v>
      </c>
      <c r="AJ63" s="12">
        <v>45261</v>
      </c>
      <c r="AK63" s="11" t="s">
        <v>56</v>
      </c>
      <c r="AL63" s="9" t="s">
        <v>27</v>
      </c>
      <c r="AM63" s="9" t="str">
        <f t="shared" si="7"/>
        <v>Multi-Sector</v>
      </c>
      <c r="AN63" s="9" t="str">
        <f t="shared" si="8"/>
        <v>East</v>
      </c>
      <c r="AO63" s="9" t="str">
        <f t="shared" si="9"/>
        <v>50-100 Mn</v>
      </c>
      <c r="AP63" s="9" t="str">
        <f t="shared" si="10"/>
        <v>ADF Countries</v>
      </c>
      <c r="AQ63" s="9" t="str">
        <f t="shared" si="11"/>
        <v>Non-Transition States</v>
      </c>
      <c r="AR63" s="13" t="str">
        <f>IF(ISNUMBER(MATCH(C63, {"Gabon","Sudan","Niger","Mali","Burkina Faso","Guinea"}, 0)), "De Facto Countries", "Non-De Facto Countries")</f>
        <v>Non-De Facto Countries</v>
      </c>
      <c r="AS63" s="9" t="str">
        <f t="shared" si="12"/>
        <v>Others Including Policy-Based</v>
      </c>
      <c r="AT63" s="9" t="str" cm="1">
        <f t="array" ref="AT63">_xlfn.SWITCH(K63,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64" spans="1:46" ht="10.5">
      <c r="A64" s="8" t="s">
        <v>257</v>
      </c>
      <c r="B64" s="9" t="s">
        <v>258</v>
      </c>
      <c r="C64" s="9" t="s">
        <v>259</v>
      </c>
      <c r="D64" s="9" t="s">
        <v>49</v>
      </c>
      <c r="E64" s="9" t="s">
        <v>79</v>
      </c>
      <c r="F64" s="9" t="s">
        <v>260</v>
      </c>
      <c r="G64" s="9" t="s">
        <v>260</v>
      </c>
      <c r="H64" s="9" t="s">
        <v>52</v>
      </c>
      <c r="I64" s="9" t="s">
        <v>53</v>
      </c>
      <c r="J64" s="9" t="s">
        <v>74</v>
      </c>
      <c r="K64" s="9" t="s">
        <v>261</v>
      </c>
      <c r="L64" s="9">
        <v>0</v>
      </c>
      <c r="M64" s="9">
        <v>0</v>
      </c>
      <c r="N64" s="9">
        <v>11</v>
      </c>
      <c r="O64" s="9">
        <v>0</v>
      </c>
      <c r="P64" s="9">
        <v>0</v>
      </c>
      <c r="Q64" s="9">
        <v>0</v>
      </c>
      <c r="R64" s="9">
        <f t="shared" si="0"/>
        <v>11</v>
      </c>
      <c r="S64" s="9">
        <v>0</v>
      </c>
      <c r="T64" s="9">
        <v>0</v>
      </c>
      <c r="U64" s="9">
        <v>0</v>
      </c>
      <c r="V64" s="11">
        <f t="shared" si="1"/>
        <v>11</v>
      </c>
      <c r="W64" s="9" t="s">
        <v>17</v>
      </c>
      <c r="X64" s="9">
        <v>0</v>
      </c>
      <c r="Y64" s="9">
        <v>100</v>
      </c>
      <c r="Z64" s="9">
        <v>0</v>
      </c>
      <c r="AA64" s="9">
        <v>0</v>
      </c>
      <c r="AB64" s="9">
        <v>0</v>
      </c>
      <c r="AC64" s="10">
        <f t="shared" si="16"/>
        <v>11</v>
      </c>
      <c r="AD64" s="9" t="b">
        <f>Table1[[#This Row],[TOTAL HI]]=Table1[[#This Row],[Total]]</f>
        <v>1</v>
      </c>
      <c r="AE64" s="11">
        <f t="shared" si="2"/>
        <v>0</v>
      </c>
      <c r="AF64" s="11">
        <f t="shared" si="3"/>
        <v>11</v>
      </c>
      <c r="AG64" s="11">
        <f t="shared" si="4"/>
        <v>0</v>
      </c>
      <c r="AH64" s="11">
        <f t="shared" si="5"/>
        <v>0</v>
      </c>
      <c r="AI64" s="11">
        <f t="shared" si="6"/>
        <v>0</v>
      </c>
      <c r="AJ64" s="12">
        <v>45261</v>
      </c>
      <c r="AK64" s="11" t="s">
        <v>56</v>
      </c>
      <c r="AL64" s="9" t="s">
        <v>57</v>
      </c>
      <c r="AM64" s="9" t="str">
        <f t="shared" si="7"/>
        <v>Power</v>
      </c>
      <c r="AN64" s="9" t="str">
        <f t="shared" si="8"/>
        <v>West</v>
      </c>
      <c r="AO64" s="9" t="str">
        <f t="shared" si="9"/>
        <v>&lt;1-50 Mn</v>
      </c>
      <c r="AP64" s="9" t="str">
        <f t="shared" si="10"/>
        <v>ADF Countries</v>
      </c>
      <c r="AQ64" s="9" t="str">
        <f t="shared" si="11"/>
        <v>Non-Transition States</v>
      </c>
      <c r="AR64" s="13" t="str">
        <f>IF(ISNUMBER(MATCH(C64, {"Gabon","Sudan","Niger","Mali","Burkina Faso","Guinea"}, 0)), "De Facto Countries", "Non-De Facto Countries")</f>
        <v>Non-De Facto Countries</v>
      </c>
      <c r="AS64" s="9" t="str">
        <f t="shared" si="12"/>
        <v>Infrastructure</v>
      </c>
      <c r="AT64" s="9" t="str" cm="1">
        <f t="array" ref="AT64">_xlfn.SWITCH(K64,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65" spans="1:46" ht="10.5">
      <c r="A65" s="8" t="s">
        <v>262</v>
      </c>
      <c r="B65" s="9" t="s">
        <v>263</v>
      </c>
      <c r="C65" s="9" t="s">
        <v>264</v>
      </c>
      <c r="D65" s="9" t="s">
        <v>49</v>
      </c>
      <c r="E65" s="9" t="s">
        <v>79</v>
      </c>
      <c r="F65" s="9" t="s">
        <v>107</v>
      </c>
      <c r="G65" s="9" t="s">
        <v>107</v>
      </c>
      <c r="H65" s="9" t="s">
        <v>52</v>
      </c>
      <c r="I65" s="9" t="s">
        <v>73</v>
      </c>
      <c r="J65" s="9" t="s">
        <v>67</v>
      </c>
      <c r="K65" s="9" t="s">
        <v>75</v>
      </c>
      <c r="L65" s="9">
        <v>0</v>
      </c>
      <c r="M65" s="9">
        <v>35</v>
      </c>
      <c r="N65" s="9">
        <v>0</v>
      </c>
      <c r="O65" s="9">
        <v>0</v>
      </c>
      <c r="P65" s="9">
        <v>0</v>
      </c>
      <c r="Q65" s="9">
        <v>0</v>
      </c>
      <c r="R65" s="9">
        <f t="shared" si="0"/>
        <v>0</v>
      </c>
      <c r="S65" s="9">
        <v>0</v>
      </c>
      <c r="T65" s="9">
        <v>0</v>
      </c>
      <c r="U65" s="9">
        <v>0</v>
      </c>
      <c r="V65" s="11">
        <f t="shared" si="1"/>
        <v>35</v>
      </c>
      <c r="W65" s="9" t="s">
        <v>12</v>
      </c>
      <c r="X65" s="9">
        <v>25</v>
      </c>
      <c r="Y65" s="9">
        <v>25</v>
      </c>
      <c r="Z65" s="9">
        <v>25</v>
      </c>
      <c r="AA65" s="9">
        <v>25</v>
      </c>
      <c r="AB65" s="9">
        <v>0</v>
      </c>
      <c r="AC65" s="10">
        <f t="shared" si="16"/>
        <v>35</v>
      </c>
      <c r="AD65" s="9" t="b">
        <f>Table1[[#This Row],[TOTAL HI]]=Table1[[#This Row],[Total]]</f>
        <v>1</v>
      </c>
      <c r="AE65" s="11">
        <f t="shared" si="2"/>
        <v>8.75</v>
      </c>
      <c r="AF65" s="11">
        <f t="shared" si="3"/>
        <v>8.75</v>
      </c>
      <c r="AG65" s="11">
        <f t="shared" si="4"/>
        <v>8.75</v>
      </c>
      <c r="AH65" s="11">
        <f t="shared" si="5"/>
        <v>8.75</v>
      </c>
      <c r="AI65" s="11">
        <f t="shared" si="6"/>
        <v>0</v>
      </c>
      <c r="AJ65" s="12">
        <v>45261</v>
      </c>
      <c r="AK65" s="11" t="s">
        <v>56</v>
      </c>
      <c r="AL65" s="9" t="s">
        <v>57</v>
      </c>
      <c r="AM65" s="9" t="str">
        <f t="shared" si="7"/>
        <v>Finance</v>
      </c>
      <c r="AN65" s="9" t="str">
        <f t="shared" si="8"/>
        <v>Central</v>
      </c>
      <c r="AO65" s="9" t="str">
        <f t="shared" si="9"/>
        <v>&lt;1-50 Mn</v>
      </c>
      <c r="AP65" s="9" t="str">
        <f t="shared" si="10"/>
        <v>ADB Countries</v>
      </c>
      <c r="AQ65" s="9" t="str">
        <f t="shared" si="11"/>
        <v>Non-Transition States</v>
      </c>
      <c r="AR65" s="13" t="str">
        <f>IF(ISNUMBER(MATCH(C65, {"Gabon","Sudan","Niger","Mali","Burkina Faso","Guinea"}, 0)), "De Facto Countries", "Non-De Facto Countries")</f>
        <v>De Facto Countries</v>
      </c>
      <c r="AS65" s="9" t="str">
        <f t="shared" si="12"/>
        <v>Others Including Policy-Based</v>
      </c>
      <c r="AT65" s="9" t="str" cm="1">
        <f t="array" ref="AT65">_xlfn.SWITCH(K65,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66" spans="1:46" ht="10.5">
      <c r="A66" s="8" t="s">
        <v>265</v>
      </c>
      <c r="B66" s="9" t="s">
        <v>266</v>
      </c>
      <c r="C66" s="9" t="s">
        <v>267</v>
      </c>
      <c r="D66" s="9" t="s">
        <v>49</v>
      </c>
      <c r="E66" s="9" t="s">
        <v>66</v>
      </c>
      <c r="F66" s="9" t="s">
        <v>98</v>
      </c>
      <c r="G66" s="9" t="s">
        <v>98</v>
      </c>
      <c r="H66" s="9" t="s">
        <v>52</v>
      </c>
      <c r="I66" s="9" t="s">
        <v>73</v>
      </c>
      <c r="J66" s="9" t="s">
        <v>62</v>
      </c>
      <c r="K66" s="9" t="s">
        <v>99</v>
      </c>
      <c r="L66" s="9">
        <v>0</v>
      </c>
      <c r="M66" s="9">
        <v>7.76</v>
      </c>
      <c r="N66" s="9">
        <v>0</v>
      </c>
      <c r="O66" s="9">
        <v>0</v>
      </c>
      <c r="P66" s="9">
        <v>0</v>
      </c>
      <c r="Q66" s="9">
        <v>0</v>
      </c>
      <c r="R66" s="9">
        <f t="shared" ref="R66:R129" si="17">N66+O66+Q66</f>
        <v>0</v>
      </c>
      <c r="S66" s="9">
        <v>0</v>
      </c>
      <c r="T66" s="9">
        <v>0</v>
      </c>
      <c r="U66" s="9">
        <v>0</v>
      </c>
      <c r="V66" s="11">
        <f t="shared" ref="V66:V129" si="18">L66+M66+N66+O66+P66+Q66+S66+U66</f>
        <v>7.76</v>
      </c>
      <c r="W66" s="9" t="s">
        <v>12</v>
      </c>
      <c r="X66" s="9">
        <v>0</v>
      </c>
      <c r="Y66" s="9">
        <v>0</v>
      </c>
      <c r="Z66" s="9">
        <v>100</v>
      </c>
      <c r="AA66" s="9">
        <v>0</v>
      </c>
      <c r="AB66" s="9">
        <v>0</v>
      </c>
      <c r="AC66" s="10">
        <f t="shared" si="16"/>
        <v>7.76</v>
      </c>
      <c r="AD66" s="9" t="b">
        <f>Table1[[#This Row],[TOTAL HI]]=Table1[[#This Row],[Total]]</f>
        <v>1</v>
      </c>
      <c r="AE66" s="11">
        <f t="shared" ref="AE66:AE129" si="19">IFERROR((V66*X66)/(100),"")</f>
        <v>0</v>
      </c>
      <c r="AF66" s="11">
        <f t="shared" ref="AF66:AF129" si="20">IFERROR((V66*Y66)/100,"")</f>
        <v>0</v>
      </c>
      <c r="AG66" s="11">
        <f t="shared" ref="AG66:AG129" si="21">IFERROR((V66*Z66)/100,"")</f>
        <v>7.76</v>
      </c>
      <c r="AH66" s="11">
        <f t="shared" ref="AH66:AH129" si="22">IFERROR((V66*AA66)/100,"")</f>
        <v>0</v>
      </c>
      <c r="AI66" s="11">
        <f t="shared" ref="AI66:AI129" si="23">IFERROR((V66*AB66)/100,"")</f>
        <v>0</v>
      </c>
      <c r="AJ66" s="12">
        <v>45261</v>
      </c>
      <c r="AK66" s="11" t="s">
        <v>56</v>
      </c>
      <c r="AL66" s="9" t="s">
        <v>57</v>
      </c>
      <c r="AM66" s="9" t="str">
        <f t="shared" ref="AM66:AM129" si="24">IF(MID(A66,6,1)="A","Agriculture",
IF(MID(A66,6,1)="B","Industry",
IF(MID(A66,6,1)="C","Environment",
IF(MID(A66,6,1)="D","Transport",
IF(MID(A66,6,1)="E","WASH Sector",
IF(MID(A66,6,1)="F","Power",
IF(MID(A66,6,1)="G","ICT",
IF(MID(A66,6,1)="H","Finance",
IF(MID(A66,6,1)="I","Social",
IF(MID(A66,6,1)="J","Urban Developm.",
IF(MID(A66,6,1)="K","Multi-Sector","")))))))))))</f>
        <v>Industry</v>
      </c>
      <c r="AN66" s="9" t="str">
        <f t="shared" ref="AN66:AN129" si="25">IF(C66="Algeria","North",IF(C66="Angola","South",IF(C66="Benin","West",IF(C66="Botswana","South",IF(C66="Burkina Faso","West",IF(C66="Burundi","East",IF(C66="Cameroon","Central",IF(C66="Cape Verde","West",IF(C66="Central African Republic","Central",IF(C66="Chad","Central",IF(C66="Comoros","East",IF(C66="Congo CG","Central",IF(C66="Côte D'Ivoire","West",IF(C66="Dem Rep Congo","Central",IF(C66="Djibouti","East",IF(C66="Egypt","North",IF(C66="Equatorial Guinea","Central",IF(C66="Eritrea","East",IF(C66="Eswatini","South",IF(C66="Ethiopia","East",IF(C66="Gabon","Central",IF(C66="Gambia","West",IF(C66="Ghana","West",IF(C66="Guinea","West",IF(C66="Guinea-Bissau","West",IF(C66="Kenya","East",IF(C66="Lesotho","South",IF(C66="Liberia","West",IF(C66="Libya","North",IF(C66="Madagascar","South",IF(C66="Malawi","South",IF(C66="Mali","West",IF(C66="Mauritania","North",IF(C66="Mauritius","South",IF(C66="Morocco","North",IF(C66="Mozambique","South",IF(C66="Multinational","Multi",IF(C66="Multi","Multi",IF(C66="Namibia","South",IF(C66="Niger","West",IF(C66="Nigeria","Nigeria",IF(C66="Rwanda","East",IF(C66="Sao Tome &amp; Principe","South",IF(C66="Senegal","West",IF(C66="Seychelles","East",IF(C66="Sierra Leone","West",IF(C66="Somalia","East",IF(C66="South Africa","South",IF(C66="South Sudan","East",IF(C66="Sudan","East",IF(C66="Tanzania","East",IF(C66="Togo","West",IF(C66="Tunisia","North",IF(C66="Uganda","East",IF(C66="Zambia","South",IF(C66="Zimbabwe","South","Not Listed"))))))))))))))))))))))))))))))))))))))))))))))))))))))))</f>
        <v>South</v>
      </c>
      <c r="AO66" s="9" t="str">
        <f t="shared" ref="AO66:AO129" si="26">IF(V66&lt;=50,"&lt;1-50 Mn",IF(V66&lt;=100,"50-100 Mn",IF(V66&lt;=200,"100-200 Mn",IF(V66&lt;=300,"100-300 Mn","&gt;300 Mn"))))</f>
        <v>&lt;1-50 Mn</v>
      </c>
      <c r="AP66" s="9" t="str">
        <f t="shared" ref="AP66:AP129" si="27">IF(C66="Algeria","ADB Countries",IF(C66="Angola","ADB Countries",IF(C66="Benin","ADF Countries",IF(C66="Botswana","ADB Countries",IF(C66="Burkina Faso","ADF Countries",IF(C66="Burundi","ADF Countries",IF(C66="Cameroon","Blend Countries",IF(C66="Cape Verde","ADB Countries",IF(C66="Central African Republic","ADF Countries",IF(C66="Centrafrique","ADF Countries",IF(C66="Chad","ADF Countries",IF(C66="Comoros","ADF Countries",IF(C66="Congo CG","ADB Countries",IF(C66="Congo","ADB Countries",IF(C66="Côte D'Ivoire","Blend Countries",IF(C66="Dem Rep Congo","ADF Countries",IF(C66="DEMOCRATIC REPUBLIC OF THE CONGO","ADF Countries",IF(C66="Djibouti","ADF Countries",IF(C66="Egypt","ADB Countries",IF(C66="Eq Guinea","ADB Countries",IF(C66="Equatorial Guinea","ADB Countries",IF(C66="Eritrea","ADF Countries",IF(C66="Swaziland","ADB Countries",IF(C66="Eswatini","ADB Countries",IF(C66="Ethiopia","ADF Countries",IF(C66="Gabon","ADB Countries",IF(C66="Gambia","ADF Countries",IF(C66="Ghana","ADF Countries",IF(C66="Guinea","ADF Countries",IF(C66="Guinea-Bissau","ADF Countries",IF(C66="Kenya","Blend Countries",IF(C66="Lesotho","ADF Countries",IF(C66="Liberia","ADF Countries",IF(C66="Libya","ADB Countries",IF(C66="Madagascar","ADF Countries",IF(C66="Malawi","ADF Countries",IF(C66="Mali","ADF Countries",IF(C66="Mauritania","ADF Countries",IF(C66="Mauritius","ADB Countries",IF(C66="Morocco","ADB Countries",IF(C66="Mozambique","ADF Countries",IF(OR(C66="Multi",C66="Multinational",C66="Multi-Countries"),"Multinational",IF(C66="Namibia","ADB Countries",IF(C66="Niger","ADF Countries",IF(C66="Nigeria","ADB Countries",IF(C66="Rwanda","ADF Countries",IF(C66="Sao Tome &amp; Principe","ADF Countries",IF(C66="Sao Tome","ADF Countries",IF(C66="Senegal","Blend Countries",IF(C66="Seychelles","ADB Countries",IF(C66="Sierra Leone","ADF Countries",IF(C66="Somalia","ADF Countries",IF(C66="South Africa","ADB Countries",IF(C66="South Sudan","ADF Countries",IF(C66="Sudan","ADF Countries",IF(C66="Tanzania","Blend Countries",IF(C66="Togo","ADF Countries",IF(C66="Tunisia","ADB Countries",IF(C66="Uganda","ADF Countries",IF(C66="Zambia","Blend Countries",IF(C66="Zimbabwe","ADF Countries","")))))))))))))))))))))))))))))))))))))))))))))))))))))))))))))</f>
        <v>ADB Countries</v>
      </c>
      <c r="AQ66" s="9" t="str">
        <f t="shared" ref="AQ66:AQ129" si="28">IF(C66="Algeria","Non-Transition States",
IF(C66="Angola","Non-Transition States",
IF(C66="Benin","Non-Transition States",
IF(C66="Botswana","Non-Transition States",
IF(C66="Burkina Faso","Transition States",
IF(C66="Burundi","Transition States",
IF(C66="Cameroon","Non-Transition States",
IF(C66="Cape Verde","Non-Transition States",
IF(C66="Central African Republic","Transition States",
IF(C66="Centrafrique","Transition States",
IF(C66="Chad","Transition States",
IF(C66="Comoros","Transition States",
IF(C66="Congo CG","Non-Transition States",
IF(C66="Congo","Non-Transition States",
IF(C66="Côte D'Ivoire","Non-Transition States",
IF(C66="Dem Rep Congo","Transition States",
IF(C66="DEMOCRATIC REPUBLIC OF THE CONGO","Transition States",
IF(C66="Djibouti","Transition States",
IF(C66="Egypt","Non-Transition States",
IF(C66="Eq Guinea","Non-Transition States",
IF(C66="Equatorial Guinea","Non-Transition States",
IF(C66="Eritrea","Transition States",
IF(C66="Swaziland","Non-Transition States",
IF(C66="Eswatini","Non-Transition States",
IF(C66="Ethiopia","Non-Transition States",
IF(C66="Gabon","Non-Transition States",
IF(C66="Gambia","Transition States",
IF(C66="Ghana","Non-Transition States",
IF(C66="Guinea","Transition States",
IF(C66="Guinea-Bissau","Transition States",
IF(C66="Kenya","Non-Transition States",
IF(C66="Lesotho","Non-Transition States",
IF(C66="Liberia","Transition States",
IF(C66="Libya","Non-Transition States",
IF(C66="Madagascar","Transition States",
IF(C66="Malawi","Non-Transition States",
IF(C66="Mali","Transition States",
IF(C66="Mauritania","Non-Transition States",
IF(C66="Mauritius","Non-Transition States",
IF(C66="Morocco","Non-Transition States",
IF(C66="Mozambique","Transition States",
IF(C66="Multi","Multinational",
IF(C66="Multinational","Multinational",
IF(C66="Namibia","Non-Transition States",
IF(C66="Niger","Transition States",
IF(C66="Nigeria","Non-Transition States",
IF(C66="Rwanda","Non-Transition States",
IF(C66="Sao Tome &amp; Principe","Non-Transition States",
IF(C66="Sao Tome","Non-Transition States",
IF(C66="Senegal","Non-Transition States",
IF(C66="Seychelles","Non-Transition States",
IF(C66="Sierra Leone","Transition States",
IF(C66="Somalia","Transition States",
IF(C66="South Africa","Non-Transition States",
IF(C66="South Sudan","Transition States",
IF(C66="Sudan","Transition States",
IF(C66="Tanzania","Non-Transition States",
IF(C66="Togo","Transition States",
IF(C66="Tunisia","Non-Transition States",
IF(C66="Uganda","Non-Transition States",
IF(C66="Zambia","Non-Transition States",
IF(C66="Zimbabwe","Transition States",
IF(C66="Multi-Countries","Multinational","")))))))))))))))))))))))))))))))))))))))))))))))))))))))))))))))</f>
        <v>Non-Transition States</v>
      </c>
      <c r="AR66" s="13" t="str">
        <f>IF(ISNUMBER(MATCH(C66, {"Gabon","Sudan","Niger","Mali","Burkina Faso","Guinea"}, 0)), "De Facto Countries", "Non-De Facto Countries")</f>
        <v>Non-De Facto Countries</v>
      </c>
      <c r="AS66" s="9" t="str">
        <f t="shared" ref="AS66:AS129" si="29">IF(OR(AM66="Environment", AM66="Power", AM66="Transport", AM66="Urban Developm.", AM66="WASH Sector"), "Infrastructure", "Others Including Policy-Based")</f>
        <v>Others Including Policy-Based</v>
      </c>
      <c r="AT66" s="9" t="str" cm="1">
        <f t="array" ref="AT66">_xlfn.SWITCH(K66,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67" spans="1:46" ht="10.5">
      <c r="A67" s="8" t="s">
        <v>268</v>
      </c>
      <c r="B67" s="9" t="s">
        <v>269</v>
      </c>
      <c r="C67" s="9" t="s">
        <v>267</v>
      </c>
      <c r="D67" s="9" t="s">
        <v>49</v>
      </c>
      <c r="E67" s="9" t="s">
        <v>66</v>
      </c>
      <c r="F67" s="9" t="s">
        <v>98</v>
      </c>
      <c r="G67" s="9" t="s">
        <v>98</v>
      </c>
      <c r="H67" s="9" t="s">
        <v>52</v>
      </c>
      <c r="I67" s="9" t="s">
        <v>73</v>
      </c>
      <c r="J67" s="9" t="s">
        <v>62</v>
      </c>
      <c r="K67" s="9" t="s">
        <v>99</v>
      </c>
      <c r="L67" s="9">
        <v>0</v>
      </c>
      <c r="M67" s="9">
        <v>5.3</v>
      </c>
      <c r="N67" s="9">
        <v>0</v>
      </c>
      <c r="O67" s="9">
        <v>0</v>
      </c>
      <c r="P67" s="9">
        <v>0</v>
      </c>
      <c r="Q67" s="9">
        <v>0</v>
      </c>
      <c r="R67" s="9">
        <f t="shared" si="17"/>
        <v>0</v>
      </c>
      <c r="S67" s="9">
        <v>0</v>
      </c>
      <c r="T67" s="9">
        <v>0</v>
      </c>
      <c r="U67" s="9">
        <v>0</v>
      </c>
      <c r="V67" s="11">
        <f t="shared" si="18"/>
        <v>5.3</v>
      </c>
      <c r="W67" s="9" t="s">
        <v>12</v>
      </c>
      <c r="X67" s="9">
        <v>0</v>
      </c>
      <c r="Y67" s="9">
        <v>0</v>
      </c>
      <c r="Z67" s="9">
        <v>100</v>
      </c>
      <c r="AA67" s="9">
        <v>0</v>
      </c>
      <c r="AB67" s="9">
        <v>0</v>
      </c>
      <c r="AC67" s="10">
        <f t="shared" si="16"/>
        <v>5.3</v>
      </c>
      <c r="AD67" s="9" t="b">
        <f>Table1[[#This Row],[TOTAL HI]]=Table1[[#This Row],[Total]]</f>
        <v>1</v>
      </c>
      <c r="AE67" s="11">
        <f t="shared" si="19"/>
        <v>0</v>
      </c>
      <c r="AF67" s="11">
        <f t="shared" si="20"/>
        <v>0</v>
      </c>
      <c r="AG67" s="11">
        <f t="shared" si="21"/>
        <v>5.3</v>
      </c>
      <c r="AH67" s="11">
        <f t="shared" si="22"/>
        <v>0</v>
      </c>
      <c r="AI67" s="11">
        <f t="shared" si="23"/>
        <v>0</v>
      </c>
      <c r="AJ67" s="12">
        <v>45261</v>
      </c>
      <c r="AK67" s="11" t="s">
        <v>56</v>
      </c>
      <c r="AL67" s="9" t="s">
        <v>57</v>
      </c>
      <c r="AM67" s="9" t="str">
        <f t="shared" si="24"/>
        <v>Industry</v>
      </c>
      <c r="AN67" s="9" t="str">
        <f t="shared" si="25"/>
        <v>South</v>
      </c>
      <c r="AO67" s="9" t="str">
        <f t="shared" si="26"/>
        <v>&lt;1-50 Mn</v>
      </c>
      <c r="AP67" s="9" t="str">
        <f t="shared" si="27"/>
        <v>ADB Countries</v>
      </c>
      <c r="AQ67" s="9" t="str">
        <f t="shared" si="28"/>
        <v>Non-Transition States</v>
      </c>
      <c r="AR67" s="13" t="str">
        <f>IF(ISNUMBER(MATCH(C67, {"Gabon","Sudan","Niger","Mali","Burkina Faso","Guinea"}, 0)), "De Facto Countries", "Non-De Facto Countries")</f>
        <v>Non-De Facto Countries</v>
      </c>
      <c r="AS67" s="9" t="str">
        <f t="shared" si="29"/>
        <v>Others Including Policy-Based</v>
      </c>
      <c r="AT67" s="9" t="str" cm="1">
        <f t="array" ref="AT67">_xlfn.SWITCH(K67,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68" spans="1:46" ht="10.5">
      <c r="A68" s="8" t="s">
        <v>270</v>
      </c>
      <c r="B68" s="9" t="s">
        <v>271</v>
      </c>
      <c r="C68" s="9" t="s">
        <v>140</v>
      </c>
      <c r="D68" s="9" t="s">
        <v>49</v>
      </c>
      <c r="E68" s="9" t="s">
        <v>79</v>
      </c>
      <c r="F68" s="9" t="s">
        <v>103</v>
      </c>
      <c r="G68" s="9" t="s">
        <v>103</v>
      </c>
      <c r="H68" s="9" t="s">
        <v>52</v>
      </c>
      <c r="I68" s="9" t="s">
        <v>53</v>
      </c>
      <c r="J68" s="9" t="s">
        <v>112</v>
      </c>
      <c r="K68" s="9" t="s">
        <v>104</v>
      </c>
      <c r="L68" s="9">
        <v>0</v>
      </c>
      <c r="M68" s="9">
        <v>0</v>
      </c>
      <c r="N68" s="9">
        <v>0</v>
      </c>
      <c r="O68" s="9">
        <v>35</v>
      </c>
      <c r="P68" s="9">
        <v>0</v>
      </c>
      <c r="Q68" s="9">
        <v>0</v>
      </c>
      <c r="R68" s="9">
        <f t="shared" si="17"/>
        <v>35</v>
      </c>
      <c r="S68" s="9">
        <v>0</v>
      </c>
      <c r="T68" s="9">
        <v>0</v>
      </c>
      <c r="U68" s="9">
        <v>0</v>
      </c>
      <c r="V68" s="11">
        <f t="shared" si="18"/>
        <v>35</v>
      </c>
      <c r="W68" s="9" t="s">
        <v>17</v>
      </c>
      <c r="X68" s="9">
        <v>20</v>
      </c>
      <c r="Y68" s="9">
        <v>10</v>
      </c>
      <c r="Z68" s="9">
        <v>10</v>
      </c>
      <c r="AA68" s="9">
        <v>10</v>
      </c>
      <c r="AB68" s="9">
        <v>50</v>
      </c>
      <c r="AC68" s="10">
        <f t="shared" si="16"/>
        <v>35</v>
      </c>
      <c r="AD68" s="9" t="b">
        <f>Table1[[#This Row],[TOTAL HI]]=Table1[[#This Row],[Total]]</f>
        <v>1</v>
      </c>
      <c r="AE68" s="11">
        <f t="shared" si="19"/>
        <v>7</v>
      </c>
      <c r="AF68" s="11">
        <f t="shared" si="20"/>
        <v>3.5</v>
      </c>
      <c r="AG68" s="11">
        <f t="shared" si="21"/>
        <v>3.5</v>
      </c>
      <c r="AH68" s="11">
        <f t="shared" si="22"/>
        <v>3.5</v>
      </c>
      <c r="AI68" s="11">
        <f t="shared" si="23"/>
        <v>17.5</v>
      </c>
      <c r="AJ68" s="12">
        <v>45261</v>
      </c>
      <c r="AK68" s="11" t="s">
        <v>56</v>
      </c>
      <c r="AL68" s="9" t="s">
        <v>27</v>
      </c>
      <c r="AM68" s="9" t="str">
        <f t="shared" si="24"/>
        <v>WASH Sector</v>
      </c>
      <c r="AN68" s="9" t="str">
        <f t="shared" si="25"/>
        <v>East</v>
      </c>
      <c r="AO68" s="9" t="str">
        <f t="shared" si="26"/>
        <v>&lt;1-50 Mn</v>
      </c>
      <c r="AP68" s="9" t="str">
        <f t="shared" si="27"/>
        <v>ADF Countries</v>
      </c>
      <c r="AQ68" s="9" t="str">
        <f t="shared" si="28"/>
        <v>Non-Transition States</v>
      </c>
      <c r="AR68" s="13" t="str">
        <f>IF(ISNUMBER(MATCH(C68, {"Gabon","Sudan","Niger","Mali","Burkina Faso","Guinea"}, 0)), "De Facto Countries", "Non-De Facto Countries")</f>
        <v>Non-De Facto Countries</v>
      </c>
      <c r="AS68" s="9" t="str">
        <f t="shared" si="29"/>
        <v>Infrastructure</v>
      </c>
      <c r="AT68" s="9" t="str" cm="1">
        <f t="array" ref="AT68">_xlfn.SWITCH(K68,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69" spans="1:46" ht="10.5">
      <c r="A69" s="8" t="s">
        <v>272</v>
      </c>
      <c r="B69" s="9" t="s">
        <v>273</v>
      </c>
      <c r="C69" s="9" t="s">
        <v>274</v>
      </c>
      <c r="D69" s="9" t="s">
        <v>49</v>
      </c>
      <c r="E69" s="9" t="s">
        <v>50</v>
      </c>
      <c r="F69" s="9" t="s">
        <v>208</v>
      </c>
      <c r="G69" s="9" t="s">
        <v>208</v>
      </c>
      <c r="H69" s="9" t="s">
        <v>52</v>
      </c>
      <c r="I69" s="9" t="s">
        <v>53</v>
      </c>
      <c r="J69" s="9" t="s">
        <v>62</v>
      </c>
      <c r="K69" s="9" t="s">
        <v>127</v>
      </c>
      <c r="L69" s="9">
        <v>30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f t="shared" si="17"/>
        <v>0</v>
      </c>
      <c r="S69" s="9">
        <v>0</v>
      </c>
      <c r="T69" s="9">
        <v>0</v>
      </c>
      <c r="U69" s="9">
        <v>0</v>
      </c>
      <c r="V69" s="11">
        <f t="shared" si="18"/>
        <v>30</v>
      </c>
      <c r="W69" s="9" t="s">
        <v>11</v>
      </c>
      <c r="X69" s="9">
        <v>0</v>
      </c>
      <c r="Y69" s="9">
        <v>0</v>
      </c>
      <c r="Z69" s="9">
        <v>0</v>
      </c>
      <c r="AA69" s="9">
        <v>80</v>
      </c>
      <c r="AB69" s="9">
        <v>20</v>
      </c>
      <c r="AC69" s="10">
        <f t="shared" si="16"/>
        <v>30</v>
      </c>
      <c r="AD69" s="9" t="b">
        <f>Table1[[#This Row],[TOTAL HI]]=Table1[[#This Row],[Total]]</f>
        <v>1</v>
      </c>
      <c r="AE69" s="11">
        <f t="shared" si="19"/>
        <v>0</v>
      </c>
      <c r="AF69" s="11">
        <f t="shared" si="20"/>
        <v>0</v>
      </c>
      <c r="AG69" s="11">
        <f t="shared" si="21"/>
        <v>0</v>
      </c>
      <c r="AH69" s="11">
        <f t="shared" si="22"/>
        <v>24</v>
      </c>
      <c r="AI69" s="11">
        <f t="shared" si="23"/>
        <v>6</v>
      </c>
      <c r="AJ69" s="12">
        <v>45261</v>
      </c>
      <c r="AK69" s="11" t="s">
        <v>56</v>
      </c>
      <c r="AL69" s="9" t="s">
        <v>27</v>
      </c>
      <c r="AM69" s="9" t="str">
        <f t="shared" si="24"/>
        <v>Transport</v>
      </c>
      <c r="AN69" s="9" t="str">
        <f t="shared" si="25"/>
        <v>South</v>
      </c>
      <c r="AO69" s="9" t="str">
        <f t="shared" si="26"/>
        <v>&lt;1-50 Mn</v>
      </c>
      <c r="AP69" s="9" t="str">
        <f t="shared" si="27"/>
        <v>ADB Countries</v>
      </c>
      <c r="AQ69" s="9" t="str">
        <f t="shared" si="28"/>
        <v>Non-Transition States</v>
      </c>
      <c r="AR69" s="13" t="str">
        <f>IF(ISNUMBER(MATCH(C69, {"Gabon","Sudan","Niger","Mali","Burkina Faso","Guinea"}, 0)), "De Facto Countries", "Non-De Facto Countries")</f>
        <v>Non-De Facto Countries</v>
      </c>
      <c r="AS69" s="9" t="str">
        <f t="shared" si="29"/>
        <v>Infrastructure</v>
      </c>
      <c r="AT69" s="9" t="str" cm="1">
        <f t="array" ref="AT69">_xlfn.SWITCH(K69,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70" spans="1:46" ht="10.5">
      <c r="A70" s="8" t="s">
        <v>275</v>
      </c>
      <c r="B70" s="9" t="s">
        <v>276</v>
      </c>
      <c r="C70" s="9" t="s">
        <v>82</v>
      </c>
      <c r="D70" s="9" t="s">
        <v>49</v>
      </c>
      <c r="E70" s="9" t="s">
        <v>50</v>
      </c>
      <c r="F70" s="9" t="s">
        <v>107</v>
      </c>
      <c r="G70" s="9" t="s">
        <v>107</v>
      </c>
      <c r="H70" s="9" t="s">
        <v>84</v>
      </c>
      <c r="I70" s="9" t="s">
        <v>73</v>
      </c>
      <c r="J70" s="9" t="s">
        <v>74</v>
      </c>
      <c r="K70" s="9" t="s">
        <v>75</v>
      </c>
      <c r="L70" s="9">
        <v>0</v>
      </c>
      <c r="M70" s="9">
        <v>7.6</v>
      </c>
      <c r="N70" s="9">
        <v>0</v>
      </c>
      <c r="O70" s="9">
        <v>0</v>
      </c>
      <c r="P70" s="9">
        <v>0</v>
      </c>
      <c r="Q70" s="9">
        <v>0</v>
      </c>
      <c r="R70" s="9">
        <f t="shared" si="17"/>
        <v>0</v>
      </c>
      <c r="S70" s="9">
        <v>0</v>
      </c>
      <c r="T70" s="9">
        <v>0</v>
      </c>
      <c r="U70" s="9">
        <v>0</v>
      </c>
      <c r="V70" s="11">
        <f t="shared" si="18"/>
        <v>7.6</v>
      </c>
      <c r="W70" s="9" t="s">
        <v>12</v>
      </c>
      <c r="X70" s="9">
        <v>0</v>
      </c>
      <c r="Y70" s="9">
        <v>0</v>
      </c>
      <c r="Z70" s="9">
        <v>0</v>
      </c>
      <c r="AA70" s="9">
        <v>100</v>
      </c>
      <c r="AB70" s="9">
        <v>0</v>
      </c>
      <c r="AC70" s="10">
        <f t="shared" si="16"/>
        <v>7.6</v>
      </c>
      <c r="AD70" s="9" t="b">
        <f>Table1[[#This Row],[TOTAL HI]]=Table1[[#This Row],[Total]]</f>
        <v>1</v>
      </c>
      <c r="AE70" s="11">
        <f t="shared" si="19"/>
        <v>0</v>
      </c>
      <c r="AF70" s="11">
        <f t="shared" si="20"/>
        <v>0</v>
      </c>
      <c r="AG70" s="11">
        <f t="shared" si="21"/>
        <v>0</v>
      </c>
      <c r="AH70" s="11">
        <f t="shared" si="22"/>
        <v>7.6</v>
      </c>
      <c r="AI70" s="11">
        <f t="shared" si="23"/>
        <v>0</v>
      </c>
      <c r="AJ70" s="12">
        <v>45261</v>
      </c>
      <c r="AK70" s="11" t="s">
        <v>56</v>
      </c>
      <c r="AL70" s="9" t="s">
        <v>57</v>
      </c>
      <c r="AM70" s="9" t="str">
        <f t="shared" si="24"/>
        <v>Multi-Sector</v>
      </c>
      <c r="AN70" s="9" t="str">
        <f t="shared" si="25"/>
        <v>Multi</v>
      </c>
      <c r="AO70" s="9" t="str">
        <f t="shared" si="26"/>
        <v>&lt;1-50 Mn</v>
      </c>
      <c r="AP70" s="9" t="str">
        <f t="shared" si="27"/>
        <v>Multinational</v>
      </c>
      <c r="AQ70" s="9" t="str">
        <f t="shared" si="28"/>
        <v>Multinational</v>
      </c>
      <c r="AR70" s="13" t="str">
        <f>IF(ISNUMBER(MATCH(C70, {"Gabon","Sudan","Niger","Mali","Burkina Faso","Guinea"}, 0)), "De Facto Countries", "Non-De Facto Countries")</f>
        <v>Non-De Facto Countries</v>
      </c>
      <c r="AS70" s="9" t="str">
        <f t="shared" si="29"/>
        <v>Others Including Policy-Based</v>
      </c>
      <c r="AT70" s="9" t="str" cm="1">
        <f t="array" ref="AT70">_xlfn.SWITCH(K70,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71" spans="1:46" ht="10.5">
      <c r="A71" s="8" t="s">
        <v>277</v>
      </c>
      <c r="B71" s="9" t="s">
        <v>278</v>
      </c>
      <c r="C71" s="9" t="s">
        <v>279</v>
      </c>
      <c r="D71" s="9" t="s">
        <v>49</v>
      </c>
      <c r="E71" s="9" t="s">
        <v>79</v>
      </c>
      <c r="F71" s="9" t="s">
        <v>72</v>
      </c>
      <c r="G71" s="9" t="s">
        <v>107</v>
      </c>
      <c r="H71" s="9" t="s">
        <v>52</v>
      </c>
      <c r="I71" s="9" t="s">
        <v>73</v>
      </c>
      <c r="J71" s="9" t="s">
        <v>74</v>
      </c>
      <c r="K71" s="9" t="s">
        <v>75</v>
      </c>
      <c r="L71" s="9">
        <v>0</v>
      </c>
      <c r="M71" s="9">
        <v>23.05</v>
      </c>
      <c r="N71" s="9">
        <v>0</v>
      </c>
      <c r="O71" s="9">
        <v>0</v>
      </c>
      <c r="P71" s="9">
        <v>0</v>
      </c>
      <c r="Q71" s="9">
        <v>0</v>
      </c>
      <c r="R71" s="9">
        <f t="shared" si="17"/>
        <v>0</v>
      </c>
      <c r="S71" s="9">
        <v>0</v>
      </c>
      <c r="T71" s="9">
        <v>0</v>
      </c>
      <c r="U71" s="9">
        <v>0</v>
      </c>
      <c r="V71" s="11">
        <f t="shared" si="18"/>
        <v>23.05</v>
      </c>
      <c r="W71" s="9" t="s">
        <v>12</v>
      </c>
      <c r="X71" s="9">
        <v>0</v>
      </c>
      <c r="Y71" s="9">
        <v>0</v>
      </c>
      <c r="Z71" s="9">
        <v>0</v>
      </c>
      <c r="AA71" s="9">
        <v>0</v>
      </c>
      <c r="AB71" s="9">
        <v>100</v>
      </c>
      <c r="AC71" s="10">
        <f t="shared" si="16"/>
        <v>23.05</v>
      </c>
      <c r="AD71" s="9" t="b">
        <f>Table1[[#This Row],[TOTAL HI]]=Table1[[#This Row],[Total]]</f>
        <v>1</v>
      </c>
      <c r="AE71" s="11">
        <f t="shared" si="19"/>
        <v>0</v>
      </c>
      <c r="AF71" s="11">
        <f t="shared" si="20"/>
        <v>0</v>
      </c>
      <c r="AG71" s="11">
        <f t="shared" si="21"/>
        <v>0</v>
      </c>
      <c r="AH71" s="11">
        <f t="shared" si="22"/>
        <v>0</v>
      </c>
      <c r="AI71" s="11">
        <f t="shared" si="23"/>
        <v>23.05</v>
      </c>
      <c r="AJ71" s="12">
        <v>45261</v>
      </c>
      <c r="AK71" s="11" t="s">
        <v>56</v>
      </c>
      <c r="AL71" s="9" t="s">
        <v>27</v>
      </c>
      <c r="AM71" s="9" t="str">
        <f t="shared" si="24"/>
        <v>Finance</v>
      </c>
      <c r="AN71" s="9" t="str">
        <f t="shared" si="25"/>
        <v>West</v>
      </c>
      <c r="AO71" s="9" t="str">
        <f t="shared" si="26"/>
        <v>&lt;1-50 Mn</v>
      </c>
      <c r="AP71" s="9" t="str">
        <f t="shared" si="27"/>
        <v>Blend Countries</v>
      </c>
      <c r="AQ71" s="9" t="str">
        <f t="shared" si="28"/>
        <v>Non-Transition States</v>
      </c>
      <c r="AR71" s="13" t="str">
        <f>IF(ISNUMBER(MATCH(C71, {"Gabon","Sudan","Niger","Mali","Burkina Faso","Guinea"}, 0)), "De Facto Countries", "Non-De Facto Countries")</f>
        <v>Non-De Facto Countries</v>
      </c>
      <c r="AS71" s="9" t="str">
        <f t="shared" si="29"/>
        <v>Others Including Policy-Based</v>
      </c>
      <c r="AT71" s="9" t="str" cm="1">
        <f t="array" ref="AT71">_xlfn.SWITCH(K71,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72" spans="1:46" ht="10.5">
      <c r="A72" s="8" t="s">
        <v>280</v>
      </c>
      <c r="B72" s="9" t="s">
        <v>281</v>
      </c>
      <c r="C72" s="9" t="s">
        <v>172</v>
      </c>
      <c r="D72" s="9" t="s">
        <v>49</v>
      </c>
      <c r="E72" s="9" t="s">
        <v>79</v>
      </c>
      <c r="F72" s="9" t="s">
        <v>256</v>
      </c>
      <c r="G72" s="9" t="s">
        <v>256</v>
      </c>
      <c r="H72" s="9" t="s">
        <v>52</v>
      </c>
      <c r="I72" s="9" t="s">
        <v>53</v>
      </c>
      <c r="J72" s="9" t="s">
        <v>112</v>
      </c>
      <c r="K72" s="9" t="s">
        <v>134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3</v>
      </c>
      <c r="R72" s="9">
        <f t="shared" si="17"/>
        <v>3</v>
      </c>
      <c r="S72" s="9">
        <v>0</v>
      </c>
      <c r="T72" s="9">
        <v>0</v>
      </c>
      <c r="U72" s="9">
        <v>0</v>
      </c>
      <c r="V72" s="11">
        <f t="shared" si="18"/>
        <v>3</v>
      </c>
      <c r="W72" s="9" t="s">
        <v>17</v>
      </c>
      <c r="X72" s="9">
        <v>0</v>
      </c>
      <c r="Y72" s="9">
        <v>0</v>
      </c>
      <c r="Z72" s="9">
        <v>0</v>
      </c>
      <c r="AA72" s="9">
        <v>0</v>
      </c>
      <c r="AB72" s="9">
        <v>100</v>
      </c>
      <c r="AC72" s="10">
        <f t="shared" si="16"/>
        <v>3</v>
      </c>
      <c r="AD72" s="9" t="b">
        <f>Table1[[#This Row],[TOTAL HI]]=Table1[[#This Row],[Total]]</f>
        <v>1</v>
      </c>
      <c r="AE72" s="11">
        <f t="shared" si="19"/>
        <v>0</v>
      </c>
      <c r="AF72" s="11">
        <f t="shared" si="20"/>
        <v>0</v>
      </c>
      <c r="AG72" s="11">
        <f t="shared" si="21"/>
        <v>0</v>
      </c>
      <c r="AH72" s="11">
        <f t="shared" si="22"/>
        <v>0</v>
      </c>
      <c r="AI72" s="11">
        <f t="shared" si="23"/>
        <v>3</v>
      </c>
      <c r="AJ72" s="12">
        <v>45261</v>
      </c>
      <c r="AK72" s="11" t="s">
        <v>56</v>
      </c>
      <c r="AL72" s="9" t="s">
        <v>27</v>
      </c>
      <c r="AM72" s="9" t="str">
        <f t="shared" si="24"/>
        <v>Social</v>
      </c>
      <c r="AN72" s="9" t="str">
        <f t="shared" si="25"/>
        <v>East</v>
      </c>
      <c r="AO72" s="9" t="str">
        <f t="shared" si="26"/>
        <v>&lt;1-50 Mn</v>
      </c>
      <c r="AP72" s="9" t="str">
        <f t="shared" si="27"/>
        <v>ADF Countries</v>
      </c>
      <c r="AQ72" s="9" t="str">
        <f t="shared" si="28"/>
        <v>Transition States</v>
      </c>
      <c r="AR72" s="13" t="str">
        <f>IF(ISNUMBER(MATCH(C72, {"Gabon","Sudan","Niger","Mali","Burkina Faso","Guinea"}, 0)), "De Facto Countries", "Non-De Facto Countries")</f>
        <v>Non-De Facto Countries</v>
      </c>
      <c r="AS72" s="9" t="str">
        <f t="shared" si="29"/>
        <v>Others Including Policy-Based</v>
      </c>
      <c r="AT72" s="9" t="str" cm="1">
        <f t="array" ref="AT72">_xlfn.SWITCH(K72,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73" spans="1:46" ht="10.5">
      <c r="A73" s="8" t="s">
        <v>282</v>
      </c>
      <c r="B73" s="9" t="s">
        <v>283</v>
      </c>
      <c r="C73" s="9" t="s">
        <v>200</v>
      </c>
      <c r="D73" s="9" t="s">
        <v>49</v>
      </c>
      <c r="E73" s="9" t="s">
        <v>50</v>
      </c>
      <c r="F73" s="9" t="s">
        <v>130</v>
      </c>
      <c r="G73" s="9" t="s">
        <v>130</v>
      </c>
      <c r="H73" s="9" t="s">
        <v>52</v>
      </c>
      <c r="I73" s="9" t="s">
        <v>73</v>
      </c>
      <c r="J73" s="9" t="s">
        <v>67</v>
      </c>
      <c r="K73" s="9" t="s">
        <v>104</v>
      </c>
      <c r="L73" s="9">
        <v>0</v>
      </c>
      <c r="M73" s="9">
        <v>12</v>
      </c>
      <c r="N73" s="9">
        <v>0</v>
      </c>
      <c r="O73" s="9">
        <v>0</v>
      </c>
      <c r="P73" s="9">
        <v>0</v>
      </c>
      <c r="Q73" s="9">
        <v>0</v>
      </c>
      <c r="R73" s="9">
        <f t="shared" si="17"/>
        <v>0</v>
      </c>
      <c r="S73" s="9">
        <v>0</v>
      </c>
      <c r="T73" s="9">
        <v>0</v>
      </c>
      <c r="U73" s="9">
        <v>0</v>
      </c>
      <c r="V73" s="11">
        <f t="shared" si="18"/>
        <v>12</v>
      </c>
      <c r="W73" s="9" t="s">
        <v>12</v>
      </c>
      <c r="X73" s="9">
        <v>0</v>
      </c>
      <c r="Y73" s="9">
        <v>0</v>
      </c>
      <c r="Z73" s="9">
        <v>0</v>
      </c>
      <c r="AA73" s="9">
        <v>0</v>
      </c>
      <c r="AB73" s="9">
        <v>100</v>
      </c>
      <c r="AC73" s="10">
        <f t="shared" si="16"/>
        <v>12</v>
      </c>
      <c r="AD73" s="9" t="b">
        <f>Table1[[#This Row],[TOTAL HI]]=Table1[[#This Row],[Total]]</f>
        <v>1</v>
      </c>
      <c r="AE73" s="11">
        <f t="shared" si="19"/>
        <v>0</v>
      </c>
      <c r="AF73" s="11">
        <f t="shared" si="20"/>
        <v>0</v>
      </c>
      <c r="AG73" s="11">
        <f t="shared" si="21"/>
        <v>0</v>
      </c>
      <c r="AH73" s="11">
        <f t="shared" si="22"/>
        <v>0</v>
      </c>
      <c r="AI73" s="11">
        <f t="shared" si="23"/>
        <v>12</v>
      </c>
      <c r="AJ73" s="12">
        <v>45261</v>
      </c>
      <c r="AK73" s="11" t="s">
        <v>56</v>
      </c>
      <c r="AL73" s="9" t="s">
        <v>27</v>
      </c>
      <c r="AM73" s="9" t="str">
        <f t="shared" si="24"/>
        <v>WASH Sector</v>
      </c>
      <c r="AN73" s="9" t="str">
        <f t="shared" si="25"/>
        <v>Central</v>
      </c>
      <c r="AO73" s="9" t="str">
        <f t="shared" si="26"/>
        <v>&lt;1-50 Mn</v>
      </c>
      <c r="AP73" s="9" t="str">
        <f t="shared" si="27"/>
        <v>Blend Countries</v>
      </c>
      <c r="AQ73" s="9" t="str">
        <f t="shared" si="28"/>
        <v>Non-Transition States</v>
      </c>
      <c r="AR73" s="13" t="str">
        <f>IF(ISNUMBER(MATCH(C73, {"Gabon","Sudan","Niger","Mali","Burkina Faso","Guinea"}, 0)), "De Facto Countries", "Non-De Facto Countries")</f>
        <v>Non-De Facto Countries</v>
      </c>
      <c r="AS73" s="9" t="str">
        <f t="shared" si="29"/>
        <v>Infrastructure</v>
      </c>
      <c r="AT73" s="9" t="str" cm="1">
        <f t="array" ref="AT73">_xlfn.SWITCH(K73,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74" spans="1:46" ht="10.5">
      <c r="A74" s="8" t="s">
        <v>284</v>
      </c>
      <c r="B74" s="9" t="s">
        <v>285</v>
      </c>
      <c r="C74" s="9" t="s">
        <v>96</v>
      </c>
      <c r="D74" s="9" t="s">
        <v>49</v>
      </c>
      <c r="E74" s="9" t="s">
        <v>66</v>
      </c>
      <c r="F74" s="9" t="s">
        <v>286</v>
      </c>
      <c r="G74" s="9" t="s">
        <v>186</v>
      </c>
      <c r="H74" s="9" t="s">
        <v>84</v>
      </c>
      <c r="I74" s="9" t="s">
        <v>53</v>
      </c>
      <c r="J74" s="9" t="s">
        <v>54</v>
      </c>
      <c r="K74" s="9" t="s">
        <v>127</v>
      </c>
      <c r="L74" s="9">
        <v>210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f t="shared" si="17"/>
        <v>0</v>
      </c>
      <c r="S74" s="9">
        <v>0</v>
      </c>
      <c r="T74" s="9">
        <v>0</v>
      </c>
      <c r="U74" s="9">
        <v>0</v>
      </c>
      <c r="V74" s="11">
        <f t="shared" si="18"/>
        <v>210</v>
      </c>
      <c r="W74" s="9" t="s">
        <v>11</v>
      </c>
      <c r="X74" s="9">
        <v>0</v>
      </c>
      <c r="Y74" s="9">
        <v>0</v>
      </c>
      <c r="Z74" s="9">
        <v>50</v>
      </c>
      <c r="AA74" s="9">
        <v>0</v>
      </c>
      <c r="AB74" s="9">
        <v>50</v>
      </c>
      <c r="AC74" s="10">
        <f t="shared" si="16"/>
        <v>210</v>
      </c>
      <c r="AD74" s="9" t="b">
        <f>Table1[[#This Row],[TOTAL HI]]=Table1[[#This Row],[Total]]</f>
        <v>1</v>
      </c>
      <c r="AE74" s="11">
        <f t="shared" si="19"/>
        <v>0</v>
      </c>
      <c r="AF74" s="11">
        <f t="shared" si="20"/>
        <v>0</v>
      </c>
      <c r="AG74" s="11">
        <f t="shared" si="21"/>
        <v>105</v>
      </c>
      <c r="AH74" s="11">
        <f t="shared" si="22"/>
        <v>0</v>
      </c>
      <c r="AI74" s="11">
        <f t="shared" si="23"/>
        <v>105</v>
      </c>
      <c r="AJ74" s="12">
        <v>45261</v>
      </c>
      <c r="AK74" s="11" t="s">
        <v>56</v>
      </c>
      <c r="AL74" s="9" t="s">
        <v>27</v>
      </c>
      <c r="AM74" s="9" t="str">
        <f t="shared" si="24"/>
        <v>Transport</v>
      </c>
      <c r="AN74" s="9" t="str">
        <f t="shared" si="25"/>
        <v>North</v>
      </c>
      <c r="AO74" s="9" t="str">
        <f t="shared" si="26"/>
        <v>100-300 Mn</v>
      </c>
      <c r="AP74" s="9" t="str">
        <f t="shared" si="27"/>
        <v>ADB Countries</v>
      </c>
      <c r="AQ74" s="9" t="str">
        <f t="shared" si="28"/>
        <v>Non-Transition States</v>
      </c>
      <c r="AR74" s="13" t="str">
        <f>IF(ISNUMBER(MATCH(C74, {"Gabon","Sudan","Niger","Mali","Burkina Faso","Guinea"}, 0)), "De Facto Countries", "Non-De Facto Countries")</f>
        <v>Non-De Facto Countries</v>
      </c>
      <c r="AS74" s="9" t="str">
        <f t="shared" si="29"/>
        <v>Infrastructure</v>
      </c>
      <c r="AT74" s="9" t="str" cm="1">
        <f t="array" ref="AT74">_xlfn.SWITCH(K74,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75" spans="1:46" ht="10.5">
      <c r="A75" s="8" t="s">
        <v>287</v>
      </c>
      <c r="B75" s="9" t="s">
        <v>288</v>
      </c>
      <c r="C75" s="9" t="s">
        <v>234</v>
      </c>
      <c r="D75" s="9" t="s">
        <v>49</v>
      </c>
      <c r="E75" s="9" t="s">
        <v>79</v>
      </c>
      <c r="F75" s="9" t="s">
        <v>126</v>
      </c>
      <c r="G75" s="9" t="s">
        <v>126</v>
      </c>
      <c r="H75" s="9" t="s">
        <v>52</v>
      </c>
      <c r="I75" s="9" t="s">
        <v>73</v>
      </c>
      <c r="J75" s="9" t="s">
        <v>74</v>
      </c>
      <c r="K75" s="9" t="s">
        <v>127</v>
      </c>
      <c r="L75" s="9">
        <v>0</v>
      </c>
      <c r="M75" s="9">
        <v>30</v>
      </c>
      <c r="N75" s="9">
        <v>0</v>
      </c>
      <c r="O75" s="9">
        <v>0</v>
      </c>
      <c r="P75" s="9">
        <v>0</v>
      </c>
      <c r="Q75" s="9">
        <v>0</v>
      </c>
      <c r="R75" s="9">
        <f t="shared" si="17"/>
        <v>0</v>
      </c>
      <c r="S75" s="9">
        <v>0</v>
      </c>
      <c r="T75" s="9">
        <v>0</v>
      </c>
      <c r="U75" s="9">
        <v>0</v>
      </c>
      <c r="V75" s="11">
        <f t="shared" si="18"/>
        <v>30</v>
      </c>
      <c r="W75" s="9" t="s">
        <v>12</v>
      </c>
      <c r="X75" s="9">
        <v>0</v>
      </c>
      <c r="Y75" s="9">
        <v>0</v>
      </c>
      <c r="Z75" s="9">
        <v>0</v>
      </c>
      <c r="AA75" s="9">
        <v>50</v>
      </c>
      <c r="AB75" s="9">
        <v>50</v>
      </c>
      <c r="AC75" s="10">
        <f t="shared" si="16"/>
        <v>30</v>
      </c>
      <c r="AD75" s="9" t="b">
        <f>Table1[[#This Row],[TOTAL HI]]=Table1[[#This Row],[Total]]</f>
        <v>1</v>
      </c>
      <c r="AE75" s="11">
        <f t="shared" si="19"/>
        <v>0</v>
      </c>
      <c r="AF75" s="11">
        <f t="shared" si="20"/>
        <v>0</v>
      </c>
      <c r="AG75" s="11">
        <f t="shared" si="21"/>
        <v>0</v>
      </c>
      <c r="AH75" s="11">
        <f t="shared" si="22"/>
        <v>15</v>
      </c>
      <c r="AI75" s="11">
        <f t="shared" si="23"/>
        <v>15</v>
      </c>
      <c r="AJ75" s="12">
        <v>45261</v>
      </c>
      <c r="AK75" s="11" t="s">
        <v>56</v>
      </c>
      <c r="AL75" s="9" t="s">
        <v>27</v>
      </c>
      <c r="AM75" s="9" t="str">
        <f t="shared" si="24"/>
        <v>Transport</v>
      </c>
      <c r="AN75" s="9" t="str">
        <f t="shared" si="25"/>
        <v>West</v>
      </c>
      <c r="AO75" s="9" t="str">
        <f t="shared" si="26"/>
        <v>&lt;1-50 Mn</v>
      </c>
      <c r="AP75" s="9" t="str">
        <f t="shared" si="27"/>
        <v>ADB Countries</v>
      </c>
      <c r="AQ75" s="9" t="str">
        <f t="shared" si="28"/>
        <v>Non-Transition States</v>
      </c>
      <c r="AR75" s="13" t="str">
        <f>IF(ISNUMBER(MATCH(C75, {"Gabon","Sudan","Niger","Mali","Burkina Faso","Guinea"}, 0)), "De Facto Countries", "Non-De Facto Countries")</f>
        <v>Non-De Facto Countries</v>
      </c>
      <c r="AS75" s="9" t="str">
        <f t="shared" si="29"/>
        <v>Infrastructure</v>
      </c>
      <c r="AT75" s="9" t="str" cm="1">
        <f t="array" ref="AT75">_xlfn.SWITCH(K75,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76" spans="1:46" ht="10.5">
      <c r="A76" s="8" t="s">
        <v>289</v>
      </c>
      <c r="B76" s="9" t="s">
        <v>290</v>
      </c>
      <c r="C76" s="9" t="s">
        <v>291</v>
      </c>
      <c r="D76" s="9" t="s">
        <v>49</v>
      </c>
      <c r="E76" s="9" t="s">
        <v>79</v>
      </c>
      <c r="F76" s="9" t="s">
        <v>72</v>
      </c>
      <c r="G76" s="9" t="s">
        <v>72</v>
      </c>
      <c r="H76" s="9" t="s">
        <v>52</v>
      </c>
      <c r="I76" s="9" t="s">
        <v>73</v>
      </c>
      <c r="J76" s="9" t="s">
        <v>62</v>
      </c>
      <c r="K76" s="9" t="s">
        <v>75</v>
      </c>
      <c r="L76" s="9">
        <v>0</v>
      </c>
      <c r="M76" s="9">
        <v>80</v>
      </c>
      <c r="N76" s="9">
        <v>0</v>
      </c>
      <c r="O76" s="9">
        <v>0</v>
      </c>
      <c r="P76" s="9">
        <v>0</v>
      </c>
      <c r="Q76" s="9">
        <v>0</v>
      </c>
      <c r="R76" s="9">
        <f t="shared" si="17"/>
        <v>0</v>
      </c>
      <c r="S76" s="9">
        <v>0</v>
      </c>
      <c r="T76" s="9">
        <v>0</v>
      </c>
      <c r="U76" s="9">
        <v>0</v>
      </c>
      <c r="V76" s="11">
        <f t="shared" si="18"/>
        <v>80</v>
      </c>
      <c r="W76" s="9" t="s">
        <v>12</v>
      </c>
      <c r="X76" s="9">
        <v>0</v>
      </c>
      <c r="Y76" s="9">
        <v>0</v>
      </c>
      <c r="Z76" s="9">
        <v>0</v>
      </c>
      <c r="AA76" s="9">
        <v>0</v>
      </c>
      <c r="AB76" s="9">
        <v>100</v>
      </c>
      <c r="AC76" s="10">
        <f t="shared" si="16"/>
        <v>80</v>
      </c>
      <c r="AD76" s="9" t="b">
        <f>Table1[[#This Row],[TOTAL HI]]=Table1[[#This Row],[Total]]</f>
        <v>1</v>
      </c>
      <c r="AE76" s="11">
        <f t="shared" si="19"/>
        <v>0</v>
      </c>
      <c r="AF76" s="11">
        <f t="shared" si="20"/>
        <v>0</v>
      </c>
      <c r="AG76" s="11">
        <f t="shared" si="21"/>
        <v>0</v>
      </c>
      <c r="AH76" s="11">
        <f t="shared" si="22"/>
        <v>0</v>
      </c>
      <c r="AI76" s="11">
        <f t="shared" si="23"/>
        <v>80</v>
      </c>
      <c r="AJ76" s="12">
        <v>45261</v>
      </c>
      <c r="AK76" s="11" t="s">
        <v>56</v>
      </c>
      <c r="AL76" s="9" t="s">
        <v>27</v>
      </c>
      <c r="AM76" s="9" t="str">
        <f t="shared" si="24"/>
        <v>Finance</v>
      </c>
      <c r="AN76" s="9" t="str">
        <f t="shared" si="25"/>
        <v>South</v>
      </c>
      <c r="AO76" s="9" t="str">
        <f t="shared" si="26"/>
        <v>50-100 Mn</v>
      </c>
      <c r="AP76" s="9" t="str">
        <f t="shared" si="27"/>
        <v>ADF Countries</v>
      </c>
      <c r="AQ76" s="9" t="str">
        <f t="shared" si="28"/>
        <v>Transition States</v>
      </c>
      <c r="AR76" s="13" t="str">
        <f>IF(ISNUMBER(MATCH(C76, {"Gabon","Sudan","Niger","Mali","Burkina Faso","Guinea"}, 0)), "De Facto Countries", "Non-De Facto Countries")</f>
        <v>Non-De Facto Countries</v>
      </c>
      <c r="AS76" s="9" t="str">
        <f t="shared" si="29"/>
        <v>Others Including Policy-Based</v>
      </c>
      <c r="AT76" s="9" t="str" cm="1">
        <f t="array" ref="AT76">_xlfn.SWITCH(K76,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77" spans="1:46" ht="10.5">
      <c r="A77" s="8" t="s">
        <v>292</v>
      </c>
      <c r="B77" s="9" t="s">
        <v>293</v>
      </c>
      <c r="C77" s="9" t="s">
        <v>115</v>
      </c>
      <c r="D77" s="9" t="s">
        <v>49</v>
      </c>
      <c r="E77" s="9" t="s">
        <v>50</v>
      </c>
      <c r="F77" s="9" t="s">
        <v>147</v>
      </c>
      <c r="G77" s="9" t="s">
        <v>147</v>
      </c>
      <c r="H77" s="9" t="s">
        <v>52</v>
      </c>
      <c r="I77" s="9" t="s">
        <v>53</v>
      </c>
      <c r="J77" s="9" t="s">
        <v>62</v>
      </c>
      <c r="K77" s="9" t="s">
        <v>86</v>
      </c>
      <c r="L77" s="9">
        <v>0</v>
      </c>
      <c r="M77" s="9">
        <v>0</v>
      </c>
      <c r="N77" s="9">
        <v>0</v>
      </c>
      <c r="O77" s="9">
        <v>30</v>
      </c>
      <c r="P77" s="9">
        <v>0</v>
      </c>
      <c r="Q77" s="9">
        <v>0</v>
      </c>
      <c r="R77" s="9">
        <f t="shared" si="17"/>
        <v>30</v>
      </c>
      <c r="S77" s="9">
        <v>0</v>
      </c>
      <c r="T77" s="9">
        <v>0</v>
      </c>
      <c r="U77" s="9">
        <v>0</v>
      </c>
      <c r="V77" s="11">
        <f t="shared" si="18"/>
        <v>30</v>
      </c>
      <c r="W77" s="9" t="s">
        <v>17</v>
      </c>
      <c r="X77" s="9">
        <v>0</v>
      </c>
      <c r="Y77" s="9">
        <v>100</v>
      </c>
      <c r="Z77" s="9">
        <v>0</v>
      </c>
      <c r="AA77" s="9">
        <v>0</v>
      </c>
      <c r="AB77" s="9">
        <v>0</v>
      </c>
      <c r="AC77" s="10">
        <f t="shared" si="16"/>
        <v>30</v>
      </c>
      <c r="AD77" s="9" t="b">
        <f>Table1[[#This Row],[TOTAL HI]]=Table1[[#This Row],[Total]]</f>
        <v>1</v>
      </c>
      <c r="AE77" s="11">
        <f t="shared" si="19"/>
        <v>0</v>
      </c>
      <c r="AF77" s="11">
        <f t="shared" si="20"/>
        <v>30</v>
      </c>
      <c r="AG77" s="11">
        <f t="shared" si="21"/>
        <v>0</v>
      </c>
      <c r="AH77" s="11">
        <f t="shared" si="22"/>
        <v>0</v>
      </c>
      <c r="AI77" s="11">
        <f t="shared" si="23"/>
        <v>0</v>
      </c>
      <c r="AJ77" s="12">
        <v>45261</v>
      </c>
      <c r="AK77" s="11" t="s">
        <v>56</v>
      </c>
      <c r="AL77" s="9" t="s">
        <v>57</v>
      </c>
      <c r="AM77" s="9" t="str">
        <f t="shared" si="24"/>
        <v>Power</v>
      </c>
      <c r="AN77" s="9" t="str">
        <f t="shared" si="25"/>
        <v>South</v>
      </c>
      <c r="AO77" s="9" t="str">
        <f t="shared" si="26"/>
        <v>&lt;1-50 Mn</v>
      </c>
      <c r="AP77" s="9" t="str">
        <f t="shared" si="27"/>
        <v>ADF Countries</v>
      </c>
      <c r="AQ77" s="9" t="str">
        <f t="shared" si="28"/>
        <v>Transition States</v>
      </c>
      <c r="AR77" s="13" t="str">
        <f>IF(ISNUMBER(MATCH(C77, {"Gabon","Sudan","Niger","Mali","Burkina Faso","Guinea"}, 0)), "De Facto Countries", "Non-De Facto Countries")</f>
        <v>Non-De Facto Countries</v>
      </c>
      <c r="AS77" s="9" t="str">
        <f t="shared" si="29"/>
        <v>Infrastructure</v>
      </c>
      <c r="AT77" s="9" t="str" cm="1">
        <f t="array" ref="AT77">_xlfn.SWITCH(K77,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78" spans="1:46" ht="10.5">
      <c r="A78" s="8" t="s">
        <v>294</v>
      </c>
      <c r="B78" s="9" t="s">
        <v>295</v>
      </c>
      <c r="C78" s="9" t="s">
        <v>82</v>
      </c>
      <c r="D78" s="9" t="s">
        <v>49</v>
      </c>
      <c r="E78" s="9" t="s">
        <v>79</v>
      </c>
      <c r="F78" s="9" t="s">
        <v>107</v>
      </c>
      <c r="G78" s="9" t="s">
        <v>107</v>
      </c>
      <c r="H78" s="9" t="s">
        <v>52</v>
      </c>
      <c r="I78" s="9" t="s">
        <v>53</v>
      </c>
      <c r="J78" s="9" t="s">
        <v>74</v>
      </c>
      <c r="K78" s="9" t="s">
        <v>75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f t="shared" si="17"/>
        <v>0</v>
      </c>
      <c r="S78" s="9">
        <v>0</v>
      </c>
      <c r="T78" s="9">
        <v>0.59</v>
      </c>
      <c r="U78" s="9">
        <v>0</v>
      </c>
      <c r="V78" s="11">
        <f t="shared" si="18"/>
        <v>0</v>
      </c>
      <c r="W78" s="9" t="s">
        <v>68</v>
      </c>
      <c r="X78" s="9">
        <v>0</v>
      </c>
      <c r="Y78" s="9">
        <v>0</v>
      </c>
      <c r="Z78" s="9">
        <v>100</v>
      </c>
      <c r="AA78" s="9">
        <v>0</v>
      </c>
      <c r="AB78" s="9">
        <v>0</v>
      </c>
      <c r="AC78" s="10">
        <f t="shared" si="16"/>
        <v>0</v>
      </c>
      <c r="AD78" s="9" t="b">
        <f>Table1[[#This Row],[TOTAL HI]]=Table1[[#This Row],[Total]]</f>
        <v>1</v>
      </c>
      <c r="AE78" s="11">
        <f t="shared" si="19"/>
        <v>0</v>
      </c>
      <c r="AF78" s="11">
        <f t="shared" si="20"/>
        <v>0</v>
      </c>
      <c r="AG78" s="11">
        <f t="shared" si="21"/>
        <v>0</v>
      </c>
      <c r="AH78" s="11">
        <f t="shared" si="22"/>
        <v>0</v>
      </c>
      <c r="AI78" s="11">
        <f t="shared" si="23"/>
        <v>0</v>
      </c>
      <c r="AJ78" s="12">
        <v>45261</v>
      </c>
      <c r="AK78" s="11" t="s">
        <v>56</v>
      </c>
      <c r="AL78" s="9" t="s">
        <v>57</v>
      </c>
      <c r="AM78" s="9" t="str">
        <f t="shared" si="24"/>
        <v>Finance</v>
      </c>
      <c r="AN78" s="9" t="str">
        <f t="shared" si="25"/>
        <v>Multi</v>
      </c>
      <c r="AO78" s="9" t="str">
        <f t="shared" si="26"/>
        <v>&lt;1-50 Mn</v>
      </c>
      <c r="AP78" s="9" t="str">
        <f t="shared" si="27"/>
        <v>Multinational</v>
      </c>
      <c r="AQ78" s="9" t="str">
        <f t="shared" si="28"/>
        <v>Multinational</v>
      </c>
      <c r="AR78" s="13" t="str">
        <f>IF(ISNUMBER(MATCH(C78, {"Gabon","Sudan","Niger","Mali","Burkina Faso","Guinea"}, 0)), "De Facto Countries", "Non-De Facto Countries")</f>
        <v>Non-De Facto Countries</v>
      </c>
      <c r="AS78" s="9" t="str">
        <f t="shared" si="29"/>
        <v>Others Including Policy-Based</v>
      </c>
      <c r="AT78" s="9" t="str" cm="1">
        <f t="array" ref="AT78">_xlfn.SWITCH(K78,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79" spans="1:46" ht="10.5">
      <c r="A79" s="8" t="s">
        <v>296</v>
      </c>
      <c r="B79" s="9" t="s">
        <v>297</v>
      </c>
      <c r="C79" s="9" t="s">
        <v>123</v>
      </c>
      <c r="D79" s="9" t="s">
        <v>49</v>
      </c>
      <c r="E79" s="9" t="s">
        <v>66</v>
      </c>
      <c r="F79" s="9" t="s">
        <v>183</v>
      </c>
      <c r="G79" s="9" t="s">
        <v>183</v>
      </c>
      <c r="H79" s="9" t="s">
        <v>84</v>
      </c>
      <c r="I79" s="9" t="s">
        <v>53</v>
      </c>
      <c r="J79" s="9" t="s">
        <v>62</v>
      </c>
      <c r="K79" s="9" t="s">
        <v>55</v>
      </c>
      <c r="L79" s="9">
        <v>50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f t="shared" si="17"/>
        <v>0</v>
      </c>
      <c r="S79" s="9">
        <v>0</v>
      </c>
      <c r="T79" s="9">
        <v>0</v>
      </c>
      <c r="U79" s="9">
        <v>0</v>
      </c>
      <c r="V79" s="11">
        <f t="shared" si="18"/>
        <v>50</v>
      </c>
      <c r="W79" s="9" t="s">
        <v>11</v>
      </c>
      <c r="X79" s="9">
        <v>80</v>
      </c>
      <c r="Y79" s="9">
        <v>0</v>
      </c>
      <c r="Z79" s="9">
        <v>0</v>
      </c>
      <c r="AA79" s="9">
        <v>0</v>
      </c>
      <c r="AB79" s="9">
        <v>20</v>
      </c>
      <c r="AC79" s="10">
        <f t="shared" si="16"/>
        <v>50</v>
      </c>
      <c r="AD79" s="9" t="b">
        <f>Table1[[#This Row],[TOTAL HI]]=Table1[[#This Row],[Total]]</f>
        <v>1</v>
      </c>
      <c r="AE79" s="11">
        <f t="shared" si="19"/>
        <v>40</v>
      </c>
      <c r="AF79" s="11">
        <f t="shared" si="20"/>
        <v>0</v>
      </c>
      <c r="AG79" s="11">
        <f t="shared" si="21"/>
        <v>0</v>
      </c>
      <c r="AH79" s="11">
        <f t="shared" si="22"/>
        <v>0</v>
      </c>
      <c r="AI79" s="11">
        <f t="shared" si="23"/>
        <v>10</v>
      </c>
      <c r="AJ79" s="12">
        <v>45261</v>
      </c>
      <c r="AK79" s="11" t="s">
        <v>56</v>
      </c>
      <c r="AL79" s="9" t="s">
        <v>27</v>
      </c>
      <c r="AM79" s="9" t="str">
        <f t="shared" si="24"/>
        <v>Agriculture</v>
      </c>
      <c r="AN79" s="9" t="str">
        <f t="shared" si="25"/>
        <v>South</v>
      </c>
      <c r="AO79" s="9" t="str">
        <f t="shared" si="26"/>
        <v>&lt;1-50 Mn</v>
      </c>
      <c r="AP79" s="9" t="str">
        <f t="shared" si="27"/>
        <v>Blend Countries</v>
      </c>
      <c r="AQ79" s="9" t="str">
        <f t="shared" si="28"/>
        <v>Non-Transition States</v>
      </c>
      <c r="AR79" s="13" t="str">
        <f>IF(ISNUMBER(MATCH(C79, {"Gabon","Sudan","Niger","Mali","Burkina Faso","Guinea"}, 0)), "De Facto Countries", "Non-De Facto Countries")</f>
        <v>Non-De Facto Countries</v>
      </c>
      <c r="AS79" s="9" t="str">
        <f t="shared" si="29"/>
        <v>Others Including Policy-Based</v>
      </c>
      <c r="AT79" s="9" t="str" cm="1">
        <f t="array" ref="AT79">_xlfn.SWITCH(K79,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80" spans="1:46" ht="10.5">
      <c r="A80" s="8" t="s">
        <v>298</v>
      </c>
      <c r="B80" s="9" t="s">
        <v>299</v>
      </c>
      <c r="C80" s="9" t="s">
        <v>246</v>
      </c>
      <c r="D80" s="9" t="s">
        <v>49</v>
      </c>
      <c r="E80" s="9" t="s">
        <v>50</v>
      </c>
      <c r="F80" s="9" t="s">
        <v>72</v>
      </c>
      <c r="G80" s="9" t="s">
        <v>72</v>
      </c>
      <c r="H80" s="9" t="s">
        <v>52</v>
      </c>
      <c r="I80" s="9" t="s">
        <v>73</v>
      </c>
      <c r="J80" s="9" t="s">
        <v>112</v>
      </c>
      <c r="K80" s="9" t="s">
        <v>75</v>
      </c>
      <c r="L80" s="9">
        <v>0</v>
      </c>
      <c r="M80" s="9">
        <v>18.8</v>
      </c>
      <c r="N80" s="9">
        <v>0</v>
      </c>
      <c r="O80" s="9">
        <v>0</v>
      </c>
      <c r="P80" s="9">
        <v>0</v>
      </c>
      <c r="Q80" s="9">
        <v>0</v>
      </c>
      <c r="R80" s="9">
        <f t="shared" si="17"/>
        <v>0</v>
      </c>
      <c r="S80" s="9">
        <v>0</v>
      </c>
      <c r="T80" s="9">
        <v>0</v>
      </c>
      <c r="U80" s="9">
        <v>0</v>
      </c>
      <c r="V80" s="11">
        <f t="shared" si="18"/>
        <v>18.8</v>
      </c>
      <c r="W80" s="9" t="s">
        <v>12</v>
      </c>
      <c r="X80" s="9">
        <v>0</v>
      </c>
      <c r="Y80" s="9">
        <v>0</v>
      </c>
      <c r="Z80" s="9">
        <v>0</v>
      </c>
      <c r="AA80" s="9">
        <v>0</v>
      </c>
      <c r="AB80" s="9">
        <v>100</v>
      </c>
      <c r="AC80" s="10">
        <f t="shared" si="16"/>
        <v>18.8</v>
      </c>
      <c r="AD80" s="9" t="b">
        <f>Table1[[#This Row],[TOTAL HI]]=Table1[[#This Row],[Total]]</f>
        <v>1</v>
      </c>
      <c r="AE80" s="11">
        <f t="shared" si="19"/>
        <v>0</v>
      </c>
      <c r="AF80" s="11">
        <f t="shared" si="20"/>
        <v>0</v>
      </c>
      <c r="AG80" s="11">
        <f t="shared" si="21"/>
        <v>0</v>
      </c>
      <c r="AH80" s="11">
        <f t="shared" si="22"/>
        <v>0</v>
      </c>
      <c r="AI80" s="11">
        <f t="shared" si="23"/>
        <v>18.8</v>
      </c>
      <c r="AJ80" s="12">
        <v>45261</v>
      </c>
      <c r="AK80" s="11" t="s">
        <v>56</v>
      </c>
      <c r="AL80" s="9" t="s">
        <v>27</v>
      </c>
      <c r="AM80" s="9" t="str">
        <f t="shared" si="24"/>
        <v>Finance</v>
      </c>
      <c r="AN80" s="9" t="str">
        <f t="shared" si="25"/>
        <v>East</v>
      </c>
      <c r="AO80" s="9" t="str">
        <f t="shared" si="26"/>
        <v>&lt;1-50 Mn</v>
      </c>
      <c r="AP80" s="9" t="str">
        <f t="shared" si="27"/>
        <v>ADF Countries</v>
      </c>
      <c r="AQ80" s="9" t="str">
        <f t="shared" si="28"/>
        <v>Non-Transition States</v>
      </c>
      <c r="AR80" s="13" t="str">
        <f>IF(ISNUMBER(MATCH(C80, {"Gabon","Sudan","Niger","Mali","Burkina Faso","Guinea"}, 0)), "De Facto Countries", "Non-De Facto Countries")</f>
        <v>Non-De Facto Countries</v>
      </c>
      <c r="AS80" s="9" t="str">
        <f t="shared" si="29"/>
        <v>Others Including Policy-Based</v>
      </c>
      <c r="AT80" s="9" t="str" cm="1">
        <f t="array" ref="AT80">_xlfn.SWITCH(K80,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81" spans="1:46" ht="10.5">
      <c r="A81" s="8" t="s">
        <v>300</v>
      </c>
      <c r="B81" s="9" t="s">
        <v>301</v>
      </c>
      <c r="C81" s="9" t="s">
        <v>48</v>
      </c>
      <c r="D81" s="9" t="s">
        <v>49</v>
      </c>
      <c r="E81" s="9" t="s">
        <v>79</v>
      </c>
      <c r="F81" s="9" t="s">
        <v>92</v>
      </c>
      <c r="G81" s="9" t="s">
        <v>302</v>
      </c>
      <c r="H81" s="9" t="s">
        <v>52</v>
      </c>
      <c r="I81" s="9" t="s">
        <v>73</v>
      </c>
      <c r="J81" s="9" t="s">
        <v>62</v>
      </c>
      <c r="K81" s="9" t="s">
        <v>93</v>
      </c>
      <c r="L81" s="9">
        <v>0</v>
      </c>
      <c r="M81" s="9">
        <v>120</v>
      </c>
      <c r="N81" s="9">
        <v>0</v>
      </c>
      <c r="O81" s="9">
        <v>0</v>
      </c>
      <c r="P81" s="9">
        <v>0</v>
      </c>
      <c r="Q81" s="9">
        <v>0</v>
      </c>
      <c r="R81" s="9">
        <f t="shared" si="17"/>
        <v>0</v>
      </c>
      <c r="S81" s="9">
        <v>0</v>
      </c>
      <c r="T81" s="9">
        <v>0</v>
      </c>
      <c r="U81" s="9">
        <v>0</v>
      </c>
      <c r="V81" s="11">
        <f t="shared" si="18"/>
        <v>120</v>
      </c>
      <c r="W81" s="9" t="s">
        <v>12</v>
      </c>
      <c r="X81" s="9">
        <v>0</v>
      </c>
      <c r="Y81" s="9">
        <v>0</v>
      </c>
      <c r="Z81" s="9">
        <v>100</v>
      </c>
      <c r="AA81" s="9">
        <v>0</v>
      </c>
      <c r="AB81" s="9">
        <v>0</v>
      </c>
      <c r="AC81" s="10">
        <f t="shared" si="16"/>
        <v>120</v>
      </c>
      <c r="AD81" s="9" t="b">
        <f>Table1[[#This Row],[TOTAL HI]]=Table1[[#This Row],[Total]]</f>
        <v>1</v>
      </c>
      <c r="AE81" s="11">
        <f t="shared" si="19"/>
        <v>0</v>
      </c>
      <c r="AF81" s="11">
        <f t="shared" si="20"/>
        <v>0</v>
      </c>
      <c r="AG81" s="11">
        <f t="shared" si="21"/>
        <v>120</v>
      </c>
      <c r="AH81" s="11">
        <f t="shared" si="22"/>
        <v>0</v>
      </c>
      <c r="AI81" s="11">
        <f t="shared" si="23"/>
        <v>0</v>
      </c>
      <c r="AJ81" s="12">
        <v>45261</v>
      </c>
      <c r="AK81" s="11" t="s">
        <v>56</v>
      </c>
      <c r="AL81" s="9" t="s">
        <v>57</v>
      </c>
      <c r="AM81" s="9" t="str">
        <f t="shared" si="24"/>
        <v>Agriculture</v>
      </c>
      <c r="AN81" s="9" t="str">
        <f t="shared" si="25"/>
        <v>North</v>
      </c>
      <c r="AO81" s="9" t="str">
        <f t="shared" si="26"/>
        <v>100-200 Mn</v>
      </c>
      <c r="AP81" s="9" t="str">
        <f t="shared" si="27"/>
        <v>ADB Countries</v>
      </c>
      <c r="AQ81" s="9" t="str">
        <f t="shared" si="28"/>
        <v>Non-Transition States</v>
      </c>
      <c r="AR81" s="13" t="str">
        <f>IF(ISNUMBER(MATCH(C81, {"Gabon","Sudan","Niger","Mali","Burkina Faso","Guinea"}, 0)), "De Facto Countries", "Non-De Facto Countries")</f>
        <v>Non-De Facto Countries</v>
      </c>
      <c r="AS81" s="9" t="str">
        <f t="shared" si="29"/>
        <v>Others Including Policy-Based</v>
      </c>
      <c r="AT81" s="9" t="str" cm="1">
        <f t="array" ref="AT81">_xlfn.SWITCH(K81,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82" spans="1:46" ht="10.5">
      <c r="A82" s="8" t="s">
        <v>303</v>
      </c>
      <c r="B82" s="9" t="s">
        <v>304</v>
      </c>
      <c r="C82" s="9" t="s">
        <v>291</v>
      </c>
      <c r="D82" s="9" t="s">
        <v>49</v>
      </c>
      <c r="E82" s="9" t="s">
        <v>50</v>
      </c>
      <c r="F82" s="9" t="s">
        <v>133</v>
      </c>
      <c r="G82" s="9" t="s">
        <v>133</v>
      </c>
      <c r="H82" s="9" t="s">
        <v>52</v>
      </c>
      <c r="I82" s="9" t="s">
        <v>73</v>
      </c>
      <c r="J82" s="9" t="s">
        <v>62</v>
      </c>
      <c r="K82" s="9" t="s">
        <v>134</v>
      </c>
      <c r="L82" s="9">
        <v>0</v>
      </c>
      <c r="M82" s="9">
        <v>23</v>
      </c>
      <c r="N82" s="9">
        <v>0</v>
      </c>
      <c r="O82" s="9">
        <v>0</v>
      </c>
      <c r="P82" s="9">
        <v>0</v>
      </c>
      <c r="Q82" s="9">
        <v>0</v>
      </c>
      <c r="R82" s="9">
        <f t="shared" si="17"/>
        <v>0</v>
      </c>
      <c r="S82" s="9">
        <v>0</v>
      </c>
      <c r="T82" s="9">
        <v>0</v>
      </c>
      <c r="U82" s="9">
        <v>0</v>
      </c>
      <c r="V82" s="11">
        <f t="shared" si="18"/>
        <v>23</v>
      </c>
      <c r="W82" s="9" t="s">
        <v>12</v>
      </c>
      <c r="X82" s="9">
        <v>0</v>
      </c>
      <c r="Y82" s="9">
        <v>0</v>
      </c>
      <c r="Z82" s="9">
        <v>0</v>
      </c>
      <c r="AA82" s="9">
        <v>0</v>
      </c>
      <c r="AB82" s="9">
        <v>100</v>
      </c>
      <c r="AC82" s="10">
        <f t="shared" si="16"/>
        <v>23</v>
      </c>
      <c r="AD82" s="9" t="b">
        <f>Table1[[#This Row],[TOTAL HI]]=Table1[[#This Row],[Total]]</f>
        <v>1</v>
      </c>
      <c r="AE82" s="11">
        <f t="shared" si="19"/>
        <v>0</v>
      </c>
      <c r="AF82" s="11">
        <f t="shared" si="20"/>
        <v>0</v>
      </c>
      <c r="AG82" s="11">
        <f t="shared" si="21"/>
        <v>0</v>
      </c>
      <c r="AH82" s="11">
        <f t="shared" si="22"/>
        <v>0</v>
      </c>
      <c r="AI82" s="11">
        <f t="shared" si="23"/>
        <v>23</v>
      </c>
      <c r="AJ82" s="12">
        <v>45261</v>
      </c>
      <c r="AK82" s="11" t="s">
        <v>56</v>
      </c>
      <c r="AL82" s="9" t="s">
        <v>27</v>
      </c>
      <c r="AM82" s="9" t="str">
        <f t="shared" si="24"/>
        <v>Social</v>
      </c>
      <c r="AN82" s="9" t="str">
        <f t="shared" si="25"/>
        <v>South</v>
      </c>
      <c r="AO82" s="9" t="str">
        <f t="shared" si="26"/>
        <v>&lt;1-50 Mn</v>
      </c>
      <c r="AP82" s="9" t="str">
        <f t="shared" si="27"/>
        <v>ADF Countries</v>
      </c>
      <c r="AQ82" s="9" t="str">
        <f t="shared" si="28"/>
        <v>Transition States</v>
      </c>
      <c r="AR82" s="13" t="str">
        <f>IF(ISNUMBER(MATCH(C82, {"Gabon","Sudan","Niger","Mali","Burkina Faso","Guinea"}, 0)), "De Facto Countries", "Non-De Facto Countries")</f>
        <v>Non-De Facto Countries</v>
      </c>
      <c r="AS82" s="9" t="str">
        <f t="shared" si="29"/>
        <v>Others Including Policy-Based</v>
      </c>
      <c r="AT82" s="9" t="str" cm="1">
        <f t="array" ref="AT82">_xlfn.SWITCH(K82,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83" spans="1:46" ht="10.5">
      <c r="A83" s="8" t="s">
        <v>305</v>
      </c>
      <c r="B83" s="9" t="s">
        <v>306</v>
      </c>
      <c r="C83" s="9" t="s">
        <v>82</v>
      </c>
      <c r="D83" s="9" t="s">
        <v>49</v>
      </c>
      <c r="E83" s="9" t="s">
        <v>79</v>
      </c>
      <c r="F83" s="9" t="s">
        <v>72</v>
      </c>
      <c r="G83" s="9" t="s">
        <v>72</v>
      </c>
      <c r="H83" s="9" t="s">
        <v>52</v>
      </c>
      <c r="I83" s="9" t="s">
        <v>73</v>
      </c>
      <c r="J83" s="9" t="s">
        <v>54</v>
      </c>
      <c r="K83" s="9" t="s">
        <v>75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f t="shared" si="17"/>
        <v>0</v>
      </c>
      <c r="S83" s="9">
        <v>0</v>
      </c>
      <c r="T83" s="9">
        <v>0</v>
      </c>
      <c r="U83" s="9">
        <v>0</v>
      </c>
      <c r="V83" s="11">
        <f t="shared" si="18"/>
        <v>0</v>
      </c>
      <c r="W83" s="9" t="s">
        <v>68</v>
      </c>
      <c r="X83" s="9">
        <v>0</v>
      </c>
      <c r="Y83" s="9">
        <v>0</v>
      </c>
      <c r="Z83" s="9">
        <v>0</v>
      </c>
      <c r="AA83" s="9">
        <v>100</v>
      </c>
      <c r="AB83" s="9">
        <v>0</v>
      </c>
      <c r="AC83" s="10">
        <f t="shared" si="16"/>
        <v>0</v>
      </c>
      <c r="AD83" s="9" t="b">
        <f>Table1[[#This Row],[TOTAL HI]]=Table1[[#This Row],[Total]]</f>
        <v>1</v>
      </c>
      <c r="AE83" s="11">
        <f t="shared" si="19"/>
        <v>0</v>
      </c>
      <c r="AF83" s="11">
        <f t="shared" si="20"/>
        <v>0</v>
      </c>
      <c r="AG83" s="11">
        <f t="shared" si="21"/>
        <v>0</v>
      </c>
      <c r="AH83" s="11">
        <f t="shared" si="22"/>
        <v>0</v>
      </c>
      <c r="AI83" s="11">
        <f t="shared" si="23"/>
        <v>0</v>
      </c>
      <c r="AJ83" s="12">
        <v>45261</v>
      </c>
      <c r="AK83" s="11" t="s">
        <v>56</v>
      </c>
      <c r="AL83" s="9" t="s">
        <v>57</v>
      </c>
      <c r="AM83" s="9" t="str">
        <f t="shared" si="24"/>
        <v>Finance</v>
      </c>
      <c r="AN83" s="9" t="str">
        <f t="shared" si="25"/>
        <v>Multi</v>
      </c>
      <c r="AO83" s="9" t="str">
        <f t="shared" si="26"/>
        <v>&lt;1-50 Mn</v>
      </c>
      <c r="AP83" s="9" t="str">
        <f t="shared" si="27"/>
        <v>Multinational</v>
      </c>
      <c r="AQ83" s="9" t="str">
        <f t="shared" si="28"/>
        <v>Multinational</v>
      </c>
      <c r="AR83" s="13" t="str">
        <f>IF(ISNUMBER(MATCH(C83, {"Gabon","Sudan","Niger","Mali","Burkina Faso","Guinea"}, 0)), "De Facto Countries", "Non-De Facto Countries")</f>
        <v>Non-De Facto Countries</v>
      </c>
      <c r="AS83" s="9" t="str">
        <f t="shared" si="29"/>
        <v>Others Including Policy-Based</v>
      </c>
      <c r="AT83" s="9" t="str" cm="1">
        <f t="array" ref="AT83">_xlfn.SWITCH(K83,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84" spans="1:46" ht="10.5">
      <c r="A84" s="8" t="s">
        <v>307</v>
      </c>
      <c r="B84" s="9" t="s">
        <v>308</v>
      </c>
      <c r="C84" s="9" t="s">
        <v>82</v>
      </c>
      <c r="D84" s="9" t="s">
        <v>49</v>
      </c>
      <c r="E84" s="9" t="s">
        <v>79</v>
      </c>
      <c r="F84" s="9" t="s">
        <v>260</v>
      </c>
      <c r="G84" s="9" t="s">
        <v>260</v>
      </c>
      <c r="H84" s="9" t="s">
        <v>52</v>
      </c>
      <c r="I84" s="9" t="s">
        <v>73</v>
      </c>
      <c r="J84" s="9" t="s">
        <v>112</v>
      </c>
      <c r="K84" s="9" t="s">
        <v>261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f t="shared" si="17"/>
        <v>0</v>
      </c>
      <c r="S84" s="9">
        <v>0</v>
      </c>
      <c r="T84" s="9">
        <v>0</v>
      </c>
      <c r="U84" s="9">
        <v>5</v>
      </c>
      <c r="V84" s="11">
        <f t="shared" si="18"/>
        <v>5</v>
      </c>
      <c r="W84" s="9" t="s">
        <v>68</v>
      </c>
      <c r="X84" s="9">
        <v>0</v>
      </c>
      <c r="Y84" s="9">
        <v>70</v>
      </c>
      <c r="Z84" s="9">
        <v>0</v>
      </c>
      <c r="AA84" s="9">
        <v>0</v>
      </c>
      <c r="AB84" s="9">
        <v>30</v>
      </c>
      <c r="AC84" s="10">
        <f t="shared" si="16"/>
        <v>5</v>
      </c>
      <c r="AD84" s="9" t="b">
        <f>Table1[[#This Row],[TOTAL HI]]=Table1[[#This Row],[Total]]</f>
        <v>1</v>
      </c>
      <c r="AE84" s="11">
        <f t="shared" si="19"/>
        <v>0</v>
      </c>
      <c r="AF84" s="11">
        <f t="shared" si="20"/>
        <v>3.5</v>
      </c>
      <c r="AG84" s="11">
        <f t="shared" si="21"/>
        <v>0</v>
      </c>
      <c r="AH84" s="11">
        <f t="shared" si="22"/>
        <v>0</v>
      </c>
      <c r="AI84" s="11">
        <f t="shared" si="23"/>
        <v>1.5</v>
      </c>
      <c r="AJ84" s="12">
        <v>45261</v>
      </c>
      <c r="AK84" s="11" t="s">
        <v>56</v>
      </c>
      <c r="AL84" s="9" t="s">
        <v>27</v>
      </c>
      <c r="AM84" s="9" t="str">
        <f t="shared" si="24"/>
        <v>Power</v>
      </c>
      <c r="AN84" s="9" t="str">
        <f t="shared" si="25"/>
        <v>Multi</v>
      </c>
      <c r="AO84" s="9" t="str">
        <f t="shared" si="26"/>
        <v>&lt;1-50 Mn</v>
      </c>
      <c r="AP84" s="9" t="str">
        <f t="shared" si="27"/>
        <v>Multinational</v>
      </c>
      <c r="AQ84" s="9" t="str">
        <f t="shared" si="28"/>
        <v>Multinational</v>
      </c>
      <c r="AR84" s="13" t="str">
        <f>IF(ISNUMBER(MATCH(C84, {"Gabon","Sudan","Niger","Mali","Burkina Faso","Guinea"}, 0)), "De Facto Countries", "Non-De Facto Countries")</f>
        <v>Non-De Facto Countries</v>
      </c>
      <c r="AS84" s="9" t="str">
        <f t="shared" si="29"/>
        <v>Infrastructure</v>
      </c>
      <c r="AT84" s="9" t="str" cm="1">
        <f t="array" ref="AT84">_xlfn.SWITCH(K84,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85" spans="1:46" ht="10.5">
      <c r="A85" s="8" t="s">
        <v>309</v>
      </c>
      <c r="B85" s="9" t="s">
        <v>310</v>
      </c>
      <c r="C85" s="9" t="s">
        <v>211</v>
      </c>
      <c r="D85" s="9" t="s">
        <v>49</v>
      </c>
      <c r="E85" s="9" t="s">
        <v>50</v>
      </c>
      <c r="F85" s="9" t="s">
        <v>92</v>
      </c>
      <c r="G85" s="9" t="s">
        <v>92</v>
      </c>
      <c r="H85" s="9" t="s">
        <v>84</v>
      </c>
      <c r="I85" s="9" t="s">
        <v>73</v>
      </c>
      <c r="J85" s="9" t="s">
        <v>54</v>
      </c>
      <c r="K85" s="9" t="s">
        <v>93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f t="shared" si="17"/>
        <v>0</v>
      </c>
      <c r="S85" s="9">
        <v>0</v>
      </c>
      <c r="T85" s="9">
        <v>0</v>
      </c>
      <c r="U85" s="9">
        <v>0</v>
      </c>
      <c r="V85" s="11">
        <f t="shared" si="18"/>
        <v>0</v>
      </c>
      <c r="W85" s="9" t="s">
        <v>68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10">
        <f t="shared" si="16"/>
        <v>0</v>
      </c>
      <c r="AD85" s="9" t="b">
        <f>Table1[[#This Row],[TOTAL HI]]=Table1[[#This Row],[Total]]</f>
        <v>1</v>
      </c>
      <c r="AE85" s="11">
        <f t="shared" si="19"/>
        <v>0</v>
      </c>
      <c r="AF85" s="11">
        <f t="shared" si="20"/>
        <v>0</v>
      </c>
      <c r="AG85" s="11">
        <f t="shared" si="21"/>
        <v>0</v>
      </c>
      <c r="AH85" s="11">
        <f t="shared" si="22"/>
        <v>0</v>
      </c>
      <c r="AI85" s="11">
        <f t="shared" si="23"/>
        <v>0</v>
      </c>
      <c r="AJ85" s="12">
        <v>45261</v>
      </c>
      <c r="AK85" s="11" t="s">
        <v>56</v>
      </c>
      <c r="AL85" s="9" t="s">
        <v>57</v>
      </c>
      <c r="AM85" s="9" t="str">
        <f t="shared" si="24"/>
        <v>Agriculture</v>
      </c>
      <c r="AN85" s="9" t="str">
        <f t="shared" si="25"/>
        <v>North</v>
      </c>
      <c r="AO85" s="9" t="str">
        <f t="shared" si="26"/>
        <v>&lt;1-50 Mn</v>
      </c>
      <c r="AP85" s="9" t="str">
        <f t="shared" si="27"/>
        <v>ADB Countries</v>
      </c>
      <c r="AQ85" s="9" t="str">
        <f t="shared" si="28"/>
        <v>Non-Transition States</v>
      </c>
      <c r="AR85" s="13" t="str">
        <f>IF(ISNUMBER(MATCH(C85, {"Gabon","Sudan","Niger","Mali","Burkina Faso","Guinea"}, 0)), "De Facto Countries", "Non-De Facto Countries")</f>
        <v>Non-De Facto Countries</v>
      </c>
      <c r="AS85" s="9" t="str">
        <f t="shared" si="29"/>
        <v>Others Including Policy-Based</v>
      </c>
      <c r="AT85" s="9" t="str" cm="1">
        <f t="array" ref="AT85">_xlfn.SWITCH(K85,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86" spans="1:46" ht="10.5">
      <c r="A86" s="8" t="s">
        <v>311</v>
      </c>
      <c r="B86" s="9" t="s">
        <v>312</v>
      </c>
      <c r="C86" s="9" t="s">
        <v>89</v>
      </c>
      <c r="D86" s="9" t="s">
        <v>49</v>
      </c>
      <c r="E86" s="9" t="s">
        <v>50</v>
      </c>
      <c r="F86" s="9" t="s">
        <v>130</v>
      </c>
      <c r="G86" s="9" t="s">
        <v>130</v>
      </c>
      <c r="H86" s="9" t="s">
        <v>52</v>
      </c>
      <c r="I86" s="9" t="s">
        <v>73</v>
      </c>
      <c r="J86" s="9" t="s">
        <v>74</v>
      </c>
      <c r="K86" s="9" t="s">
        <v>104</v>
      </c>
      <c r="L86" s="9">
        <v>0</v>
      </c>
      <c r="M86" s="9">
        <v>17</v>
      </c>
      <c r="N86" s="9">
        <v>0</v>
      </c>
      <c r="O86" s="9">
        <v>0</v>
      </c>
      <c r="P86" s="9">
        <v>0</v>
      </c>
      <c r="Q86" s="9">
        <v>0</v>
      </c>
      <c r="R86" s="9">
        <f t="shared" si="17"/>
        <v>0</v>
      </c>
      <c r="S86" s="9">
        <v>0</v>
      </c>
      <c r="T86" s="9">
        <v>0</v>
      </c>
      <c r="U86" s="9">
        <v>0</v>
      </c>
      <c r="V86" s="11">
        <f t="shared" si="18"/>
        <v>17</v>
      </c>
      <c r="W86" s="9" t="s">
        <v>12</v>
      </c>
      <c r="X86" s="9">
        <v>0</v>
      </c>
      <c r="Y86" s="9">
        <v>0</v>
      </c>
      <c r="Z86" s="9">
        <v>0</v>
      </c>
      <c r="AA86" s="9">
        <v>0</v>
      </c>
      <c r="AB86" s="9">
        <v>100</v>
      </c>
      <c r="AC86" s="10">
        <f t="shared" si="16"/>
        <v>17</v>
      </c>
      <c r="AD86" s="9" t="b">
        <f>Table1[[#This Row],[TOTAL HI]]=Table1[[#This Row],[Total]]</f>
        <v>1</v>
      </c>
      <c r="AE86" s="11">
        <f t="shared" si="19"/>
        <v>0</v>
      </c>
      <c r="AF86" s="11">
        <f t="shared" si="20"/>
        <v>0</v>
      </c>
      <c r="AG86" s="11">
        <f t="shared" si="21"/>
        <v>0</v>
      </c>
      <c r="AH86" s="11">
        <f t="shared" si="22"/>
        <v>0</v>
      </c>
      <c r="AI86" s="11">
        <f t="shared" si="23"/>
        <v>17</v>
      </c>
      <c r="AJ86" s="12">
        <v>45261</v>
      </c>
      <c r="AK86" s="11" t="s">
        <v>56</v>
      </c>
      <c r="AL86" s="9" t="s">
        <v>27</v>
      </c>
      <c r="AM86" s="9" t="str">
        <f t="shared" si="24"/>
        <v>WASH Sector</v>
      </c>
      <c r="AN86" s="9" t="str">
        <f t="shared" si="25"/>
        <v>West</v>
      </c>
      <c r="AO86" s="9" t="str">
        <f t="shared" si="26"/>
        <v>&lt;1-50 Mn</v>
      </c>
      <c r="AP86" s="9" t="str">
        <f t="shared" si="27"/>
        <v>ADF Countries</v>
      </c>
      <c r="AQ86" s="9" t="str">
        <f t="shared" si="28"/>
        <v>Non-Transition States</v>
      </c>
      <c r="AR86" s="13" t="str">
        <f>IF(ISNUMBER(MATCH(C86, {"Gabon","Sudan","Niger","Mali","Burkina Faso","Guinea"}, 0)), "De Facto Countries", "Non-De Facto Countries")</f>
        <v>Non-De Facto Countries</v>
      </c>
      <c r="AS86" s="9" t="str">
        <f t="shared" si="29"/>
        <v>Infrastructure</v>
      </c>
      <c r="AT86" s="9" t="str" cm="1">
        <f t="array" ref="AT86">_xlfn.SWITCH(K86,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87" spans="1:46" ht="10.5">
      <c r="A87" s="8" t="s">
        <v>313</v>
      </c>
      <c r="B87" s="9" t="s">
        <v>314</v>
      </c>
      <c r="C87" s="9" t="s">
        <v>82</v>
      </c>
      <c r="D87" s="9" t="s">
        <v>49</v>
      </c>
      <c r="E87" s="9" t="s">
        <v>79</v>
      </c>
      <c r="F87" s="9" t="s">
        <v>315</v>
      </c>
      <c r="G87" s="9" t="s">
        <v>315</v>
      </c>
      <c r="H87" s="9" t="s">
        <v>52</v>
      </c>
      <c r="I87" s="9" t="s">
        <v>53</v>
      </c>
      <c r="J87" s="9" t="s">
        <v>112</v>
      </c>
      <c r="K87" s="9" t="s">
        <v>55</v>
      </c>
      <c r="L87" s="9">
        <v>0</v>
      </c>
      <c r="M87" s="9">
        <v>0</v>
      </c>
      <c r="N87" s="9">
        <v>50</v>
      </c>
      <c r="O87" s="9">
        <v>0</v>
      </c>
      <c r="P87" s="9">
        <v>0</v>
      </c>
      <c r="Q87" s="9">
        <v>0</v>
      </c>
      <c r="R87" s="9">
        <f t="shared" si="17"/>
        <v>50</v>
      </c>
      <c r="S87" s="9">
        <v>0</v>
      </c>
      <c r="T87" s="9">
        <v>0</v>
      </c>
      <c r="U87" s="9">
        <v>0</v>
      </c>
      <c r="V87" s="11">
        <f t="shared" si="18"/>
        <v>50</v>
      </c>
      <c r="W87" s="9" t="s">
        <v>17</v>
      </c>
      <c r="X87" s="9">
        <v>100</v>
      </c>
      <c r="Y87" s="9">
        <v>0</v>
      </c>
      <c r="Z87" s="9">
        <v>0</v>
      </c>
      <c r="AA87" s="9">
        <v>0</v>
      </c>
      <c r="AB87" s="9">
        <v>0</v>
      </c>
      <c r="AC87" s="10">
        <f t="shared" si="16"/>
        <v>50</v>
      </c>
      <c r="AD87" s="9" t="b">
        <f>Table1[[#This Row],[TOTAL HI]]=Table1[[#This Row],[Total]]</f>
        <v>1</v>
      </c>
      <c r="AE87" s="11">
        <f t="shared" si="19"/>
        <v>50</v>
      </c>
      <c r="AF87" s="11">
        <f t="shared" si="20"/>
        <v>0</v>
      </c>
      <c r="AG87" s="11">
        <f t="shared" si="21"/>
        <v>0</v>
      </c>
      <c r="AH87" s="11">
        <f t="shared" si="22"/>
        <v>0</v>
      </c>
      <c r="AI87" s="11">
        <f t="shared" si="23"/>
        <v>0</v>
      </c>
      <c r="AJ87" s="12">
        <v>45261</v>
      </c>
      <c r="AK87" s="11" t="s">
        <v>56</v>
      </c>
      <c r="AL87" s="9" t="s">
        <v>57</v>
      </c>
      <c r="AM87" s="9" t="str">
        <f t="shared" si="24"/>
        <v>Agriculture</v>
      </c>
      <c r="AN87" s="9" t="str">
        <f t="shared" si="25"/>
        <v>Multi</v>
      </c>
      <c r="AO87" s="9" t="str">
        <f t="shared" si="26"/>
        <v>&lt;1-50 Mn</v>
      </c>
      <c r="AP87" s="9" t="str">
        <f t="shared" si="27"/>
        <v>Multinational</v>
      </c>
      <c r="AQ87" s="9" t="str">
        <f t="shared" si="28"/>
        <v>Multinational</v>
      </c>
      <c r="AR87" s="13" t="str">
        <f>IF(ISNUMBER(MATCH(C87, {"Gabon","Sudan","Niger","Mali","Burkina Faso","Guinea"}, 0)), "De Facto Countries", "Non-De Facto Countries")</f>
        <v>Non-De Facto Countries</v>
      </c>
      <c r="AS87" s="9" t="str">
        <f t="shared" si="29"/>
        <v>Others Including Policy-Based</v>
      </c>
      <c r="AT87" s="9" t="str" cm="1">
        <f t="array" ref="AT87">_xlfn.SWITCH(K87,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88" spans="1:46" ht="10.5">
      <c r="A88" s="8" t="s">
        <v>316</v>
      </c>
      <c r="B88" s="9" t="s">
        <v>317</v>
      </c>
      <c r="C88" s="9" t="s">
        <v>82</v>
      </c>
      <c r="D88" s="9" t="s">
        <v>49</v>
      </c>
      <c r="E88" s="9" t="s">
        <v>79</v>
      </c>
      <c r="F88" s="9" t="s">
        <v>107</v>
      </c>
      <c r="G88" s="9" t="s">
        <v>107</v>
      </c>
      <c r="H88" s="9" t="s">
        <v>52</v>
      </c>
      <c r="I88" s="9" t="s">
        <v>73</v>
      </c>
      <c r="J88" s="9" t="s">
        <v>74</v>
      </c>
      <c r="K88" s="9" t="s">
        <v>75</v>
      </c>
      <c r="L88" s="9">
        <v>0</v>
      </c>
      <c r="M88" s="9">
        <v>7.68</v>
      </c>
      <c r="N88" s="9">
        <v>0</v>
      </c>
      <c r="O88" s="9">
        <v>0</v>
      </c>
      <c r="P88" s="9">
        <v>0</v>
      </c>
      <c r="Q88" s="9">
        <v>0</v>
      </c>
      <c r="R88" s="9">
        <f t="shared" si="17"/>
        <v>0</v>
      </c>
      <c r="S88" s="9">
        <v>0</v>
      </c>
      <c r="T88" s="9">
        <v>0</v>
      </c>
      <c r="U88" s="9">
        <v>0</v>
      </c>
      <c r="V88" s="11">
        <f t="shared" si="18"/>
        <v>7.68</v>
      </c>
      <c r="W88" s="9" t="s">
        <v>12</v>
      </c>
      <c r="X88" s="9">
        <v>0</v>
      </c>
      <c r="Y88" s="9">
        <v>0</v>
      </c>
      <c r="Z88" s="9">
        <v>50</v>
      </c>
      <c r="AA88" s="9">
        <v>0</v>
      </c>
      <c r="AB88" s="9">
        <v>50</v>
      </c>
      <c r="AC88" s="10">
        <f t="shared" si="16"/>
        <v>7.68</v>
      </c>
      <c r="AD88" s="9" t="b">
        <f>Table1[[#This Row],[TOTAL HI]]=Table1[[#This Row],[Total]]</f>
        <v>1</v>
      </c>
      <c r="AE88" s="11">
        <f t="shared" si="19"/>
        <v>0</v>
      </c>
      <c r="AF88" s="11">
        <f t="shared" si="20"/>
        <v>0</v>
      </c>
      <c r="AG88" s="11">
        <f t="shared" si="21"/>
        <v>3.84</v>
      </c>
      <c r="AH88" s="11">
        <f t="shared" si="22"/>
        <v>0</v>
      </c>
      <c r="AI88" s="11">
        <f t="shared" si="23"/>
        <v>3.84</v>
      </c>
      <c r="AJ88" s="12">
        <v>45261</v>
      </c>
      <c r="AK88" s="11" t="s">
        <v>56</v>
      </c>
      <c r="AL88" s="9" t="s">
        <v>27</v>
      </c>
      <c r="AM88" s="9" t="str">
        <f t="shared" si="24"/>
        <v>Finance</v>
      </c>
      <c r="AN88" s="9" t="str">
        <f t="shared" si="25"/>
        <v>Multi</v>
      </c>
      <c r="AO88" s="9" t="str">
        <f t="shared" si="26"/>
        <v>&lt;1-50 Mn</v>
      </c>
      <c r="AP88" s="9" t="str">
        <f t="shared" si="27"/>
        <v>Multinational</v>
      </c>
      <c r="AQ88" s="9" t="str">
        <f t="shared" si="28"/>
        <v>Multinational</v>
      </c>
      <c r="AR88" s="13" t="str">
        <f>IF(ISNUMBER(MATCH(C88, {"Gabon","Sudan","Niger","Mali","Burkina Faso","Guinea"}, 0)), "De Facto Countries", "Non-De Facto Countries")</f>
        <v>Non-De Facto Countries</v>
      </c>
      <c r="AS88" s="9" t="str">
        <f t="shared" si="29"/>
        <v>Others Including Policy-Based</v>
      </c>
      <c r="AT88" s="9" t="str" cm="1">
        <f t="array" ref="AT88">_xlfn.SWITCH(K88,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89" spans="1:46" ht="10.5">
      <c r="A89" s="8" t="s">
        <v>318</v>
      </c>
      <c r="B89" s="9" t="s">
        <v>319</v>
      </c>
      <c r="C89" s="9" t="s">
        <v>200</v>
      </c>
      <c r="D89" s="9" t="s">
        <v>49</v>
      </c>
      <c r="E89" s="9" t="s">
        <v>50</v>
      </c>
      <c r="F89" s="9" t="s">
        <v>186</v>
      </c>
      <c r="G89" s="9" t="s">
        <v>186</v>
      </c>
      <c r="H89" s="9" t="s">
        <v>52</v>
      </c>
      <c r="I89" s="9" t="s">
        <v>53</v>
      </c>
      <c r="J89" s="9" t="s">
        <v>67</v>
      </c>
      <c r="K89" s="9" t="s">
        <v>127</v>
      </c>
      <c r="L89" s="9">
        <v>200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f t="shared" si="17"/>
        <v>0</v>
      </c>
      <c r="S89" s="9">
        <v>0</v>
      </c>
      <c r="T89" s="9">
        <v>0</v>
      </c>
      <c r="U89" s="9">
        <v>0</v>
      </c>
      <c r="V89" s="11">
        <f t="shared" si="18"/>
        <v>200</v>
      </c>
      <c r="W89" s="9" t="s">
        <v>11</v>
      </c>
      <c r="X89" s="9">
        <v>30</v>
      </c>
      <c r="Y89" s="9">
        <v>0</v>
      </c>
      <c r="Z89" s="9">
        <v>20</v>
      </c>
      <c r="AA89" s="9">
        <v>40</v>
      </c>
      <c r="AB89" s="9">
        <v>10</v>
      </c>
      <c r="AC89" s="10">
        <f t="shared" si="16"/>
        <v>200</v>
      </c>
      <c r="AD89" s="9" t="b">
        <f>Table1[[#This Row],[TOTAL HI]]=Table1[[#This Row],[Total]]</f>
        <v>1</v>
      </c>
      <c r="AE89" s="11">
        <f t="shared" si="19"/>
        <v>60</v>
      </c>
      <c r="AF89" s="11">
        <f t="shared" si="20"/>
        <v>0</v>
      </c>
      <c r="AG89" s="11">
        <f t="shared" si="21"/>
        <v>40</v>
      </c>
      <c r="AH89" s="11">
        <f t="shared" si="22"/>
        <v>80</v>
      </c>
      <c r="AI89" s="11">
        <f t="shared" si="23"/>
        <v>20</v>
      </c>
      <c r="AJ89" s="12">
        <v>45261</v>
      </c>
      <c r="AK89" s="11" t="s">
        <v>56</v>
      </c>
      <c r="AL89" s="9" t="s">
        <v>27</v>
      </c>
      <c r="AM89" s="9" t="str">
        <f t="shared" si="24"/>
        <v>Transport</v>
      </c>
      <c r="AN89" s="9" t="str">
        <f t="shared" si="25"/>
        <v>Central</v>
      </c>
      <c r="AO89" s="9" t="str">
        <f t="shared" si="26"/>
        <v>100-200 Mn</v>
      </c>
      <c r="AP89" s="9" t="str">
        <f t="shared" si="27"/>
        <v>Blend Countries</v>
      </c>
      <c r="AQ89" s="9" t="str">
        <f t="shared" si="28"/>
        <v>Non-Transition States</v>
      </c>
      <c r="AR89" s="13" t="str">
        <f>IF(ISNUMBER(MATCH(C89, {"Gabon","Sudan","Niger","Mali","Burkina Faso","Guinea"}, 0)), "De Facto Countries", "Non-De Facto Countries")</f>
        <v>Non-De Facto Countries</v>
      </c>
      <c r="AS89" s="9" t="str">
        <f t="shared" si="29"/>
        <v>Infrastructure</v>
      </c>
      <c r="AT89" s="9" t="str" cm="1">
        <f t="array" ref="AT89">_xlfn.SWITCH(K89,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90" spans="1:46" ht="10.5">
      <c r="A90" s="8" t="s">
        <v>320</v>
      </c>
      <c r="B90" s="9" t="s">
        <v>321</v>
      </c>
      <c r="C90" s="9" t="s">
        <v>159</v>
      </c>
      <c r="D90" s="9" t="s">
        <v>49</v>
      </c>
      <c r="E90" s="9" t="s">
        <v>50</v>
      </c>
      <c r="F90" s="9" t="s">
        <v>208</v>
      </c>
      <c r="G90" s="9" t="s">
        <v>208</v>
      </c>
      <c r="H90" s="9" t="s">
        <v>52</v>
      </c>
      <c r="I90" s="9" t="s">
        <v>53</v>
      </c>
      <c r="J90" s="9" t="s">
        <v>62</v>
      </c>
      <c r="K90" s="9" t="s">
        <v>127</v>
      </c>
      <c r="L90" s="9">
        <v>150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f t="shared" si="17"/>
        <v>0</v>
      </c>
      <c r="S90" s="9">
        <v>0</v>
      </c>
      <c r="T90" s="9">
        <v>0</v>
      </c>
      <c r="U90" s="9">
        <v>0</v>
      </c>
      <c r="V90" s="11">
        <f t="shared" si="18"/>
        <v>150</v>
      </c>
      <c r="W90" s="9" t="s">
        <v>11</v>
      </c>
      <c r="X90" s="9">
        <v>0</v>
      </c>
      <c r="Y90" s="9">
        <v>0</v>
      </c>
      <c r="Z90" s="9">
        <v>50</v>
      </c>
      <c r="AA90" s="9">
        <v>30</v>
      </c>
      <c r="AB90" s="9">
        <v>20</v>
      </c>
      <c r="AC90" s="10">
        <f t="shared" si="16"/>
        <v>150</v>
      </c>
      <c r="AD90" s="9" t="b">
        <f>Table1[[#This Row],[TOTAL HI]]=Table1[[#This Row],[Total]]</f>
        <v>1</v>
      </c>
      <c r="AE90" s="11">
        <f t="shared" si="19"/>
        <v>0</v>
      </c>
      <c r="AF90" s="11">
        <f t="shared" si="20"/>
        <v>0</v>
      </c>
      <c r="AG90" s="11">
        <f t="shared" si="21"/>
        <v>75</v>
      </c>
      <c r="AH90" s="11">
        <f t="shared" si="22"/>
        <v>45</v>
      </c>
      <c r="AI90" s="11">
        <f t="shared" si="23"/>
        <v>30</v>
      </c>
      <c r="AJ90" s="12">
        <v>45261</v>
      </c>
      <c r="AK90" s="11" t="s">
        <v>56</v>
      </c>
      <c r="AL90" s="9" t="s">
        <v>27</v>
      </c>
      <c r="AM90" s="9" t="str">
        <f t="shared" si="24"/>
        <v>Transport</v>
      </c>
      <c r="AN90" s="9" t="str">
        <f t="shared" si="25"/>
        <v>South</v>
      </c>
      <c r="AO90" s="9" t="str">
        <f t="shared" si="26"/>
        <v>100-200 Mn</v>
      </c>
      <c r="AP90" s="9" t="str">
        <f t="shared" si="27"/>
        <v>ADB Countries</v>
      </c>
      <c r="AQ90" s="9" t="str">
        <f t="shared" si="28"/>
        <v>Non-Transition States</v>
      </c>
      <c r="AR90" s="13" t="str">
        <f>IF(ISNUMBER(MATCH(C90, {"Gabon","Sudan","Niger","Mali","Burkina Faso","Guinea"}, 0)), "De Facto Countries", "Non-De Facto Countries")</f>
        <v>Non-De Facto Countries</v>
      </c>
      <c r="AS90" s="9" t="str">
        <f t="shared" si="29"/>
        <v>Infrastructure</v>
      </c>
      <c r="AT90" s="9" t="str" cm="1">
        <f t="array" ref="AT90">_xlfn.SWITCH(K90,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91" spans="1:46" ht="10.5">
      <c r="A91" s="8" t="s">
        <v>322</v>
      </c>
      <c r="B91" s="9" t="s">
        <v>323</v>
      </c>
      <c r="C91" s="9" t="s">
        <v>140</v>
      </c>
      <c r="D91" s="9" t="s">
        <v>49</v>
      </c>
      <c r="E91" s="9" t="s">
        <v>50</v>
      </c>
      <c r="F91" s="9" t="s">
        <v>148</v>
      </c>
      <c r="G91" s="9" t="s">
        <v>148</v>
      </c>
      <c r="H91" s="9" t="s">
        <v>52</v>
      </c>
      <c r="I91" s="9" t="s">
        <v>73</v>
      </c>
      <c r="J91" s="9" t="s">
        <v>112</v>
      </c>
      <c r="K91" s="9" t="s">
        <v>324</v>
      </c>
      <c r="L91" s="9">
        <v>0</v>
      </c>
      <c r="M91" s="9">
        <v>31</v>
      </c>
      <c r="N91" s="9">
        <v>0</v>
      </c>
      <c r="O91" s="9">
        <v>0</v>
      </c>
      <c r="P91" s="9">
        <v>0</v>
      </c>
      <c r="Q91" s="9">
        <v>0</v>
      </c>
      <c r="R91" s="9">
        <f t="shared" si="17"/>
        <v>0</v>
      </c>
      <c r="S91" s="9">
        <v>0</v>
      </c>
      <c r="T91" s="9">
        <v>0</v>
      </c>
      <c r="U91" s="9">
        <v>0</v>
      </c>
      <c r="V91" s="11">
        <f t="shared" si="18"/>
        <v>31</v>
      </c>
      <c r="W91" s="9" t="s">
        <v>12</v>
      </c>
      <c r="X91" s="9">
        <v>0</v>
      </c>
      <c r="Y91" s="9">
        <v>70</v>
      </c>
      <c r="Z91" s="9">
        <v>0</v>
      </c>
      <c r="AA91" s="9">
        <v>0</v>
      </c>
      <c r="AB91" s="9">
        <v>30</v>
      </c>
      <c r="AC91" s="10">
        <f t="shared" si="16"/>
        <v>31</v>
      </c>
      <c r="AD91" s="9" t="b">
        <f>Table1[[#This Row],[TOTAL HI]]=Table1[[#This Row],[Total]]</f>
        <v>1</v>
      </c>
      <c r="AE91" s="11">
        <f t="shared" si="19"/>
        <v>0</v>
      </c>
      <c r="AF91" s="11">
        <f t="shared" si="20"/>
        <v>21.7</v>
      </c>
      <c r="AG91" s="11">
        <f t="shared" si="21"/>
        <v>0</v>
      </c>
      <c r="AH91" s="11">
        <f t="shared" si="22"/>
        <v>0</v>
      </c>
      <c r="AI91" s="11">
        <f t="shared" si="23"/>
        <v>9.3000000000000007</v>
      </c>
      <c r="AJ91" s="12">
        <v>45261</v>
      </c>
      <c r="AK91" s="11" t="s">
        <v>56</v>
      </c>
      <c r="AL91" s="9" t="s">
        <v>27</v>
      </c>
      <c r="AM91" s="9" t="str">
        <f t="shared" si="24"/>
        <v>Power</v>
      </c>
      <c r="AN91" s="9" t="str">
        <f t="shared" si="25"/>
        <v>East</v>
      </c>
      <c r="AO91" s="9" t="str">
        <f t="shared" si="26"/>
        <v>&lt;1-50 Mn</v>
      </c>
      <c r="AP91" s="9" t="str">
        <f t="shared" si="27"/>
        <v>ADF Countries</v>
      </c>
      <c r="AQ91" s="9" t="str">
        <f t="shared" si="28"/>
        <v>Non-Transition States</v>
      </c>
      <c r="AR91" s="13" t="str">
        <f>IF(ISNUMBER(MATCH(C91, {"Gabon","Sudan","Niger","Mali","Burkina Faso","Guinea"}, 0)), "De Facto Countries", "Non-De Facto Countries")</f>
        <v>Non-De Facto Countries</v>
      </c>
      <c r="AS91" s="9" t="str">
        <f t="shared" si="29"/>
        <v>Infrastructure</v>
      </c>
      <c r="AT91" s="9" t="str" cm="1">
        <f t="array" ref="AT91">_xlfn.SWITCH(K91,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92" spans="1:46" ht="10.5">
      <c r="A92" s="8" t="s">
        <v>325</v>
      </c>
      <c r="B92" s="9" t="s">
        <v>326</v>
      </c>
      <c r="C92" s="9" t="s">
        <v>259</v>
      </c>
      <c r="D92" s="9" t="s">
        <v>49</v>
      </c>
      <c r="E92" s="9" t="s">
        <v>79</v>
      </c>
      <c r="F92" s="9" t="s">
        <v>107</v>
      </c>
      <c r="G92" s="9" t="s">
        <v>107</v>
      </c>
      <c r="H92" s="9" t="s">
        <v>52</v>
      </c>
      <c r="I92" s="9" t="s">
        <v>73</v>
      </c>
      <c r="J92" s="9" t="s">
        <v>74</v>
      </c>
      <c r="K92" s="9" t="s">
        <v>75</v>
      </c>
      <c r="L92" s="9">
        <v>0</v>
      </c>
      <c r="M92" s="9">
        <v>20</v>
      </c>
      <c r="N92" s="9">
        <v>0</v>
      </c>
      <c r="O92" s="9">
        <v>0</v>
      </c>
      <c r="P92" s="9">
        <v>0</v>
      </c>
      <c r="Q92" s="9">
        <v>0</v>
      </c>
      <c r="R92" s="9">
        <f t="shared" si="17"/>
        <v>0</v>
      </c>
      <c r="S92" s="9">
        <v>0</v>
      </c>
      <c r="T92" s="9">
        <v>0</v>
      </c>
      <c r="U92" s="9">
        <v>0</v>
      </c>
      <c r="V92" s="11">
        <f t="shared" si="18"/>
        <v>20</v>
      </c>
      <c r="W92" s="9" t="s">
        <v>12</v>
      </c>
      <c r="X92" s="9">
        <v>0</v>
      </c>
      <c r="Y92" s="9">
        <v>0</v>
      </c>
      <c r="Z92" s="9">
        <v>0</v>
      </c>
      <c r="AA92" s="9">
        <v>0</v>
      </c>
      <c r="AB92" s="9">
        <v>100</v>
      </c>
      <c r="AC92" s="10">
        <f t="shared" si="16"/>
        <v>20</v>
      </c>
      <c r="AD92" s="9" t="b">
        <f>Table1[[#This Row],[TOTAL HI]]=Table1[[#This Row],[Total]]</f>
        <v>1</v>
      </c>
      <c r="AE92" s="11">
        <f t="shared" si="19"/>
        <v>0</v>
      </c>
      <c r="AF92" s="11">
        <f t="shared" si="20"/>
        <v>0</v>
      </c>
      <c r="AG92" s="11">
        <f t="shared" si="21"/>
        <v>0</v>
      </c>
      <c r="AH92" s="11">
        <f t="shared" si="22"/>
        <v>0</v>
      </c>
      <c r="AI92" s="11">
        <f t="shared" si="23"/>
        <v>20</v>
      </c>
      <c r="AJ92" s="12">
        <v>45261</v>
      </c>
      <c r="AK92" s="11" t="s">
        <v>56</v>
      </c>
      <c r="AL92" s="9" t="s">
        <v>27</v>
      </c>
      <c r="AM92" s="9" t="str">
        <f t="shared" si="24"/>
        <v>Finance</v>
      </c>
      <c r="AN92" s="9" t="str">
        <f t="shared" si="25"/>
        <v>West</v>
      </c>
      <c r="AO92" s="9" t="str">
        <f t="shared" si="26"/>
        <v>&lt;1-50 Mn</v>
      </c>
      <c r="AP92" s="9" t="str">
        <f t="shared" si="27"/>
        <v>ADF Countries</v>
      </c>
      <c r="AQ92" s="9" t="str">
        <f t="shared" si="28"/>
        <v>Non-Transition States</v>
      </c>
      <c r="AR92" s="13" t="str">
        <f>IF(ISNUMBER(MATCH(C92, {"Gabon","Sudan","Niger","Mali","Burkina Faso","Guinea"}, 0)), "De Facto Countries", "Non-De Facto Countries")</f>
        <v>Non-De Facto Countries</v>
      </c>
      <c r="AS92" s="9" t="str">
        <f t="shared" si="29"/>
        <v>Others Including Policy-Based</v>
      </c>
      <c r="AT92" s="9" t="str" cm="1">
        <f t="array" ref="AT92">_xlfn.SWITCH(K92,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93" spans="1:46" ht="10.5">
      <c r="A93" s="8" t="s">
        <v>327</v>
      </c>
      <c r="B93" s="9" t="s">
        <v>328</v>
      </c>
      <c r="C93" s="9" t="s">
        <v>82</v>
      </c>
      <c r="D93" s="9" t="s">
        <v>49</v>
      </c>
      <c r="E93" s="9" t="s">
        <v>79</v>
      </c>
      <c r="F93" s="9" t="s">
        <v>126</v>
      </c>
      <c r="G93" s="9" t="s">
        <v>126</v>
      </c>
      <c r="H93" s="9" t="s">
        <v>52</v>
      </c>
      <c r="I93" s="9" t="s">
        <v>73</v>
      </c>
      <c r="J93" s="9" t="s">
        <v>74</v>
      </c>
      <c r="K93" s="9" t="s">
        <v>127</v>
      </c>
      <c r="L93" s="9">
        <v>0</v>
      </c>
      <c r="M93" s="9">
        <v>117</v>
      </c>
      <c r="N93" s="9">
        <v>0</v>
      </c>
      <c r="O93" s="9">
        <v>0</v>
      </c>
      <c r="P93" s="9">
        <v>0</v>
      </c>
      <c r="Q93" s="9">
        <v>0</v>
      </c>
      <c r="R93" s="9">
        <f t="shared" si="17"/>
        <v>0</v>
      </c>
      <c r="S93" s="9">
        <v>0</v>
      </c>
      <c r="T93" s="9">
        <v>0</v>
      </c>
      <c r="U93" s="9">
        <v>0</v>
      </c>
      <c r="V93" s="11">
        <f t="shared" si="18"/>
        <v>117</v>
      </c>
      <c r="W93" s="9" t="s">
        <v>12</v>
      </c>
      <c r="X93" s="9">
        <v>0</v>
      </c>
      <c r="Y93" s="9">
        <v>0</v>
      </c>
      <c r="Z93" s="9">
        <v>0</v>
      </c>
      <c r="AA93" s="9">
        <v>100</v>
      </c>
      <c r="AB93" s="9">
        <v>0</v>
      </c>
      <c r="AC93" s="10">
        <f t="shared" si="16"/>
        <v>117</v>
      </c>
      <c r="AD93" s="9" t="b">
        <f>Table1[[#This Row],[TOTAL HI]]=Table1[[#This Row],[Total]]</f>
        <v>1</v>
      </c>
      <c r="AE93" s="11">
        <f t="shared" si="19"/>
        <v>0</v>
      </c>
      <c r="AF93" s="11">
        <f t="shared" si="20"/>
        <v>0</v>
      </c>
      <c r="AG93" s="11">
        <f t="shared" si="21"/>
        <v>0</v>
      </c>
      <c r="AH93" s="11">
        <f t="shared" si="22"/>
        <v>117</v>
      </c>
      <c r="AI93" s="11">
        <f t="shared" si="23"/>
        <v>0</v>
      </c>
      <c r="AJ93" s="12">
        <v>45261</v>
      </c>
      <c r="AK93" s="11" t="s">
        <v>56</v>
      </c>
      <c r="AL93" s="9" t="s">
        <v>57</v>
      </c>
      <c r="AM93" s="9" t="str">
        <f t="shared" si="24"/>
        <v>Transport</v>
      </c>
      <c r="AN93" s="9" t="str">
        <f t="shared" si="25"/>
        <v>Multi</v>
      </c>
      <c r="AO93" s="9" t="str">
        <f t="shared" si="26"/>
        <v>100-200 Mn</v>
      </c>
      <c r="AP93" s="9" t="str">
        <f t="shared" si="27"/>
        <v>Multinational</v>
      </c>
      <c r="AQ93" s="9" t="str">
        <f t="shared" si="28"/>
        <v>Multinational</v>
      </c>
      <c r="AR93" s="13" t="str">
        <f>IF(ISNUMBER(MATCH(C93, {"Gabon","Sudan","Niger","Mali","Burkina Faso","Guinea"}, 0)), "De Facto Countries", "Non-De Facto Countries")</f>
        <v>Non-De Facto Countries</v>
      </c>
      <c r="AS93" s="9" t="str">
        <f t="shared" si="29"/>
        <v>Infrastructure</v>
      </c>
      <c r="AT93" s="9" t="str" cm="1">
        <f t="array" ref="AT93">_xlfn.SWITCH(K93,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94" spans="1:46" ht="10.5">
      <c r="A94" s="8" t="s">
        <v>329</v>
      </c>
      <c r="B94" s="9" t="s">
        <v>330</v>
      </c>
      <c r="C94" s="9" t="s">
        <v>110</v>
      </c>
      <c r="D94" s="9" t="s">
        <v>49</v>
      </c>
      <c r="E94" s="9" t="s">
        <v>79</v>
      </c>
      <c r="F94" s="9" t="s">
        <v>92</v>
      </c>
      <c r="G94" s="9" t="s">
        <v>92</v>
      </c>
      <c r="H94" s="9" t="s">
        <v>52</v>
      </c>
      <c r="I94" s="9" t="s">
        <v>73</v>
      </c>
      <c r="J94" s="9" t="s">
        <v>112</v>
      </c>
      <c r="K94" s="9" t="s">
        <v>93</v>
      </c>
      <c r="L94" s="9">
        <v>0</v>
      </c>
      <c r="M94" s="9">
        <v>10</v>
      </c>
      <c r="N94" s="9">
        <v>0</v>
      </c>
      <c r="O94" s="9">
        <v>0</v>
      </c>
      <c r="P94" s="9">
        <v>0</v>
      </c>
      <c r="Q94" s="9">
        <v>0</v>
      </c>
      <c r="R94" s="9">
        <f t="shared" si="17"/>
        <v>0</v>
      </c>
      <c r="S94" s="9">
        <v>0</v>
      </c>
      <c r="T94" s="9">
        <v>0</v>
      </c>
      <c r="U94" s="9">
        <v>0</v>
      </c>
      <c r="V94" s="11">
        <f t="shared" si="18"/>
        <v>10</v>
      </c>
      <c r="W94" s="9" t="s">
        <v>12</v>
      </c>
      <c r="X94" s="9">
        <v>0</v>
      </c>
      <c r="Y94" s="9">
        <v>70</v>
      </c>
      <c r="Z94" s="9">
        <v>0</v>
      </c>
      <c r="AA94" s="9">
        <v>0</v>
      </c>
      <c r="AB94" s="9">
        <v>30</v>
      </c>
      <c r="AC94" s="10">
        <f t="shared" si="16"/>
        <v>10</v>
      </c>
      <c r="AD94" s="9" t="b">
        <f>Table1[[#This Row],[TOTAL HI]]=Table1[[#This Row],[Total]]</f>
        <v>1</v>
      </c>
      <c r="AE94" s="11">
        <f t="shared" si="19"/>
        <v>0</v>
      </c>
      <c r="AF94" s="11">
        <f t="shared" si="20"/>
        <v>7</v>
      </c>
      <c r="AG94" s="11">
        <f t="shared" si="21"/>
        <v>0</v>
      </c>
      <c r="AH94" s="11">
        <f t="shared" si="22"/>
        <v>0</v>
      </c>
      <c r="AI94" s="11">
        <f t="shared" si="23"/>
        <v>3</v>
      </c>
      <c r="AJ94" s="12">
        <v>45261</v>
      </c>
      <c r="AK94" s="11" t="s">
        <v>56</v>
      </c>
      <c r="AL94" s="9" t="s">
        <v>27</v>
      </c>
      <c r="AM94" s="9" t="str">
        <f t="shared" si="24"/>
        <v>Agriculture</v>
      </c>
      <c r="AN94" s="9" t="str">
        <f t="shared" si="25"/>
        <v>East</v>
      </c>
      <c r="AO94" s="9" t="str">
        <f t="shared" si="26"/>
        <v>&lt;1-50 Mn</v>
      </c>
      <c r="AP94" s="9" t="str">
        <f t="shared" si="27"/>
        <v>Blend Countries</v>
      </c>
      <c r="AQ94" s="9" t="str">
        <f t="shared" si="28"/>
        <v>Non-Transition States</v>
      </c>
      <c r="AR94" s="13" t="str">
        <f>IF(ISNUMBER(MATCH(C94, {"Gabon","Sudan","Niger","Mali","Burkina Faso","Guinea"}, 0)), "De Facto Countries", "Non-De Facto Countries")</f>
        <v>Non-De Facto Countries</v>
      </c>
      <c r="AS94" s="9" t="str">
        <f t="shared" si="29"/>
        <v>Others Including Policy-Based</v>
      </c>
      <c r="AT94" s="9" t="str" cm="1">
        <f t="array" ref="AT94">_xlfn.SWITCH(K94,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95" spans="1:46" ht="10.5">
      <c r="A95" s="8" t="s">
        <v>331</v>
      </c>
      <c r="B95" s="9" t="s">
        <v>332</v>
      </c>
      <c r="C95" s="9" t="s">
        <v>333</v>
      </c>
      <c r="D95" s="9" t="s">
        <v>49</v>
      </c>
      <c r="E95" s="9" t="s">
        <v>50</v>
      </c>
      <c r="F95" s="9" t="s">
        <v>92</v>
      </c>
      <c r="G95" s="9" t="s">
        <v>92</v>
      </c>
      <c r="H95" s="9" t="s">
        <v>52</v>
      </c>
      <c r="I95" s="9" t="s">
        <v>73</v>
      </c>
      <c r="J95" s="9" t="s">
        <v>62</v>
      </c>
      <c r="K95" s="9" t="s">
        <v>93</v>
      </c>
      <c r="L95" s="9">
        <v>0</v>
      </c>
      <c r="M95" s="9">
        <v>30</v>
      </c>
      <c r="N95" s="9">
        <v>0</v>
      </c>
      <c r="O95" s="9">
        <v>0</v>
      </c>
      <c r="P95" s="9">
        <v>0</v>
      </c>
      <c r="Q95" s="9">
        <v>0</v>
      </c>
      <c r="R95" s="9">
        <f t="shared" si="17"/>
        <v>0</v>
      </c>
      <c r="S95" s="9">
        <v>0</v>
      </c>
      <c r="T95" s="9">
        <v>0</v>
      </c>
      <c r="U95" s="9">
        <v>0</v>
      </c>
      <c r="V95" s="11">
        <f t="shared" si="18"/>
        <v>30</v>
      </c>
      <c r="W95" s="9" t="s">
        <v>12</v>
      </c>
      <c r="X95" s="9">
        <v>40</v>
      </c>
      <c r="Y95" s="9">
        <v>0</v>
      </c>
      <c r="Z95" s="9">
        <v>0</v>
      </c>
      <c r="AA95" s="9">
        <v>0</v>
      </c>
      <c r="AB95" s="9">
        <v>60</v>
      </c>
      <c r="AC95" s="10">
        <f t="shared" si="16"/>
        <v>30</v>
      </c>
      <c r="AD95" s="9" t="b">
        <f>Table1[[#This Row],[TOTAL HI]]=Table1[[#This Row],[Total]]</f>
        <v>1</v>
      </c>
      <c r="AE95" s="11">
        <f t="shared" si="19"/>
        <v>12</v>
      </c>
      <c r="AF95" s="11">
        <f t="shared" si="20"/>
        <v>0</v>
      </c>
      <c r="AG95" s="11">
        <f t="shared" si="21"/>
        <v>0</v>
      </c>
      <c r="AH95" s="11">
        <f t="shared" si="22"/>
        <v>0</v>
      </c>
      <c r="AI95" s="11">
        <f t="shared" si="23"/>
        <v>18</v>
      </c>
      <c r="AJ95" s="12">
        <v>45261</v>
      </c>
      <c r="AK95" s="11" t="s">
        <v>56</v>
      </c>
      <c r="AL95" s="9" t="s">
        <v>27</v>
      </c>
      <c r="AM95" s="9" t="str">
        <f t="shared" si="24"/>
        <v>Agriculture</v>
      </c>
      <c r="AN95" s="9" t="str">
        <f t="shared" si="25"/>
        <v>South</v>
      </c>
      <c r="AO95" s="9" t="str">
        <f t="shared" si="26"/>
        <v>&lt;1-50 Mn</v>
      </c>
      <c r="AP95" s="9" t="str">
        <f t="shared" si="27"/>
        <v>ADF Countries</v>
      </c>
      <c r="AQ95" s="9" t="str">
        <f t="shared" si="28"/>
        <v>Transition States</v>
      </c>
      <c r="AR95" s="13" t="str">
        <f>IF(ISNUMBER(MATCH(C95, {"Gabon","Sudan","Niger","Mali","Burkina Faso","Guinea"}, 0)), "De Facto Countries", "Non-De Facto Countries")</f>
        <v>Non-De Facto Countries</v>
      </c>
      <c r="AS95" s="9" t="str">
        <f t="shared" si="29"/>
        <v>Others Including Policy-Based</v>
      </c>
      <c r="AT95" s="9" t="str" cm="1">
        <f t="array" ref="AT95">_xlfn.SWITCH(K95,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96" spans="1:46" ht="10.5">
      <c r="A96" s="8" t="s">
        <v>334</v>
      </c>
      <c r="B96" s="9" t="s">
        <v>335</v>
      </c>
      <c r="C96" s="9" t="s">
        <v>96</v>
      </c>
      <c r="D96" s="9" t="s">
        <v>49</v>
      </c>
      <c r="E96" s="9" t="s">
        <v>50</v>
      </c>
      <c r="F96" s="9" t="s">
        <v>92</v>
      </c>
      <c r="G96" s="9" t="s">
        <v>92</v>
      </c>
      <c r="H96" s="9" t="s">
        <v>84</v>
      </c>
      <c r="I96" s="9" t="s">
        <v>73</v>
      </c>
      <c r="J96" s="9" t="s">
        <v>54</v>
      </c>
      <c r="K96" s="9" t="s">
        <v>93</v>
      </c>
      <c r="L96" s="9">
        <v>0</v>
      </c>
      <c r="M96" s="9">
        <v>30</v>
      </c>
      <c r="N96" s="9">
        <v>0</v>
      </c>
      <c r="O96" s="9">
        <v>0</v>
      </c>
      <c r="P96" s="9">
        <v>0</v>
      </c>
      <c r="Q96" s="9">
        <v>0</v>
      </c>
      <c r="R96" s="9">
        <f t="shared" si="17"/>
        <v>0</v>
      </c>
      <c r="S96" s="9">
        <v>0</v>
      </c>
      <c r="T96" s="9">
        <v>0</v>
      </c>
      <c r="U96" s="9">
        <v>0</v>
      </c>
      <c r="V96" s="11">
        <f t="shared" si="18"/>
        <v>30</v>
      </c>
      <c r="W96" s="9" t="s">
        <v>12</v>
      </c>
      <c r="X96" s="9">
        <v>0</v>
      </c>
      <c r="Y96" s="9">
        <v>0</v>
      </c>
      <c r="Z96" s="9">
        <v>75</v>
      </c>
      <c r="AA96" s="9">
        <v>0</v>
      </c>
      <c r="AB96" s="9">
        <v>25</v>
      </c>
      <c r="AC96" s="10">
        <f t="shared" si="16"/>
        <v>30</v>
      </c>
      <c r="AD96" s="9" t="b">
        <f>Table1[[#This Row],[TOTAL HI]]=Table1[[#This Row],[Total]]</f>
        <v>1</v>
      </c>
      <c r="AE96" s="11">
        <f t="shared" si="19"/>
        <v>0</v>
      </c>
      <c r="AF96" s="11">
        <f t="shared" si="20"/>
        <v>0</v>
      </c>
      <c r="AG96" s="11">
        <f t="shared" si="21"/>
        <v>22.5</v>
      </c>
      <c r="AH96" s="11">
        <f t="shared" si="22"/>
        <v>0</v>
      </c>
      <c r="AI96" s="11">
        <f t="shared" si="23"/>
        <v>7.5</v>
      </c>
      <c r="AJ96" s="12">
        <v>45261</v>
      </c>
      <c r="AK96" s="11" t="s">
        <v>56</v>
      </c>
      <c r="AL96" s="9" t="s">
        <v>27</v>
      </c>
      <c r="AM96" s="9" t="str">
        <f t="shared" si="24"/>
        <v>Agriculture</v>
      </c>
      <c r="AN96" s="9" t="str">
        <f t="shared" si="25"/>
        <v>North</v>
      </c>
      <c r="AO96" s="9" t="str">
        <f t="shared" si="26"/>
        <v>&lt;1-50 Mn</v>
      </c>
      <c r="AP96" s="9" t="str">
        <f t="shared" si="27"/>
        <v>ADB Countries</v>
      </c>
      <c r="AQ96" s="9" t="str">
        <f t="shared" si="28"/>
        <v>Non-Transition States</v>
      </c>
      <c r="AR96" s="13" t="str">
        <f>IF(ISNUMBER(MATCH(C96, {"Gabon","Sudan","Niger","Mali","Burkina Faso","Guinea"}, 0)), "De Facto Countries", "Non-De Facto Countries")</f>
        <v>Non-De Facto Countries</v>
      </c>
      <c r="AS96" s="9" t="str">
        <f t="shared" si="29"/>
        <v>Others Including Policy-Based</v>
      </c>
      <c r="AT96" s="9" t="str" cm="1">
        <f t="array" ref="AT96">_xlfn.SWITCH(K96,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97" spans="1:46" ht="10.5">
      <c r="A97" s="8" t="s">
        <v>336</v>
      </c>
      <c r="B97" s="9" t="s">
        <v>337</v>
      </c>
      <c r="C97" s="9" t="s">
        <v>200</v>
      </c>
      <c r="D97" s="9" t="s">
        <v>49</v>
      </c>
      <c r="E97" s="9" t="s">
        <v>50</v>
      </c>
      <c r="F97" s="9" t="s">
        <v>107</v>
      </c>
      <c r="G97" s="9" t="s">
        <v>72</v>
      </c>
      <c r="H97" s="9" t="s">
        <v>52</v>
      </c>
      <c r="I97" s="9" t="s">
        <v>73</v>
      </c>
      <c r="J97" s="9" t="s">
        <v>67</v>
      </c>
      <c r="K97" s="9" t="s">
        <v>75</v>
      </c>
      <c r="L97" s="9">
        <v>0</v>
      </c>
      <c r="M97" s="9">
        <v>12</v>
      </c>
      <c r="N97" s="9">
        <v>0</v>
      </c>
      <c r="O97" s="9">
        <v>0</v>
      </c>
      <c r="P97" s="9">
        <v>0</v>
      </c>
      <c r="Q97" s="9">
        <v>0</v>
      </c>
      <c r="R97" s="9">
        <f t="shared" si="17"/>
        <v>0</v>
      </c>
      <c r="S97" s="9">
        <v>0</v>
      </c>
      <c r="T97" s="9">
        <v>0</v>
      </c>
      <c r="U97" s="9">
        <v>0</v>
      </c>
      <c r="V97" s="11">
        <f t="shared" si="18"/>
        <v>12</v>
      </c>
      <c r="W97" s="9" t="s">
        <v>12</v>
      </c>
      <c r="X97" s="9">
        <v>20</v>
      </c>
      <c r="Y97" s="9">
        <v>0</v>
      </c>
      <c r="Z97" s="9">
        <v>0</v>
      </c>
      <c r="AA97" s="9">
        <v>0</v>
      </c>
      <c r="AB97" s="9">
        <v>80</v>
      </c>
      <c r="AC97" s="10">
        <f t="shared" ref="AC97:AC160" si="30">SUM(AE97:AI97)</f>
        <v>12</v>
      </c>
      <c r="AD97" s="9" t="b">
        <f>Table1[[#This Row],[TOTAL HI]]=Table1[[#This Row],[Total]]</f>
        <v>1</v>
      </c>
      <c r="AE97" s="11">
        <f t="shared" si="19"/>
        <v>2.4</v>
      </c>
      <c r="AF97" s="11">
        <f t="shared" si="20"/>
        <v>0</v>
      </c>
      <c r="AG97" s="11">
        <f t="shared" si="21"/>
        <v>0</v>
      </c>
      <c r="AH97" s="11">
        <f t="shared" si="22"/>
        <v>0</v>
      </c>
      <c r="AI97" s="11">
        <f t="shared" si="23"/>
        <v>9.6</v>
      </c>
      <c r="AJ97" s="12">
        <v>45261</v>
      </c>
      <c r="AK97" s="11" t="s">
        <v>56</v>
      </c>
      <c r="AL97" s="9" t="s">
        <v>27</v>
      </c>
      <c r="AM97" s="9" t="str">
        <f t="shared" si="24"/>
        <v>Finance</v>
      </c>
      <c r="AN97" s="9" t="str">
        <f t="shared" si="25"/>
        <v>Central</v>
      </c>
      <c r="AO97" s="9" t="str">
        <f t="shared" si="26"/>
        <v>&lt;1-50 Mn</v>
      </c>
      <c r="AP97" s="9" t="str">
        <f t="shared" si="27"/>
        <v>Blend Countries</v>
      </c>
      <c r="AQ97" s="9" t="str">
        <f t="shared" si="28"/>
        <v>Non-Transition States</v>
      </c>
      <c r="AR97" s="13" t="str">
        <f>IF(ISNUMBER(MATCH(C97, {"Gabon","Sudan","Niger","Mali","Burkina Faso","Guinea"}, 0)), "De Facto Countries", "Non-De Facto Countries")</f>
        <v>Non-De Facto Countries</v>
      </c>
      <c r="AS97" s="9" t="str">
        <f t="shared" si="29"/>
        <v>Others Including Policy-Based</v>
      </c>
      <c r="AT97" s="9" t="str" cm="1">
        <f t="array" ref="AT97">_xlfn.SWITCH(K97,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98" spans="1:46" ht="10.5">
      <c r="A98" s="8" t="s">
        <v>338</v>
      </c>
      <c r="B98" s="9" t="s">
        <v>339</v>
      </c>
      <c r="C98" s="9" t="s">
        <v>96</v>
      </c>
      <c r="D98" s="9" t="s">
        <v>49</v>
      </c>
      <c r="E98" s="9" t="s">
        <v>79</v>
      </c>
      <c r="F98" s="9" t="s">
        <v>164</v>
      </c>
      <c r="G98" s="9" t="s">
        <v>164</v>
      </c>
      <c r="H98" s="9" t="s">
        <v>84</v>
      </c>
      <c r="I98" s="9" t="s">
        <v>73</v>
      </c>
      <c r="J98" s="9" t="s">
        <v>54</v>
      </c>
      <c r="K98" s="9" t="s">
        <v>75</v>
      </c>
      <c r="L98" s="9">
        <v>0</v>
      </c>
      <c r="M98" s="9">
        <v>7.52</v>
      </c>
      <c r="N98" s="9">
        <v>0</v>
      </c>
      <c r="O98" s="9">
        <v>0</v>
      </c>
      <c r="P98" s="9">
        <v>0</v>
      </c>
      <c r="Q98" s="9">
        <v>0</v>
      </c>
      <c r="R98" s="9">
        <f t="shared" si="17"/>
        <v>0</v>
      </c>
      <c r="S98" s="9">
        <v>0</v>
      </c>
      <c r="T98" s="9">
        <v>0</v>
      </c>
      <c r="U98" s="9">
        <v>0</v>
      </c>
      <c r="V98" s="11">
        <f t="shared" si="18"/>
        <v>7.52</v>
      </c>
      <c r="W98" s="9" t="s">
        <v>12</v>
      </c>
      <c r="X98" s="9">
        <v>0</v>
      </c>
      <c r="Y98" s="9">
        <v>0</v>
      </c>
      <c r="Z98" s="9">
        <v>90</v>
      </c>
      <c r="AA98" s="9">
        <v>0</v>
      </c>
      <c r="AB98" s="9">
        <v>10</v>
      </c>
      <c r="AC98" s="10">
        <f t="shared" si="30"/>
        <v>7.52</v>
      </c>
      <c r="AD98" s="9" t="b">
        <f>Table1[[#This Row],[TOTAL HI]]=Table1[[#This Row],[Total]]</f>
        <v>1</v>
      </c>
      <c r="AE98" s="11">
        <f t="shared" si="19"/>
        <v>0</v>
      </c>
      <c r="AF98" s="11">
        <f t="shared" si="20"/>
        <v>0</v>
      </c>
      <c r="AG98" s="11">
        <f t="shared" si="21"/>
        <v>6.7679999999999998</v>
      </c>
      <c r="AH98" s="11">
        <f t="shared" si="22"/>
        <v>0</v>
      </c>
      <c r="AI98" s="11">
        <f t="shared" si="23"/>
        <v>0.75199999999999989</v>
      </c>
      <c r="AJ98" s="12">
        <v>45261</v>
      </c>
      <c r="AK98" s="11" t="s">
        <v>56</v>
      </c>
      <c r="AL98" s="9" t="s">
        <v>27</v>
      </c>
      <c r="AM98" s="9" t="str">
        <f t="shared" si="24"/>
        <v>Finance</v>
      </c>
      <c r="AN98" s="9" t="str">
        <f t="shared" si="25"/>
        <v>North</v>
      </c>
      <c r="AO98" s="9" t="str">
        <f t="shared" si="26"/>
        <v>&lt;1-50 Mn</v>
      </c>
      <c r="AP98" s="9" t="str">
        <f t="shared" si="27"/>
        <v>ADB Countries</v>
      </c>
      <c r="AQ98" s="9" t="str">
        <f t="shared" si="28"/>
        <v>Non-Transition States</v>
      </c>
      <c r="AR98" s="13" t="str">
        <f>IF(ISNUMBER(MATCH(C98, {"Gabon","Sudan","Niger","Mali","Burkina Faso","Guinea"}, 0)), "De Facto Countries", "Non-De Facto Countries")</f>
        <v>Non-De Facto Countries</v>
      </c>
      <c r="AS98" s="9" t="str">
        <f t="shared" si="29"/>
        <v>Others Including Policy-Based</v>
      </c>
      <c r="AT98" s="9" t="str" cm="1">
        <f t="array" ref="AT98">_xlfn.SWITCH(K98,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99" spans="1:46" ht="10.5">
      <c r="A99" s="8" t="s">
        <v>340</v>
      </c>
      <c r="B99" s="9" t="s">
        <v>341</v>
      </c>
      <c r="C99" s="9" t="s">
        <v>82</v>
      </c>
      <c r="D99" s="9" t="s">
        <v>49</v>
      </c>
      <c r="E99" s="9" t="s">
        <v>79</v>
      </c>
      <c r="F99" s="9" t="s">
        <v>342</v>
      </c>
      <c r="G99" s="9" t="s">
        <v>342</v>
      </c>
      <c r="H99" s="9" t="s">
        <v>52</v>
      </c>
      <c r="I99" s="9" t="s">
        <v>73</v>
      </c>
      <c r="J99" s="9" t="s">
        <v>74</v>
      </c>
      <c r="K99" s="9" t="s">
        <v>261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f t="shared" si="17"/>
        <v>0</v>
      </c>
      <c r="S99" s="9">
        <v>0</v>
      </c>
      <c r="T99" s="9">
        <v>11</v>
      </c>
      <c r="U99" s="9">
        <v>0</v>
      </c>
      <c r="V99" s="11">
        <f t="shared" si="18"/>
        <v>0</v>
      </c>
      <c r="W99" s="9" t="s">
        <v>68</v>
      </c>
      <c r="X99" s="9">
        <v>20</v>
      </c>
      <c r="Y99" s="9">
        <v>60</v>
      </c>
      <c r="Z99" s="9">
        <v>0</v>
      </c>
      <c r="AA99" s="9">
        <v>0</v>
      </c>
      <c r="AB99" s="9">
        <v>20</v>
      </c>
      <c r="AC99" s="10">
        <f t="shared" si="30"/>
        <v>0</v>
      </c>
      <c r="AD99" s="9" t="b">
        <f>Table1[[#This Row],[TOTAL HI]]=Table1[[#This Row],[Total]]</f>
        <v>1</v>
      </c>
      <c r="AE99" s="11">
        <f t="shared" si="19"/>
        <v>0</v>
      </c>
      <c r="AF99" s="11">
        <f t="shared" si="20"/>
        <v>0</v>
      </c>
      <c r="AG99" s="11">
        <f t="shared" si="21"/>
        <v>0</v>
      </c>
      <c r="AH99" s="11">
        <f t="shared" si="22"/>
        <v>0</v>
      </c>
      <c r="AI99" s="11">
        <f t="shared" si="23"/>
        <v>0</v>
      </c>
      <c r="AJ99" s="12">
        <v>45261</v>
      </c>
      <c r="AK99" s="11" t="s">
        <v>56</v>
      </c>
      <c r="AL99" s="9" t="s">
        <v>27</v>
      </c>
      <c r="AM99" s="9" t="str">
        <f t="shared" si="24"/>
        <v>Power</v>
      </c>
      <c r="AN99" s="9" t="str">
        <f t="shared" si="25"/>
        <v>Multi</v>
      </c>
      <c r="AO99" s="9" t="str">
        <f t="shared" si="26"/>
        <v>&lt;1-50 Mn</v>
      </c>
      <c r="AP99" s="9" t="str">
        <f t="shared" si="27"/>
        <v>Multinational</v>
      </c>
      <c r="AQ99" s="9" t="str">
        <f t="shared" si="28"/>
        <v>Multinational</v>
      </c>
      <c r="AR99" s="13" t="str">
        <f>IF(ISNUMBER(MATCH(C99, {"Gabon","Sudan","Niger","Mali","Burkina Faso","Guinea"}, 0)), "De Facto Countries", "Non-De Facto Countries")</f>
        <v>Non-De Facto Countries</v>
      </c>
      <c r="AS99" s="9" t="str">
        <f t="shared" si="29"/>
        <v>Infrastructure</v>
      </c>
      <c r="AT99" s="9" t="str" cm="1">
        <f t="array" ref="AT99">_xlfn.SWITCH(K99,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00" spans="1:46" ht="10.5">
      <c r="A100" s="8" t="s">
        <v>343</v>
      </c>
      <c r="B100" s="9" t="s">
        <v>344</v>
      </c>
      <c r="C100" s="9" t="s">
        <v>345</v>
      </c>
      <c r="D100" s="9" t="s">
        <v>49</v>
      </c>
      <c r="E100" s="9" t="s">
        <v>50</v>
      </c>
      <c r="F100" s="9" t="s">
        <v>72</v>
      </c>
      <c r="G100" s="9" t="s">
        <v>72</v>
      </c>
      <c r="H100" s="9" t="s">
        <v>52</v>
      </c>
      <c r="I100" s="9" t="s">
        <v>73</v>
      </c>
      <c r="J100" s="9" t="s">
        <v>112</v>
      </c>
      <c r="K100" s="9" t="s">
        <v>75</v>
      </c>
      <c r="L100" s="9">
        <v>0</v>
      </c>
      <c r="M100" s="9">
        <v>5</v>
      </c>
      <c r="N100" s="9">
        <v>0</v>
      </c>
      <c r="O100" s="9">
        <v>0</v>
      </c>
      <c r="P100" s="9">
        <v>0</v>
      </c>
      <c r="Q100" s="9">
        <v>0</v>
      </c>
      <c r="R100" s="9">
        <f t="shared" si="17"/>
        <v>0</v>
      </c>
      <c r="S100" s="9">
        <v>0</v>
      </c>
      <c r="T100" s="9">
        <v>0</v>
      </c>
      <c r="U100" s="9">
        <v>0</v>
      </c>
      <c r="V100" s="11">
        <f t="shared" si="18"/>
        <v>5</v>
      </c>
      <c r="W100" s="9" t="s">
        <v>12</v>
      </c>
      <c r="X100" s="9">
        <v>20</v>
      </c>
      <c r="Y100" s="9">
        <v>20</v>
      </c>
      <c r="Z100" s="9">
        <v>20</v>
      </c>
      <c r="AA100" s="9">
        <v>20</v>
      </c>
      <c r="AB100" s="9">
        <v>20</v>
      </c>
      <c r="AC100" s="10">
        <f t="shared" si="30"/>
        <v>5</v>
      </c>
      <c r="AD100" s="9" t="b">
        <f>Table1[[#This Row],[TOTAL HI]]=Table1[[#This Row],[Total]]</f>
        <v>1</v>
      </c>
      <c r="AE100" s="11">
        <f t="shared" si="19"/>
        <v>1</v>
      </c>
      <c r="AF100" s="11">
        <f t="shared" si="20"/>
        <v>1</v>
      </c>
      <c r="AG100" s="11">
        <f t="shared" si="21"/>
        <v>1</v>
      </c>
      <c r="AH100" s="11">
        <f t="shared" si="22"/>
        <v>1</v>
      </c>
      <c r="AI100" s="11">
        <f t="shared" si="23"/>
        <v>1</v>
      </c>
      <c r="AJ100" s="12">
        <v>45261</v>
      </c>
      <c r="AK100" s="11" t="s">
        <v>56</v>
      </c>
      <c r="AL100" s="9" t="s">
        <v>27</v>
      </c>
      <c r="AM100" s="9" t="str">
        <f t="shared" si="24"/>
        <v>Finance</v>
      </c>
      <c r="AN100" s="9" t="str">
        <f t="shared" si="25"/>
        <v>East</v>
      </c>
      <c r="AO100" s="9" t="str">
        <f t="shared" si="26"/>
        <v>&lt;1-50 Mn</v>
      </c>
      <c r="AP100" s="9" t="str">
        <f t="shared" si="27"/>
        <v>ADF Countries</v>
      </c>
      <c r="AQ100" s="9" t="str">
        <f t="shared" si="28"/>
        <v>Transition States</v>
      </c>
      <c r="AR100" s="13" t="str">
        <f>IF(ISNUMBER(MATCH(C100, {"Gabon","Sudan","Niger","Mali","Burkina Faso","Guinea"}, 0)), "De Facto Countries", "Non-De Facto Countries")</f>
        <v>Non-De Facto Countries</v>
      </c>
      <c r="AS100" s="9" t="str">
        <f t="shared" si="29"/>
        <v>Others Including Policy-Based</v>
      </c>
      <c r="AT100" s="9" t="str" cm="1">
        <f t="array" ref="AT100">_xlfn.SWITCH(K100,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01" spans="1:46" ht="10.5">
      <c r="A101" s="8" t="s">
        <v>346</v>
      </c>
      <c r="B101" s="9" t="s">
        <v>347</v>
      </c>
      <c r="C101" s="9" t="s">
        <v>96</v>
      </c>
      <c r="D101" s="9" t="s">
        <v>90</v>
      </c>
      <c r="E101" s="9" t="s">
        <v>97</v>
      </c>
      <c r="F101" s="9" t="s">
        <v>92</v>
      </c>
      <c r="G101" s="9" t="s">
        <v>92</v>
      </c>
      <c r="H101" s="9" t="s">
        <v>52</v>
      </c>
      <c r="I101" s="9" t="s">
        <v>73</v>
      </c>
      <c r="J101" s="9" t="s">
        <v>54</v>
      </c>
      <c r="K101" s="9" t="s">
        <v>93</v>
      </c>
      <c r="L101" s="9">
        <v>0</v>
      </c>
      <c r="M101" s="9">
        <v>15</v>
      </c>
      <c r="N101" s="9">
        <v>0</v>
      </c>
      <c r="O101" s="9">
        <v>0</v>
      </c>
      <c r="P101" s="9">
        <v>0</v>
      </c>
      <c r="Q101" s="9">
        <v>0</v>
      </c>
      <c r="R101" s="9">
        <f t="shared" si="17"/>
        <v>0</v>
      </c>
      <c r="S101" s="9">
        <v>0</v>
      </c>
      <c r="T101" s="9">
        <v>0</v>
      </c>
      <c r="U101" s="9">
        <v>0</v>
      </c>
      <c r="V101" s="11">
        <f t="shared" si="18"/>
        <v>15</v>
      </c>
      <c r="W101" s="9" t="s">
        <v>12</v>
      </c>
      <c r="X101" s="9">
        <v>30</v>
      </c>
      <c r="Y101" s="9">
        <v>0</v>
      </c>
      <c r="Z101" s="9">
        <v>45</v>
      </c>
      <c r="AA101" s="9">
        <v>0</v>
      </c>
      <c r="AB101" s="9">
        <v>25</v>
      </c>
      <c r="AC101" s="10">
        <f t="shared" si="30"/>
        <v>15</v>
      </c>
      <c r="AD101" s="9" t="b">
        <f>Table1[[#This Row],[TOTAL HI]]=Table1[[#This Row],[Total]]</f>
        <v>1</v>
      </c>
      <c r="AE101" s="11">
        <f t="shared" si="19"/>
        <v>4.5</v>
      </c>
      <c r="AF101" s="11">
        <f t="shared" si="20"/>
        <v>0</v>
      </c>
      <c r="AG101" s="11">
        <f t="shared" si="21"/>
        <v>6.75</v>
      </c>
      <c r="AH101" s="11">
        <f t="shared" si="22"/>
        <v>0</v>
      </c>
      <c r="AI101" s="11">
        <f t="shared" si="23"/>
        <v>3.75</v>
      </c>
      <c r="AJ101" s="12">
        <v>45261</v>
      </c>
      <c r="AK101" s="11" t="s">
        <v>56</v>
      </c>
      <c r="AL101" s="9" t="s">
        <v>27</v>
      </c>
      <c r="AM101" s="9" t="str">
        <f t="shared" si="24"/>
        <v>Agriculture</v>
      </c>
      <c r="AN101" s="9" t="str">
        <f t="shared" si="25"/>
        <v>North</v>
      </c>
      <c r="AO101" s="9" t="str">
        <f t="shared" si="26"/>
        <v>&lt;1-50 Mn</v>
      </c>
      <c r="AP101" s="9" t="str">
        <f t="shared" si="27"/>
        <v>ADB Countries</v>
      </c>
      <c r="AQ101" s="9" t="str">
        <f t="shared" si="28"/>
        <v>Non-Transition States</v>
      </c>
      <c r="AR101" s="13" t="str">
        <f>IF(ISNUMBER(MATCH(C101, {"Gabon","Sudan","Niger","Mali","Burkina Faso","Guinea"}, 0)), "De Facto Countries", "Non-De Facto Countries")</f>
        <v>Non-De Facto Countries</v>
      </c>
      <c r="AS101" s="9" t="str">
        <f t="shared" si="29"/>
        <v>Others Including Policy-Based</v>
      </c>
      <c r="AT101" s="9" t="str" cm="1">
        <f t="array" ref="AT101">_xlfn.SWITCH(K101,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02" spans="1:46" ht="10.5">
      <c r="A102" s="8" t="s">
        <v>348</v>
      </c>
      <c r="B102" s="9" t="s">
        <v>349</v>
      </c>
      <c r="C102" s="9" t="s">
        <v>110</v>
      </c>
      <c r="D102" s="9" t="s">
        <v>49</v>
      </c>
      <c r="E102" s="9" t="s">
        <v>79</v>
      </c>
      <c r="F102" s="9" t="s">
        <v>92</v>
      </c>
      <c r="G102" s="9" t="s">
        <v>92</v>
      </c>
      <c r="H102" s="9" t="s">
        <v>52</v>
      </c>
      <c r="I102" s="9" t="s">
        <v>73</v>
      </c>
      <c r="J102" s="9" t="s">
        <v>112</v>
      </c>
      <c r="K102" s="9" t="s">
        <v>93</v>
      </c>
      <c r="L102" s="9">
        <v>0</v>
      </c>
      <c r="M102" s="9">
        <v>7.5</v>
      </c>
      <c r="N102" s="9">
        <v>0</v>
      </c>
      <c r="O102" s="9">
        <v>0</v>
      </c>
      <c r="P102" s="9">
        <v>0</v>
      </c>
      <c r="Q102" s="9">
        <v>0</v>
      </c>
      <c r="R102" s="9">
        <f t="shared" si="17"/>
        <v>0</v>
      </c>
      <c r="S102" s="9">
        <v>0</v>
      </c>
      <c r="T102" s="9">
        <v>0</v>
      </c>
      <c r="U102" s="9">
        <v>0</v>
      </c>
      <c r="V102" s="11">
        <f t="shared" si="18"/>
        <v>7.5</v>
      </c>
      <c r="W102" s="9" t="s">
        <v>12</v>
      </c>
      <c r="X102" s="9">
        <v>70</v>
      </c>
      <c r="Y102" s="9">
        <v>0</v>
      </c>
      <c r="Z102" s="9">
        <v>0</v>
      </c>
      <c r="AA102" s="9">
        <v>0</v>
      </c>
      <c r="AB102" s="9">
        <v>30</v>
      </c>
      <c r="AC102" s="10">
        <f t="shared" si="30"/>
        <v>7.5</v>
      </c>
      <c r="AD102" s="9" t="b">
        <f>Table1[[#This Row],[TOTAL HI]]=Table1[[#This Row],[Total]]</f>
        <v>1</v>
      </c>
      <c r="AE102" s="11">
        <f t="shared" si="19"/>
        <v>5.25</v>
      </c>
      <c r="AF102" s="11">
        <f t="shared" si="20"/>
        <v>0</v>
      </c>
      <c r="AG102" s="11">
        <f t="shared" si="21"/>
        <v>0</v>
      </c>
      <c r="AH102" s="11">
        <f t="shared" si="22"/>
        <v>0</v>
      </c>
      <c r="AI102" s="11">
        <f t="shared" si="23"/>
        <v>2.25</v>
      </c>
      <c r="AJ102" s="12">
        <v>45261</v>
      </c>
      <c r="AK102" s="11" t="s">
        <v>56</v>
      </c>
      <c r="AL102" s="9" t="s">
        <v>27</v>
      </c>
      <c r="AM102" s="9" t="str">
        <f t="shared" si="24"/>
        <v>Agriculture</v>
      </c>
      <c r="AN102" s="9" t="str">
        <f t="shared" si="25"/>
        <v>East</v>
      </c>
      <c r="AO102" s="9" t="str">
        <f t="shared" si="26"/>
        <v>&lt;1-50 Mn</v>
      </c>
      <c r="AP102" s="9" t="str">
        <f t="shared" si="27"/>
        <v>Blend Countries</v>
      </c>
      <c r="AQ102" s="9" t="str">
        <f t="shared" si="28"/>
        <v>Non-Transition States</v>
      </c>
      <c r="AR102" s="13" t="str">
        <f>IF(ISNUMBER(MATCH(C102, {"Gabon","Sudan","Niger","Mali","Burkina Faso","Guinea"}, 0)), "De Facto Countries", "Non-De Facto Countries")</f>
        <v>Non-De Facto Countries</v>
      </c>
      <c r="AS102" s="9" t="str">
        <f t="shared" si="29"/>
        <v>Others Including Policy-Based</v>
      </c>
      <c r="AT102" s="9" t="str" cm="1">
        <f t="array" ref="AT102">_xlfn.SWITCH(K102,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03" spans="1:46" ht="10.5">
      <c r="A103" s="8" t="s">
        <v>350</v>
      </c>
      <c r="B103" s="9" t="s">
        <v>351</v>
      </c>
      <c r="C103" s="9" t="s">
        <v>352</v>
      </c>
      <c r="D103" s="9" t="s">
        <v>49</v>
      </c>
      <c r="E103" s="9" t="s">
        <v>79</v>
      </c>
      <c r="F103" s="9" t="s">
        <v>342</v>
      </c>
      <c r="G103" s="9" t="s">
        <v>342</v>
      </c>
      <c r="H103" s="9" t="s">
        <v>52</v>
      </c>
      <c r="I103" s="9" t="s">
        <v>73</v>
      </c>
      <c r="J103" s="9" t="s">
        <v>74</v>
      </c>
      <c r="K103" s="9" t="s">
        <v>261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f t="shared" si="17"/>
        <v>0</v>
      </c>
      <c r="S103" s="9">
        <v>0</v>
      </c>
      <c r="T103" s="9">
        <v>5.2</v>
      </c>
      <c r="U103" s="9">
        <v>0</v>
      </c>
      <c r="V103" s="11">
        <f t="shared" si="18"/>
        <v>0</v>
      </c>
      <c r="W103" s="9" t="s">
        <v>68</v>
      </c>
      <c r="X103" s="9">
        <v>0</v>
      </c>
      <c r="Y103" s="9">
        <v>100</v>
      </c>
      <c r="Z103" s="9">
        <v>0</v>
      </c>
      <c r="AA103" s="9">
        <v>0</v>
      </c>
      <c r="AB103" s="9">
        <v>0</v>
      </c>
      <c r="AC103" s="10">
        <f t="shared" si="30"/>
        <v>0</v>
      </c>
      <c r="AD103" s="9" t="b">
        <f>Table1[[#This Row],[TOTAL HI]]=Table1[[#This Row],[Total]]</f>
        <v>1</v>
      </c>
      <c r="AE103" s="11">
        <f t="shared" si="19"/>
        <v>0</v>
      </c>
      <c r="AF103" s="11">
        <f t="shared" si="20"/>
        <v>0</v>
      </c>
      <c r="AG103" s="11">
        <f t="shared" si="21"/>
        <v>0</v>
      </c>
      <c r="AH103" s="11">
        <f t="shared" si="22"/>
        <v>0</v>
      </c>
      <c r="AI103" s="11">
        <f t="shared" si="23"/>
        <v>0</v>
      </c>
      <c r="AJ103" s="12">
        <v>45261</v>
      </c>
      <c r="AK103" s="11" t="s">
        <v>56</v>
      </c>
      <c r="AL103" s="9" t="s">
        <v>57</v>
      </c>
      <c r="AM103" s="9" t="str">
        <f t="shared" si="24"/>
        <v>Power</v>
      </c>
      <c r="AN103" s="9" t="str">
        <f t="shared" si="25"/>
        <v>West</v>
      </c>
      <c r="AO103" s="9" t="str">
        <f t="shared" si="26"/>
        <v>&lt;1-50 Mn</v>
      </c>
      <c r="AP103" s="9" t="str">
        <f t="shared" si="27"/>
        <v>ADF Countries</v>
      </c>
      <c r="AQ103" s="9" t="str">
        <f t="shared" si="28"/>
        <v>Transition States</v>
      </c>
      <c r="AR103" s="13" t="str">
        <f>IF(ISNUMBER(MATCH(C103, {"Gabon","Sudan","Niger","Mali","Burkina Faso","Guinea"}, 0)), "De Facto Countries", "Non-De Facto Countries")</f>
        <v>De Facto Countries</v>
      </c>
      <c r="AS103" s="9" t="str">
        <f t="shared" si="29"/>
        <v>Infrastructure</v>
      </c>
      <c r="AT103" s="9" t="str" cm="1">
        <f t="array" ref="AT103">_xlfn.SWITCH(K103,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04" spans="1:46" ht="10.5">
      <c r="A104" s="8" t="s">
        <v>353</v>
      </c>
      <c r="B104" s="9" t="s">
        <v>354</v>
      </c>
      <c r="C104" s="9" t="s">
        <v>223</v>
      </c>
      <c r="D104" s="9" t="s">
        <v>49</v>
      </c>
      <c r="E104" s="9" t="s">
        <v>79</v>
      </c>
      <c r="F104" s="9" t="s">
        <v>355</v>
      </c>
      <c r="G104" s="9" t="s">
        <v>355</v>
      </c>
      <c r="H104" s="9" t="s">
        <v>52</v>
      </c>
      <c r="I104" s="9" t="s">
        <v>53</v>
      </c>
      <c r="J104" s="9" t="s">
        <v>54</v>
      </c>
      <c r="K104" s="9" t="s">
        <v>261</v>
      </c>
      <c r="L104" s="9">
        <v>0</v>
      </c>
      <c r="M104" s="9">
        <v>0</v>
      </c>
      <c r="N104" s="9">
        <v>3</v>
      </c>
      <c r="O104" s="9">
        <v>0</v>
      </c>
      <c r="P104" s="9">
        <v>0</v>
      </c>
      <c r="Q104" s="9">
        <v>0</v>
      </c>
      <c r="R104" s="9">
        <f t="shared" si="17"/>
        <v>3</v>
      </c>
      <c r="S104" s="9">
        <v>0</v>
      </c>
      <c r="T104" s="9">
        <v>0</v>
      </c>
      <c r="U104" s="9">
        <v>10</v>
      </c>
      <c r="V104" s="11">
        <f t="shared" si="18"/>
        <v>13</v>
      </c>
      <c r="W104" s="9" t="s">
        <v>17</v>
      </c>
      <c r="X104" s="9">
        <v>0</v>
      </c>
      <c r="Y104" s="9">
        <v>80</v>
      </c>
      <c r="Z104" s="9">
        <v>0</v>
      </c>
      <c r="AA104" s="9">
        <v>0</v>
      </c>
      <c r="AB104" s="9">
        <v>20</v>
      </c>
      <c r="AC104" s="10">
        <f t="shared" si="30"/>
        <v>13</v>
      </c>
      <c r="AD104" s="9" t="b">
        <f>Table1[[#This Row],[TOTAL HI]]=Table1[[#This Row],[Total]]</f>
        <v>1</v>
      </c>
      <c r="AE104" s="11">
        <f t="shared" si="19"/>
        <v>0</v>
      </c>
      <c r="AF104" s="11">
        <f t="shared" si="20"/>
        <v>10.4</v>
      </c>
      <c r="AG104" s="11">
        <f t="shared" si="21"/>
        <v>0</v>
      </c>
      <c r="AH104" s="11">
        <f t="shared" si="22"/>
        <v>0</v>
      </c>
      <c r="AI104" s="11">
        <f t="shared" si="23"/>
        <v>2.6</v>
      </c>
      <c r="AJ104" s="12">
        <v>45261</v>
      </c>
      <c r="AK104" s="11" t="s">
        <v>56</v>
      </c>
      <c r="AL104" s="9" t="s">
        <v>27</v>
      </c>
      <c r="AM104" s="9" t="str">
        <f t="shared" si="24"/>
        <v>Power</v>
      </c>
      <c r="AN104" s="9" t="str">
        <f t="shared" si="25"/>
        <v>North</v>
      </c>
      <c r="AO104" s="9" t="str">
        <f t="shared" si="26"/>
        <v>&lt;1-50 Mn</v>
      </c>
      <c r="AP104" s="9" t="str">
        <f t="shared" si="27"/>
        <v>ADF Countries</v>
      </c>
      <c r="AQ104" s="9" t="str">
        <f t="shared" si="28"/>
        <v>Non-Transition States</v>
      </c>
      <c r="AR104" s="13" t="str">
        <f>IF(ISNUMBER(MATCH(C104, {"Gabon","Sudan","Niger","Mali","Burkina Faso","Guinea"}, 0)), "De Facto Countries", "Non-De Facto Countries")</f>
        <v>Non-De Facto Countries</v>
      </c>
      <c r="AS104" s="9" t="str">
        <f t="shared" si="29"/>
        <v>Infrastructure</v>
      </c>
      <c r="AT104" s="9" t="str" cm="1">
        <f t="array" ref="AT104">_xlfn.SWITCH(K104,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05" spans="1:46" ht="10.5">
      <c r="A105" s="8" t="s">
        <v>356</v>
      </c>
      <c r="B105" s="9" t="s">
        <v>357</v>
      </c>
      <c r="C105" s="9" t="s">
        <v>102</v>
      </c>
      <c r="D105" s="9" t="s">
        <v>49</v>
      </c>
      <c r="E105" s="9" t="s">
        <v>79</v>
      </c>
      <c r="F105" s="9" t="s">
        <v>148</v>
      </c>
      <c r="G105" s="9" t="s">
        <v>148</v>
      </c>
      <c r="H105" s="9" t="s">
        <v>84</v>
      </c>
      <c r="I105" s="9" t="s">
        <v>73</v>
      </c>
      <c r="J105" s="9" t="s">
        <v>85</v>
      </c>
      <c r="K105" s="9" t="s">
        <v>324</v>
      </c>
      <c r="L105" s="9">
        <v>142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f t="shared" si="17"/>
        <v>0</v>
      </c>
      <c r="S105" s="9">
        <v>0</v>
      </c>
      <c r="T105" s="9">
        <v>0</v>
      </c>
      <c r="U105" s="9">
        <v>0</v>
      </c>
      <c r="V105" s="11">
        <f t="shared" si="18"/>
        <v>142</v>
      </c>
      <c r="W105" s="9" t="s">
        <v>11</v>
      </c>
      <c r="X105" s="9">
        <v>0</v>
      </c>
      <c r="Y105" s="9">
        <v>80</v>
      </c>
      <c r="Z105" s="9">
        <v>0</v>
      </c>
      <c r="AA105" s="9">
        <v>0</v>
      </c>
      <c r="AB105" s="9">
        <v>20</v>
      </c>
      <c r="AC105" s="10">
        <f t="shared" si="30"/>
        <v>142</v>
      </c>
      <c r="AD105" s="9" t="b">
        <f>Table1[[#This Row],[TOTAL HI]]=Table1[[#This Row],[Total]]</f>
        <v>1</v>
      </c>
      <c r="AE105" s="11">
        <f t="shared" si="19"/>
        <v>0</v>
      </c>
      <c r="AF105" s="11">
        <f t="shared" si="20"/>
        <v>113.6</v>
      </c>
      <c r="AG105" s="11">
        <f t="shared" si="21"/>
        <v>0</v>
      </c>
      <c r="AH105" s="11">
        <f t="shared" si="22"/>
        <v>0</v>
      </c>
      <c r="AI105" s="11">
        <f t="shared" si="23"/>
        <v>28.4</v>
      </c>
      <c r="AJ105" s="12">
        <v>45261</v>
      </c>
      <c r="AK105" s="11" t="s">
        <v>56</v>
      </c>
      <c r="AL105" s="9" t="s">
        <v>27</v>
      </c>
      <c r="AM105" s="9" t="str">
        <f t="shared" si="24"/>
        <v>Power</v>
      </c>
      <c r="AN105" s="9" t="str">
        <f t="shared" si="25"/>
        <v>Nigeria</v>
      </c>
      <c r="AO105" s="9" t="str">
        <f t="shared" si="26"/>
        <v>100-200 Mn</v>
      </c>
      <c r="AP105" s="9" t="str">
        <f t="shared" si="27"/>
        <v>ADB Countries</v>
      </c>
      <c r="AQ105" s="9" t="str">
        <f t="shared" si="28"/>
        <v>Non-Transition States</v>
      </c>
      <c r="AR105" s="13" t="str">
        <f>IF(ISNUMBER(MATCH(C105, {"Gabon","Sudan","Niger","Mali","Burkina Faso","Guinea"}, 0)), "De Facto Countries", "Non-De Facto Countries")</f>
        <v>Non-De Facto Countries</v>
      </c>
      <c r="AS105" s="9" t="str">
        <f t="shared" si="29"/>
        <v>Infrastructure</v>
      </c>
      <c r="AT105" s="9" t="str" cm="1">
        <f t="array" ref="AT105">_xlfn.SWITCH(K105,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06" spans="1:46" ht="10.5">
      <c r="A106" s="8" t="s">
        <v>358</v>
      </c>
      <c r="B106" s="9" t="s">
        <v>359</v>
      </c>
      <c r="C106" s="9" t="s">
        <v>169</v>
      </c>
      <c r="D106" s="9" t="s">
        <v>49</v>
      </c>
      <c r="E106" s="9" t="s">
        <v>50</v>
      </c>
      <c r="F106" s="9" t="s">
        <v>51</v>
      </c>
      <c r="G106" s="9" t="s">
        <v>51</v>
      </c>
      <c r="H106" s="9" t="s">
        <v>52</v>
      </c>
      <c r="I106" s="9" t="s">
        <v>53</v>
      </c>
      <c r="J106" s="9" t="s">
        <v>54</v>
      </c>
      <c r="K106" s="9" t="s">
        <v>55</v>
      </c>
      <c r="L106" s="9">
        <v>0</v>
      </c>
      <c r="M106" s="9">
        <v>0</v>
      </c>
      <c r="N106" s="9">
        <v>0</v>
      </c>
      <c r="O106" s="9">
        <v>0</v>
      </c>
      <c r="P106" s="9">
        <v>0.25</v>
      </c>
      <c r="Q106" s="9">
        <v>0</v>
      </c>
      <c r="R106" s="9">
        <f t="shared" si="17"/>
        <v>0</v>
      </c>
      <c r="S106" s="9">
        <v>0</v>
      </c>
      <c r="T106" s="9">
        <v>0</v>
      </c>
      <c r="U106" s="9">
        <v>0</v>
      </c>
      <c r="V106" s="11">
        <f t="shared" si="18"/>
        <v>0.25</v>
      </c>
      <c r="W106" s="9" t="s">
        <v>68</v>
      </c>
      <c r="X106" s="9">
        <v>50</v>
      </c>
      <c r="Y106" s="9">
        <v>0</v>
      </c>
      <c r="Z106" s="9">
        <v>0</v>
      </c>
      <c r="AA106" s="9">
        <v>0</v>
      </c>
      <c r="AB106" s="9">
        <v>50</v>
      </c>
      <c r="AC106" s="10">
        <f t="shared" si="30"/>
        <v>0.25</v>
      </c>
      <c r="AD106" s="9" t="b">
        <f>Table1[[#This Row],[TOTAL HI]]=Table1[[#This Row],[Total]]</f>
        <v>1</v>
      </c>
      <c r="AE106" s="11">
        <f t="shared" si="19"/>
        <v>0.125</v>
      </c>
      <c r="AF106" s="11">
        <f t="shared" si="20"/>
        <v>0</v>
      </c>
      <c r="AG106" s="11">
        <f t="shared" si="21"/>
        <v>0</v>
      </c>
      <c r="AH106" s="11">
        <f t="shared" si="22"/>
        <v>0</v>
      </c>
      <c r="AI106" s="11">
        <f t="shared" si="23"/>
        <v>0.125</v>
      </c>
      <c r="AJ106" s="12">
        <v>45261</v>
      </c>
      <c r="AK106" s="11" t="s">
        <v>56</v>
      </c>
      <c r="AL106" s="9" t="s">
        <v>27</v>
      </c>
      <c r="AM106" s="9" t="str">
        <f t="shared" si="24"/>
        <v>Agriculture</v>
      </c>
      <c r="AN106" s="9" t="str">
        <f t="shared" si="25"/>
        <v>North</v>
      </c>
      <c r="AO106" s="9" t="str">
        <f t="shared" si="26"/>
        <v>&lt;1-50 Mn</v>
      </c>
      <c r="AP106" s="9" t="str">
        <f t="shared" si="27"/>
        <v>ADB Countries</v>
      </c>
      <c r="AQ106" s="9" t="str">
        <f t="shared" si="28"/>
        <v>Non-Transition States</v>
      </c>
      <c r="AR106" s="13" t="str">
        <f>IF(ISNUMBER(MATCH(C106, {"Gabon","Sudan","Niger","Mali","Burkina Faso","Guinea"}, 0)), "De Facto Countries", "Non-De Facto Countries")</f>
        <v>Non-De Facto Countries</v>
      </c>
      <c r="AS106" s="9" t="str">
        <f t="shared" si="29"/>
        <v>Others Including Policy-Based</v>
      </c>
      <c r="AT106" s="9" t="str" cm="1">
        <f t="array" ref="AT106">_xlfn.SWITCH(K106,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07" spans="1:46" ht="10.5">
      <c r="A107" s="8" t="s">
        <v>360</v>
      </c>
      <c r="B107" s="9" t="s">
        <v>361</v>
      </c>
      <c r="C107" s="9" t="s">
        <v>60</v>
      </c>
      <c r="D107" s="9" t="s">
        <v>49</v>
      </c>
      <c r="E107" s="9" t="s">
        <v>50</v>
      </c>
      <c r="F107" s="9" t="s">
        <v>208</v>
      </c>
      <c r="G107" s="9" t="s">
        <v>208</v>
      </c>
      <c r="H107" s="9" t="s">
        <v>52</v>
      </c>
      <c r="I107" s="9" t="s">
        <v>53</v>
      </c>
      <c r="J107" s="9" t="s">
        <v>62</v>
      </c>
      <c r="K107" s="9" t="s">
        <v>127</v>
      </c>
      <c r="L107" s="9">
        <v>43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f t="shared" si="17"/>
        <v>0</v>
      </c>
      <c r="S107" s="9">
        <v>0</v>
      </c>
      <c r="T107" s="9">
        <v>0</v>
      </c>
      <c r="U107" s="9">
        <v>0</v>
      </c>
      <c r="V107" s="11">
        <f t="shared" si="18"/>
        <v>43</v>
      </c>
      <c r="W107" s="9" t="s">
        <v>11</v>
      </c>
      <c r="X107" s="9">
        <v>0</v>
      </c>
      <c r="Y107" s="9">
        <v>0</v>
      </c>
      <c r="Z107" s="9">
        <v>0</v>
      </c>
      <c r="AA107" s="9">
        <v>100</v>
      </c>
      <c r="AB107" s="9">
        <v>0</v>
      </c>
      <c r="AC107" s="10">
        <f t="shared" si="30"/>
        <v>43</v>
      </c>
      <c r="AD107" s="9" t="b">
        <f>Table1[[#This Row],[TOTAL HI]]=Table1[[#This Row],[Total]]</f>
        <v>1</v>
      </c>
      <c r="AE107" s="11">
        <f t="shared" si="19"/>
        <v>0</v>
      </c>
      <c r="AF107" s="11">
        <f t="shared" si="20"/>
        <v>0</v>
      </c>
      <c r="AG107" s="11">
        <f t="shared" si="21"/>
        <v>0</v>
      </c>
      <c r="AH107" s="11">
        <f t="shared" si="22"/>
        <v>43</v>
      </c>
      <c r="AI107" s="11">
        <f t="shared" si="23"/>
        <v>0</v>
      </c>
      <c r="AJ107" s="12">
        <v>45261</v>
      </c>
      <c r="AK107" s="11" t="s">
        <v>56</v>
      </c>
      <c r="AL107" s="9" t="s">
        <v>57</v>
      </c>
      <c r="AM107" s="9" t="str">
        <f t="shared" si="24"/>
        <v>Transport</v>
      </c>
      <c r="AN107" s="9" t="str">
        <f t="shared" si="25"/>
        <v>South</v>
      </c>
      <c r="AO107" s="9" t="str">
        <f t="shared" si="26"/>
        <v>&lt;1-50 Mn</v>
      </c>
      <c r="AP107" s="9" t="str">
        <f t="shared" si="27"/>
        <v>ADB Countries</v>
      </c>
      <c r="AQ107" s="9" t="str">
        <f t="shared" si="28"/>
        <v>Non-Transition States</v>
      </c>
      <c r="AR107" s="13" t="str">
        <f>IF(ISNUMBER(MATCH(C107, {"Gabon","Sudan","Niger","Mali","Burkina Faso","Guinea"}, 0)), "De Facto Countries", "Non-De Facto Countries")</f>
        <v>Non-De Facto Countries</v>
      </c>
      <c r="AS107" s="9" t="str">
        <f t="shared" si="29"/>
        <v>Infrastructure</v>
      </c>
      <c r="AT107" s="9" t="str" cm="1">
        <f t="array" ref="AT107">_xlfn.SWITCH(K107,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08" spans="1:46" ht="10.5">
      <c r="A108" s="8" t="s">
        <v>362</v>
      </c>
      <c r="B108" s="9" t="s">
        <v>363</v>
      </c>
      <c r="C108" s="9" t="s">
        <v>89</v>
      </c>
      <c r="D108" s="9" t="s">
        <v>49</v>
      </c>
      <c r="E108" s="9" t="s">
        <v>50</v>
      </c>
      <c r="F108" s="9" t="s">
        <v>302</v>
      </c>
      <c r="G108" s="9" t="s">
        <v>302</v>
      </c>
      <c r="H108" s="9" t="s">
        <v>52</v>
      </c>
      <c r="I108" s="9" t="s">
        <v>53</v>
      </c>
      <c r="J108" s="9" t="s">
        <v>74</v>
      </c>
      <c r="K108" s="9" t="s">
        <v>93</v>
      </c>
      <c r="L108" s="9">
        <v>0</v>
      </c>
      <c r="M108" s="9">
        <v>0</v>
      </c>
      <c r="N108" s="9">
        <v>0</v>
      </c>
      <c r="O108" s="9">
        <v>20</v>
      </c>
      <c r="P108" s="9">
        <v>0</v>
      </c>
      <c r="Q108" s="9">
        <v>0</v>
      </c>
      <c r="R108" s="9">
        <f t="shared" si="17"/>
        <v>20</v>
      </c>
      <c r="S108" s="9">
        <v>0</v>
      </c>
      <c r="T108" s="9">
        <v>0</v>
      </c>
      <c r="U108" s="9">
        <v>0</v>
      </c>
      <c r="V108" s="11">
        <f t="shared" si="18"/>
        <v>20</v>
      </c>
      <c r="W108" s="9" t="s">
        <v>17</v>
      </c>
      <c r="X108" s="9">
        <v>50</v>
      </c>
      <c r="Y108" s="9">
        <v>0</v>
      </c>
      <c r="Z108" s="9">
        <v>0</v>
      </c>
      <c r="AA108" s="9">
        <v>50</v>
      </c>
      <c r="AB108" s="9">
        <v>0</v>
      </c>
      <c r="AC108" s="10">
        <f t="shared" si="30"/>
        <v>20</v>
      </c>
      <c r="AD108" s="9" t="b">
        <f>Table1[[#This Row],[TOTAL HI]]=Table1[[#This Row],[Total]]</f>
        <v>1</v>
      </c>
      <c r="AE108" s="11">
        <f t="shared" si="19"/>
        <v>10</v>
      </c>
      <c r="AF108" s="11">
        <f t="shared" si="20"/>
        <v>0</v>
      </c>
      <c r="AG108" s="11">
        <f t="shared" si="21"/>
        <v>0</v>
      </c>
      <c r="AH108" s="11">
        <f t="shared" si="22"/>
        <v>10</v>
      </c>
      <c r="AI108" s="11">
        <f t="shared" si="23"/>
        <v>0</v>
      </c>
      <c r="AJ108" s="12">
        <v>45261</v>
      </c>
      <c r="AK108" s="11" t="s">
        <v>56</v>
      </c>
      <c r="AL108" s="9" t="s">
        <v>57</v>
      </c>
      <c r="AM108" s="9" t="str">
        <f t="shared" si="24"/>
        <v>Agriculture</v>
      </c>
      <c r="AN108" s="9" t="str">
        <f t="shared" si="25"/>
        <v>West</v>
      </c>
      <c r="AO108" s="9" t="str">
        <f t="shared" si="26"/>
        <v>&lt;1-50 Mn</v>
      </c>
      <c r="AP108" s="9" t="str">
        <f t="shared" si="27"/>
        <v>ADF Countries</v>
      </c>
      <c r="AQ108" s="9" t="str">
        <f t="shared" si="28"/>
        <v>Non-Transition States</v>
      </c>
      <c r="AR108" s="13" t="str">
        <f>IF(ISNUMBER(MATCH(C108, {"Gabon","Sudan","Niger","Mali","Burkina Faso","Guinea"}, 0)), "De Facto Countries", "Non-De Facto Countries")</f>
        <v>Non-De Facto Countries</v>
      </c>
      <c r="AS108" s="9" t="str">
        <f t="shared" si="29"/>
        <v>Others Including Policy-Based</v>
      </c>
      <c r="AT108" s="9" t="str" cm="1">
        <f t="array" ref="AT108">_xlfn.SWITCH(K108,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09" spans="1:46" ht="10.5">
      <c r="A109" s="8" t="s">
        <v>364</v>
      </c>
      <c r="B109" s="9" t="s">
        <v>365</v>
      </c>
      <c r="C109" s="9" t="s">
        <v>169</v>
      </c>
      <c r="D109" s="9" t="s">
        <v>49</v>
      </c>
      <c r="E109" s="9" t="s">
        <v>79</v>
      </c>
      <c r="F109" s="9" t="s">
        <v>366</v>
      </c>
      <c r="G109" s="9" t="s">
        <v>366</v>
      </c>
      <c r="H109" s="9" t="s">
        <v>52</v>
      </c>
      <c r="I109" s="9" t="s">
        <v>53</v>
      </c>
      <c r="J109" s="9" t="s">
        <v>54</v>
      </c>
      <c r="K109" s="9" t="s">
        <v>104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f t="shared" si="17"/>
        <v>0</v>
      </c>
      <c r="S109" s="9">
        <v>0</v>
      </c>
      <c r="T109" s="9">
        <v>0</v>
      </c>
      <c r="U109" s="9">
        <v>500</v>
      </c>
      <c r="V109" s="11">
        <f t="shared" si="18"/>
        <v>500</v>
      </c>
      <c r="W109" s="9" t="s">
        <v>68</v>
      </c>
      <c r="X109" s="9">
        <v>40</v>
      </c>
      <c r="Y109" s="9">
        <v>0</v>
      </c>
      <c r="Z109" s="9">
        <v>0</v>
      </c>
      <c r="AA109" s="9">
        <v>0</v>
      </c>
      <c r="AB109" s="9">
        <v>60</v>
      </c>
      <c r="AC109" s="10">
        <f t="shared" si="30"/>
        <v>500</v>
      </c>
      <c r="AD109" s="9" t="b">
        <f>Table1[[#This Row],[TOTAL HI]]=Table1[[#This Row],[Total]]</f>
        <v>1</v>
      </c>
      <c r="AE109" s="11">
        <f t="shared" si="19"/>
        <v>200</v>
      </c>
      <c r="AF109" s="11">
        <f t="shared" si="20"/>
        <v>0</v>
      </c>
      <c r="AG109" s="11">
        <f t="shared" si="21"/>
        <v>0</v>
      </c>
      <c r="AH109" s="11">
        <f t="shared" si="22"/>
        <v>0</v>
      </c>
      <c r="AI109" s="11">
        <f t="shared" si="23"/>
        <v>300</v>
      </c>
      <c r="AJ109" s="12">
        <v>45261</v>
      </c>
      <c r="AK109" s="11" t="s">
        <v>56</v>
      </c>
      <c r="AL109" s="9" t="s">
        <v>27</v>
      </c>
      <c r="AM109" s="9" t="str">
        <f t="shared" si="24"/>
        <v>WASH Sector</v>
      </c>
      <c r="AN109" s="9" t="str">
        <f t="shared" si="25"/>
        <v>North</v>
      </c>
      <c r="AO109" s="9" t="str">
        <f t="shared" si="26"/>
        <v>&gt;300 Mn</v>
      </c>
      <c r="AP109" s="9" t="str">
        <f t="shared" si="27"/>
        <v>ADB Countries</v>
      </c>
      <c r="AQ109" s="9" t="str">
        <f t="shared" si="28"/>
        <v>Non-Transition States</v>
      </c>
      <c r="AR109" s="13" t="str">
        <f>IF(ISNUMBER(MATCH(C109, {"Gabon","Sudan","Niger","Mali","Burkina Faso","Guinea"}, 0)), "De Facto Countries", "Non-De Facto Countries")</f>
        <v>Non-De Facto Countries</v>
      </c>
      <c r="AS109" s="9" t="str">
        <f t="shared" si="29"/>
        <v>Infrastructure</v>
      </c>
      <c r="AT109" s="9" t="str" cm="1">
        <f t="array" ref="AT109">_xlfn.SWITCH(K109,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10" spans="1:46" ht="10.5">
      <c r="A110" s="8" t="s">
        <v>367</v>
      </c>
      <c r="B110" s="9" t="s">
        <v>368</v>
      </c>
      <c r="C110" s="9" t="s">
        <v>246</v>
      </c>
      <c r="D110" s="9" t="s">
        <v>49</v>
      </c>
      <c r="E110" s="9" t="s">
        <v>50</v>
      </c>
      <c r="F110" s="9" t="s">
        <v>72</v>
      </c>
      <c r="G110" s="9" t="s">
        <v>72</v>
      </c>
      <c r="H110" s="9" t="s">
        <v>52</v>
      </c>
      <c r="I110" s="9" t="s">
        <v>73</v>
      </c>
      <c r="J110" s="9" t="s">
        <v>112</v>
      </c>
      <c r="K110" s="9" t="s">
        <v>75</v>
      </c>
      <c r="L110" s="9">
        <v>0</v>
      </c>
      <c r="M110" s="9">
        <v>18.8</v>
      </c>
      <c r="N110" s="9">
        <v>0</v>
      </c>
      <c r="O110" s="9">
        <v>0</v>
      </c>
      <c r="P110" s="9">
        <v>0</v>
      </c>
      <c r="Q110" s="9">
        <v>0</v>
      </c>
      <c r="R110" s="9">
        <f t="shared" si="17"/>
        <v>0</v>
      </c>
      <c r="S110" s="9">
        <v>0</v>
      </c>
      <c r="T110" s="9">
        <v>0</v>
      </c>
      <c r="U110" s="9">
        <v>0</v>
      </c>
      <c r="V110" s="11">
        <f t="shared" si="18"/>
        <v>18.8</v>
      </c>
      <c r="W110" s="9" t="s">
        <v>12</v>
      </c>
      <c r="X110" s="9">
        <v>0</v>
      </c>
      <c r="Y110" s="9">
        <v>0</v>
      </c>
      <c r="Z110" s="9">
        <v>0</v>
      </c>
      <c r="AA110" s="9">
        <v>0</v>
      </c>
      <c r="AB110" s="9">
        <v>100</v>
      </c>
      <c r="AC110" s="10">
        <f t="shared" si="30"/>
        <v>18.8</v>
      </c>
      <c r="AD110" s="9" t="b">
        <f>Table1[[#This Row],[TOTAL HI]]=Table1[[#This Row],[Total]]</f>
        <v>1</v>
      </c>
      <c r="AE110" s="11">
        <f t="shared" si="19"/>
        <v>0</v>
      </c>
      <c r="AF110" s="11">
        <f t="shared" si="20"/>
        <v>0</v>
      </c>
      <c r="AG110" s="11">
        <f t="shared" si="21"/>
        <v>0</v>
      </c>
      <c r="AH110" s="11">
        <f t="shared" si="22"/>
        <v>0</v>
      </c>
      <c r="AI110" s="11">
        <f t="shared" si="23"/>
        <v>18.8</v>
      </c>
      <c r="AJ110" s="12">
        <v>45261</v>
      </c>
      <c r="AK110" s="11" t="s">
        <v>56</v>
      </c>
      <c r="AL110" s="9" t="s">
        <v>27</v>
      </c>
      <c r="AM110" s="9" t="str">
        <f t="shared" si="24"/>
        <v>Finance</v>
      </c>
      <c r="AN110" s="9" t="str">
        <f t="shared" si="25"/>
        <v>East</v>
      </c>
      <c r="AO110" s="9" t="str">
        <f t="shared" si="26"/>
        <v>&lt;1-50 Mn</v>
      </c>
      <c r="AP110" s="9" t="str">
        <f t="shared" si="27"/>
        <v>ADF Countries</v>
      </c>
      <c r="AQ110" s="9" t="str">
        <f t="shared" si="28"/>
        <v>Non-Transition States</v>
      </c>
      <c r="AR110" s="13" t="str">
        <f>IF(ISNUMBER(MATCH(C110, {"Gabon","Sudan","Niger","Mali","Burkina Faso","Guinea"}, 0)), "De Facto Countries", "Non-De Facto Countries")</f>
        <v>Non-De Facto Countries</v>
      </c>
      <c r="AS110" s="9" t="str">
        <f t="shared" si="29"/>
        <v>Others Including Policy-Based</v>
      </c>
      <c r="AT110" s="9" t="str" cm="1">
        <f t="array" ref="AT110">_xlfn.SWITCH(K110,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11" spans="1:46" ht="10.5">
      <c r="A111" s="8" t="s">
        <v>369</v>
      </c>
      <c r="B111" s="9" t="s">
        <v>370</v>
      </c>
      <c r="C111" s="9" t="s">
        <v>110</v>
      </c>
      <c r="D111" s="9" t="s">
        <v>49</v>
      </c>
      <c r="E111" s="9" t="s">
        <v>79</v>
      </c>
      <c r="F111" s="9" t="s">
        <v>72</v>
      </c>
      <c r="G111" s="9" t="s">
        <v>72</v>
      </c>
      <c r="H111" s="9" t="s">
        <v>52</v>
      </c>
      <c r="I111" s="9" t="s">
        <v>73</v>
      </c>
      <c r="J111" s="9" t="s">
        <v>112</v>
      </c>
      <c r="K111" s="9" t="s">
        <v>75</v>
      </c>
      <c r="L111" s="9">
        <v>0</v>
      </c>
      <c r="M111" s="9">
        <v>45.1</v>
      </c>
      <c r="N111" s="9">
        <v>0</v>
      </c>
      <c r="O111" s="9">
        <v>0</v>
      </c>
      <c r="P111" s="9">
        <v>0</v>
      </c>
      <c r="Q111" s="9">
        <v>0</v>
      </c>
      <c r="R111" s="9">
        <f t="shared" si="17"/>
        <v>0</v>
      </c>
      <c r="S111" s="9">
        <v>0</v>
      </c>
      <c r="T111" s="9">
        <v>0</v>
      </c>
      <c r="U111" s="9">
        <v>0</v>
      </c>
      <c r="V111" s="11">
        <f t="shared" si="18"/>
        <v>45.1</v>
      </c>
      <c r="W111" s="9" t="s">
        <v>12</v>
      </c>
      <c r="X111" s="9">
        <v>0</v>
      </c>
      <c r="Y111" s="9">
        <v>0</v>
      </c>
      <c r="Z111" s="9">
        <v>80</v>
      </c>
      <c r="AA111" s="9">
        <v>0</v>
      </c>
      <c r="AB111" s="9">
        <v>20</v>
      </c>
      <c r="AC111" s="10">
        <f t="shared" si="30"/>
        <v>45.099999999999994</v>
      </c>
      <c r="AD111" s="9" t="b">
        <f>Table1[[#This Row],[TOTAL HI]]=Table1[[#This Row],[Total]]</f>
        <v>1</v>
      </c>
      <c r="AE111" s="11">
        <f t="shared" si="19"/>
        <v>0</v>
      </c>
      <c r="AF111" s="11">
        <f t="shared" si="20"/>
        <v>0</v>
      </c>
      <c r="AG111" s="11">
        <f t="shared" si="21"/>
        <v>36.08</v>
      </c>
      <c r="AH111" s="11">
        <f t="shared" si="22"/>
        <v>0</v>
      </c>
      <c r="AI111" s="11">
        <f t="shared" si="23"/>
        <v>9.02</v>
      </c>
      <c r="AJ111" s="12">
        <v>45261</v>
      </c>
      <c r="AK111" s="11" t="s">
        <v>56</v>
      </c>
      <c r="AL111" s="9" t="s">
        <v>27</v>
      </c>
      <c r="AM111" s="9" t="str">
        <f t="shared" si="24"/>
        <v>Finance</v>
      </c>
      <c r="AN111" s="9" t="str">
        <f t="shared" si="25"/>
        <v>East</v>
      </c>
      <c r="AO111" s="9" t="str">
        <f t="shared" si="26"/>
        <v>&lt;1-50 Mn</v>
      </c>
      <c r="AP111" s="9" t="str">
        <f t="shared" si="27"/>
        <v>Blend Countries</v>
      </c>
      <c r="AQ111" s="9" t="str">
        <f t="shared" si="28"/>
        <v>Non-Transition States</v>
      </c>
      <c r="AR111" s="13" t="str">
        <f>IF(ISNUMBER(MATCH(C111, {"Gabon","Sudan","Niger","Mali","Burkina Faso","Guinea"}, 0)), "De Facto Countries", "Non-De Facto Countries")</f>
        <v>Non-De Facto Countries</v>
      </c>
      <c r="AS111" s="9" t="str">
        <f t="shared" si="29"/>
        <v>Others Including Policy-Based</v>
      </c>
      <c r="AT111" s="9" t="str" cm="1">
        <f t="array" ref="AT111">_xlfn.SWITCH(K111,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12" spans="1:46" ht="10.5">
      <c r="A112" s="8" t="s">
        <v>371</v>
      </c>
      <c r="B112" s="9" t="s">
        <v>372</v>
      </c>
      <c r="C112" s="9" t="s">
        <v>211</v>
      </c>
      <c r="D112" s="9" t="s">
        <v>49</v>
      </c>
      <c r="E112" s="9" t="s">
        <v>50</v>
      </c>
      <c r="F112" s="9" t="s">
        <v>92</v>
      </c>
      <c r="G112" s="9" t="s">
        <v>92</v>
      </c>
      <c r="H112" s="9" t="s">
        <v>84</v>
      </c>
      <c r="I112" s="9" t="s">
        <v>73</v>
      </c>
      <c r="J112" s="9" t="s">
        <v>54</v>
      </c>
      <c r="K112" s="9" t="s">
        <v>93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f t="shared" si="17"/>
        <v>0</v>
      </c>
      <c r="S112" s="9">
        <v>0</v>
      </c>
      <c r="T112" s="9">
        <v>0</v>
      </c>
      <c r="U112" s="9">
        <v>0</v>
      </c>
      <c r="V112" s="11">
        <f t="shared" si="18"/>
        <v>0</v>
      </c>
      <c r="W112" s="9" t="s">
        <v>68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10">
        <f t="shared" si="30"/>
        <v>0</v>
      </c>
      <c r="AD112" s="9" t="b">
        <f>Table1[[#This Row],[TOTAL HI]]=Table1[[#This Row],[Total]]</f>
        <v>1</v>
      </c>
      <c r="AE112" s="11">
        <f t="shared" si="19"/>
        <v>0</v>
      </c>
      <c r="AF112" s="11">
        <f t="shared" si="20"/>
        <v>0</v>
      </c>
      <c r="AG112" s="11">
        <f t="shared" si="21"/>
        <v>0</v>
      </c>
      <c r="AH112" s="11">
        <f t="shared" si="22"/>
        <v>0</v>
      </c>
      <c r="AI112" s="11">
        <f t="shared" si="23"/>
        <v>0</v>
      </c>
      <c r="AJ112" s="12">
        <v>45261</v>
      </c>
      <c r="AK112" s="11" t="s">
        <v>56</v>
      </c>
      <c r="AL112" s="9" t="s">
        <v>57</v>
      </c>
      <c r="AM112" s="9" t="str">
        <f t="shared" si="24"/>
        <v>Agriculture</v>
      </c>
      <c r="AN112" s="9" t="str">
        <f t="shared" si="25"/>
        <v>North</v>
      </c>
      <c r="AO112" s="9" t="str">
        <f t="shared" si="26"/>
        <v>&lt;1-50 Mn</v>
      </c>
      <c r="AP112" s="9" t="str">
        <f t="shared" si="27"/>
        <v>ADB Countries</v>
      </c>
      <c r="AQ112" s="9" t="str">
        <f t="shared" si="28"/>
        <v>Non-Transition States</v>
      </c>
      <c r="AR112" s="13" t="str">
        <f>IF(ISNUMBER(MATCH(C112, {"Gabon","Sudan","Niger","Mali","Burkina Faso","Guinea"}, 0)), "De Facto Countries", "Non-De Facto Countries")</f>
        <v>Non-De Facto Countries</v>
      </c>
      <c r="AS112" s="9" t="str">
        <f t="shared" si="29"/>
        <v>Others Including Policy-Based</v>
      </c>
      <c r="AT112" s="9" t="str" cm="1">
        <f t="array" ref="AT112">_xlfn.SWITCH(K112,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13" spans="1:46" ht="10.5">
      <c r="A113" s="8" t="s">
        <v>373</v>
      </c>
      <c r="B113" s="9" t="s">
        <v>374</v>
      </c>
      <c r="C113" s="9" t="s">
        <v>82</v>
      </c>
      <c r="D113" s="9" t="s">
        <v>49</v>
      </c>
      <c r="E113" s="9" t="s">
        <v>79</v>
      </c>
      <c r="F113" s="9" t="s">
        <v>107</v>
      </c>
      <c r="G113" s="9" t="s">
        <v>107</v>
      </c>
      <c r="H113" s="9" t="s">
        <v>52</v>
      </c>
      <c r="I113" s="9" t="s">
        <v>53</v>
      </c>
      <c r="J113" s="9" t="s">
        <v>74</v>
      </c>
      <c r="K113" s="9" t="s">
        <v>75</v>
      </c>
      <c r="L113" s="9">
        <v>0</v>
      </c>
      <c r="M113" s="9">
        <v>0</v>
      </c>
      <c r="N113" s="9">
        <v>0</v>
      </c>
      <c r="O113" s="9">
        <v>8.5</v>
      </c>
      <c r="P113" s="9">
        <v>0</v>
      </c>
      <c r="Q113" s="9">
        <v>0</v>
      </c>
      <c r="R113" s="9">
        <f t="shared" si="17"/>
        <v>8.5</v>
      </c>
      <c r="S113" s="9">
        <v>0</v>
      </c>
      <c r="T113" s="9">
        <v>0</v>
      </c>
      <c r="U113" s="9">
        <v>0</v>
      </c>
      <c r="V113" s="11">
        <f t="shared" si="18"/>
        <v>8.5</v>
      </c>
      <c r="W113" s="9" t="s">
        <v>17</v>
      </c>
      <c r="X113" s="9">
        <v>0</v>
      </c>
      <c r="Y113" s="9">
        <v>0</v>
      </c>
      <c r="Z113" s="9">
        <v>0</v>
      </c>
      <c r="AA113" s="9">
        <v>0</v>
      </c>
      <c r="AB113" s="9">
        <v>100</v>
      </c>
      <c r="AC113" s="10">
        <f t="shared" si="30"/>
        <v>8.5</v>
      </c>
      <c r="AD113" s="9" t="b">
        <f>Table1[[#This Row],[TOTAL HI]]=Table1[[#This Row],[Total]]</f>
        <v>1</v>
      </c>
      <c r="AE113" s="11">
        <f t="shared" si="19"/>
        <v>0</v>
      </c>
      <c r="AF113" s="11">
        <f t="shared" si="20"/>
        <v>0</v>
      </c>
      <c r="AG113" s="11">
        <f t="shared" si="21"/>
        <v>0</v>
      </c>
      <c r="AH113" s="11">
        <f t="shared" si="22"/>
        <v>0</v>
      </c>
      <c r="AI113" s="11">
        <f t="shared" si="23"/>
        <v>8.5</v>
      </c>
      <c r="AJ113" s="12">
        <v>45261</v>
      </c>
      <c r="AK113" s="11" t="s">
        <v>56</v>
      </c>
      <c r="AL113" s="9" t="s">
        <v>27</v>
      </c>
      <c r="AM113" s="9" t="str">
        <f t="shared" si="24"/>
        <v>Finance</v>
      </c>
      <c r="AN113" s="9" t="str">
        <f t="shared" si="25"/>
        <v>Multi</v>
      </c>
      <c r="AO113" s="9" t="str">
        <f t="shared" si="26"/>
        <v>&lt;1-50 Mn</v>
      </c>
      <c r="AP113" s="9" t="str">
        <f t="shared" si="27"/>
        <v>Multinational</v>
      </c>
      <c r="AQ113" s="9" t="str">
        <f t="shared" si="28"/>
        <v>Multinational</v>
      </c>
      <c r="AR113" s="13" t="str">
        <f>IF(ISNUMBER(MATCH(C113, {"Gabon","Sudan","Niger","Mali","Burkina Faso","Guinea"}, 0)), "De Facto Countries", "Non-De Facto Countries")</f>
        <v>Non-De Facto Countries</v>
      </c>
      <c r="AS113" s="9" t="str">
        <f t="shared" si="29"/>
        <v>Others Including Policy-Based</v>
      </c>
      <c r="AT113" s="9" t="str" cm="1">
        <f t="array" ref="AT113">_xlfn.SWITCH(K113,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14" spans="1:46" ht="10.5">
      <c r="A114" s="8" t="s">
        <v>375</v>
      </c>
      <c r="B114" s="9" t="s">
        <v>376</v>
      </c>
      <c r="C114" s="9" t="s">
        <v>140</v>
      </c>
      <c r="D114" s="9" t="s">
        <v>49</v>
      </c>
      <c r="E114" s="9" t="s">
        <v>79</v>
      </c>
      <c r="F114" s="9" t="s">
        <v>342</v>
      </c>
      <c r="G114" s="9" t="s">
        <v>342</v>
      </c>
      <c r="H114" s="9" t="s">
        <v>52</v>
      </c>
      <c r="I114" s="9" t="s">
        <v>73</v>
      </c>
      <c r="J114" s="9" t="s">
        <v>112</v>
      </c>
      <c r="K114" s="9" t="s">
        <v>261</v>
      </c>
      <c r="L114" s="9">
        <v>0</v>
      </c>
      <c r="M114" s="9">
        <v>20</v>
      </c>
      <c r="N114" s="9">
        <v>0</v>
      </c>
      <c r="O114" s="9">
        <v>0</v>
      </c>
      <c r="P114" s="9">
        <v>0</v>
      </c>
      <c r="Q114" s="9">
        <v>0</v>
      </c>
      <c r="R114" s="9">
        <f t="shared" si="17"/>
        <v>0</v>
      </c>
      <c r="S114" s="9">
        <v>0</v>
      </c>
      <c r="T114" s="9">
        <v>0</v>
      </c>
      <c r="U114" s="9">
        <v>4.5</v>
      </c>
      <c r="V114" s="11">
        <f t="shared" si="18"/>
        <v>24.5</v>
      </c>
      <c r="W114" s="9" t="s">
        <v>12</v>
      </c>
      <c r="X114" s="9">
        <v>0</v>
      </c>
      <c r="Y114" s="9">
        <v>50</v>
      </c>
      <c r="Z114" s="9">
        <v>20</v>
      </c>
      <c r="AA114" s="9">
        <v>10</v>
      </c>
      <c r="AB114" s="9">
        <v>20</v>
      </c>
      <c r="AC114" s="10">
        <f t="shared" si="30"/>
        <v>24.5</v>
      </c>
      <c r="AD114" s="9" t="b">
        <f>Table1[[#This Row],[TOTAL HI]]=Table1[[#This Row],[Total]]</f>
        <v>1</v>
      </c>
      <c r="AE114" s="11">
        <f t="shared" si="19"/>
        <v>0</v>
      </c>
      <c r="AF114" s="11">
        <f t="shared" si="20"/>
        <v>12.25</v>
      </c>
      <c r="AG114" s="11">
        <f t="shared" si="21"/>
        <v>4.9000000000000004</v>
      </c>
      <c r="AH114" s="11">
        <f t="shared" si="22"/>
        <v>2.4500000000000002</v>
      </c>
      <c r="AI114" s="11">
        <f t="shared" si="23"/>
        <v>4.9000000000000004</v>
      </c>
      <c r="AJ114" s="12">
        <v>45261</v>
      </c>
      <c r="AK114" s="11" t="s">
        <v>56</v>
      </c>
      <c r="AL114" s="9" t="s">
        <v>27</v>
      </c>
      <c r="AM114" s="9" t="str">
        <f t="shared" si="24"/>
        <v>Power</v>
      </c>
      <c r="AN114" s="9" t="str">
        <f t="shared" si="25"/>
        <v>East</v>
      </c>
      <c r="AO114" s="9" t="str">
        <f t="shared" si="26"/>
        <v>&lt;1-50 Mn</v>
      </c>
      <c r="AP114" s="9" t="str">
        <f t="shared" si="27"/>
        <v>ADF Countries</v>
      </c>
      <c r="AQ114" s="9" t="str">
        <f t="shared" si="28"/>
        <v>Non-Transition States</v>
      </c>
      <c r="AR114" s="13" t="str">
        <f>IF(ISNUMBER(MATCH(C114, {"Gabon","Sudan","Niger","Mali","Burkina Faso","Guinea"}, 0)), "De Facto Countries", "Non-De Facto Countries")</f>
        <v>Non-De Facto Countries</v>
      </c>
      <c r="AS114" s="9" t="str">
        <f t="shared" si="29"/>
        <v>Infrastructure</v>
      </c>
      <c r="AT114" s="9" t="str" cm="1">
        <f t="array" ref="AT114">_xlfn.SWITCH(K114,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15" spans="1:46" ht="10.5">
      <c r="A115" s="8" t="s">
        <v>377</v>
      </c>
      <c r="B115" s="9" t="s">
        <v>378</v>
      </c>
      <c r="C115" s="9" t="s">
        <v>118</v>
      </c>
      <c r="D115" s="9" t="s">
        <v>49</v>
      </c>
      <c r="E115" s="9" t="s">
        <v>79</v>
      </c>
      <c r="F115" s="9" t="s">
        <v>103</v>
      </c>
      <c r="G115" s="9" t="s">
        <v>103</v>
      </c>
      <c r="H115" s="9" t="s">
        <v>52</v>
      </c>
      <c r="I115" s="9" t="s">
        <v>53</v>
      </c>
      <c r="J115" s="9" t="s">
        <v>112</v>
      </c>
      <c r="K115" s="9" t="s">
        <v>104</v>
      </c>
      <c r="L115" s="9">
        <v>100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f t="shared" si="17"/>
        <v>0</v>
      </c>
      <c r="S115" s="9">
        <v>0</v>
      </c>
      <c r="T115" s="9">
        <v>0</v>
      </c>
      <c r="U115" s="9">
        <v>0</v>
      </c>
      <c r="V115" s="11">
        <f t="shared" si="18"/>
        <v>100</v>
      </c>
      <c r="W115" s="9" t="s">
        <v>11</v>
      </c>
      <c r="X115" s="9">
        <v>0</v>
      </c>
      <c r="Y115" s="9">
        <v>0</v>
      </c>
      <c r="Z115" s="9">
        <v>0</v>
      </c>
      <c r="AA115" s="9">
        <v>0</v>
      </c>
      <c r="AB115" s="9">
        <v>100</v>
      </c>
      <c r="AC115" s="10">
        <f t="shared" si="30"/>
        <v>100</v>
      </c>
      <c r="AD115" s="9" t="b">
        <f>Table1[[#This Row],[TOTAL HI]]=Table1[[#This Row],[Total]]</f>
        <v>1</v>
      </c>
      <c r="AE115" s="11">
        <f t="shared" si="19"/>
        <v>0</v>
      </c>
      <c r="AF115" s="11">
        <f t="shared" si="20"/>
        <v>0</v>
      </c>
      <c r="AG115" s="11">
        <f t="shared" si="21"/>
        <v>0</v>
      </c>
      <c r="AH115" s="11">
        <f t="shared" si="22"/>
        <v>0</v>
      </c>
      <c r="AI115" s="11">
        <f t="shared" si="23"/>
        <v>100</v>
      </c>
      <c r="AJ115" s="12">
        <v>45261</v>
      </c>
      <c r="AK115" s="11" t="s">
        <v>56</v>
      </c>
      <c r="AL115" s="9" t="s">
        <v>27</v>
      </c>
      <c r="AM115" s="9" t="str">
        <f t="shared" si="24"/>
        <v>WASH Sector</v>
      </c>
      <c r="AN115" s="9" t="str">
        <f t="shared" si="25"/>
        <v>East</v>
      </c>
      <c r="AO115" s="9" t="str">
        <f t="shared" si="26"/>
        <v>50-100 Mn</v>
      </c>
      <c r="AP115" s="9" t="str">
        <f t="shared" si="27"/>
        <v>Blend Countries</v>
      </c>
      <c r="AQ115" s="9" t="str">
        <f t="shared" si="28"/>
        <v>Non-Transition States</v>
      </c>
      <c r="AR115" s="13" t="str">
        <f>IF(ISNUMBER(MATCH(C115, {"Gabon","Sudan","Niger","Mali","Burkina Faso","Guinea"}, 0)), "De Facto Countries", "Non-De Facto Countries")</f>
        <v>Non-De Facto Countries</v>
      </c>
      <c r="AS115" s="9" t="str">
        <f t="shared" si="29"/>
        <v>Infrastructure</v>
      </c>
      <c r="AT115" s="9" t="str" cm="1">
        <f t="array" ref="AT115">_xlfn.SWITCH(K115,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16" spans="1:46" ht="10.5">
      <c r="A116" s="8" t="s">
        <v>379</v>
      </c>
      <c r="B116" s="9" t="s">
        <v>380</v>
      </c>
      <c r="C116" s="9" t="s">
        <v>197</v>
      </c>
      <c r="D116" s="9" t="s">
        <v>49</v>
      </c>
      <c r="E116" s="9" t="s">
        <v>79</v>
      </c>
      <c r="F116" s="9" t="s">
        <v>148</v>
      </c>
      <c r="G116" s="9" t="s">
        <v>148</v>
      </c>
      <c r="H116" s="9" t="s">
        <v>52</v>
      </c>
      <c r="I116" s="9" t="s">
        <v>73</v>
      </c>
      <c r="J116" s="9" t="s">
        <v>67</v>
      </c>
      <c r="K116" s="9" t="s">
        <v>324</v>
      </c>
      <c r="L116" s="9">
        <v>0</v>
      </c>
      <c r="M116" s="9">
        <v>14</v>
      </c>
      <c r="N116" s="9">
        <v>0</v>
      </c>
      <c r="O116" s="9">
        <v>0</v>
      </c>
      <c r="P116" s="9">
        <v>0</v>
      </c>
      <c r="Q116" s="9">
        <v>0</v>
      </c>
      <c r="R116" s="9">
        <f t="shared" si="17"/>
        <v>0</v>
      </c>
      <c r="S116" s="9">
        <v>0</v>
      </c>
      <c r="T116" s="9">
        <v>0</v>
      </c>
      <c r="U116" s="9">
        <v>0</v>
      </c>
      <c r="V116" s="11">
        <f t="shared" si="18"/>
        <v>14</v>
      </c>
      <c r="W116" s="9" t="s">
        <v>12</v>
      </c>
      <c r="X116" s="9">
        <v>0</v>
      </c>
      <c r="Y116" s="9">
        <v>80</v>
      </c>
      <c r="Z116" s="9">
        <v>0</v>
      </c>
      <c r="AA116" s="9">
        <v>0</v>
      </c>
      <c r="AB116" s="9">
        <v>20</v>
      </c>
      <c r="AC116" s="10">
        <f t="shared" si="30"/>
        <v>14</v>
      </c>
      <c r="AD116" s="9" t="b">
        <f>Table1[[#This Row],[TOTAL HI]]=Table1[[#This Row],[Total]]</f>
        <v>1</v>
      </c>
      <c r="AE116" s="11">
        <f t="shared" si="19"/>
        <v>0</v>
      </c>
      <c r="AF116" s="11">
        <f t="shared" si="20"/>
        <v>11.2</v>
      </c>
      <c r="AG116" s="11">
        <f t="shared" si="21"/>
        <v>0</v>
      </c>
      <c r="AH116" s="11">
        <f t="shared" si="22"/>
        <v>0</v>
      </c>
      <c r="AI116" s="11">
        <f t="shared" si="23"/>
        <v>2.8</v>
      </c>
      <c r="AJ116" s="12">
        <v>45261</v>
      </c>
      <c r="AK116" s="11" t="s">
        <v>56</v>
      </c>
      <c r="AL116" s="9" t="s">
        <v>27</v>
      </c>
      <c r="AM116" s="9" t="str">
        <f t="shared" si="24"/>
        <v>Power</v>
      </c>
      <c r="AN116" s="9" t="str">
        <f t="shared" si="25"/>
        <v>Central</v>
      </c>
      <c r="AO116" s="9" t="str">
        <f t="shared" si="26"/>
        <v>&lt;1-50 Mn</v>
      </c>
      <c r="AP116" s="9" t="str">
        <f t="shared" si="27"/>
        <v>ADF Countries</v>
      </c>
      <c r="AQ116" s="9" t="str">
        <f t="shared" si="28"/>
        <v>Transition States</v>
      </c>
      <c r="AR116" s="13" t="str">
        <f>IF(ISNUMBER(MATCH(C116, {"Gabon","Sudan","Niger","Mali","Burkina Faso","Guinea"}, 0)), "De Facto Countries", "Non-De Facto Countries")</f>
        <v>Non-De Facto Countries</v>
      </c>
      <c r="AS116" s="9" t="str">
        <f t="shared" si="29"/>
        <v>Infrastructure</v>
      </c>
      <c r="AT116" s="9" t="str" cm="1">
        <f t="array" ref="AT116">_xlfn.SWITCH(K116,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17" spans="1:46" ht="10.5">
      <c r="A117" s="8" t="s">
        <v>381</v>
      </c>
      <c r="B117" s="9" t="s">
        <v>382</v>
      </c>
      <c r="C117" s="9" t="s">
        <v>251</v>
      </c>
      <c r="D117" s="9" t="s">
        <v>49</v>
      </c>
      <c r="E117" s="9" t="s">
        <v>50</v>
      </c>
      <c r="F117" s="9" t="s">
        <v>83</v>
      </c>
      <c r="G117" s="9" t="s">
        <v>83</v>
      </c>
      <c r="H117" s="9" t="s">
        <v>52</v>
      </c>
      <c r="I117" s="9" t="s">
        <v>53</v>
      </c>
      <c r="J117" s="9" t="s">
        <v>74</v>
      </c>
      <c r="K117" s="9" t="s">
        <v>86</v>
      </c>
      <c r="L117" s="9">
        <v>0</v>
      </c>
      <c r="M117" s="9">
        <v>0</v>
      </c>
      <c r="N117" s="9">
        <v>9</v>
      </c>
      <c r="O117" s="9">
        <v>0</v>
      </c>
      <c r="P117" s="9">
        <v>0</v>
      </c>
      <c r="Q117" s="9">
        <v>0</v>
      </c>
      <c r="R117" s="9">
        <f t="shared" si="17"/>
        <v>9</v>
      </c>
      <c r="S117" s="9">
        <v>0</v>
      </c>
      <c r="T117" s="9">
        <v>0</v>
      </c>
      <c r="U117" s="9">
        <v>0</v>
      </c>
      <c r="V117" s="11">
        <f t="shared" si="18"/>
        <v>9</v>
      </c>
      <c r="W117" s="9" t="s">
        <v>17</v>
      </c>
      <c r="X117" s="9">
        <v>0</v>
      </c>
      <c r="Y117" s="9">
        <v>100</v>
      </c>
      <c r="Z117" s="9">
        <v>0</v>
      </c>
      <c r="AA117" s="9">
        <v>0</v>
      </c>
      <c r="AB117" s="9">
        <v>0</v>
      </c>
      <c r="AC117" s="10">
        <f t="shared" si="30"/>
        <v>9</v>
      </c>
      <c r="AD117" s="9" t="b">
        <f>Table1[[#This Row],[TOTAL HI]]=Table1[[#This Row],[Total]]</f>
        <v>1</v>
      </c>
      <c r="AE117" s="11">
        <f t="shared" si="19"/>
        <v>0</v>
      </c>
      <c r="AF117" s="11">
        <f t="shared" si="20"/>
        <v>9</v>
      </c>
      <c r="AG117" s="11">
        <f t="shared" si="21"/>
        <v>0</v>
      </c>
      <c r="AH117" s="11">
        <f t="shared" si="22"/>
        <v>0</v>
      </c>
      <c r="AI117" s="11">
        <f t="shared" si="23"/>
        <v>0</v>
      </c>
      <c r="AJ117" s="12">
        <v>45261</v>
      </c>
      <c r="AK117" s="11" t="s">
        <v>56</v>
      </c>
      <c r="AL117" s="9" t="s">
        <v>57</v>
      </c>
      <c r="AM117" s="9" t="str">
        <f t="shared" si="24"/>
        <v>Power</v>
      </c>
      <c r="AN117" s="9" t="str">
        <f t="shared" si="25"/>
        <v>West</v>
      </c>
      <c r="AO117" s="9" t="str">
        <f t="shared" si="26"/>
        <v>&lt;1-50 Mn</v>
      </c>
      <c r="AP117" s="9" t="str">
        <f t="shared" si="27"/>
        <v>ADF Countries</v>
      </c>
      <c r="AQ117" s="9" t="str">
        <f t="shared" si="28"/>
        <v>Transition States</v>
      </c>
      <c r="AR117" s="13" t="str">
        <f>IF(ISNUMBER(MATCH(C117, {"Gabon","Sudan","Niger","Mali","Burkina Faso","Guinea"}, 0)), "De Facto Countries", "Non-De Facto Countries")</f>
        <v>De Facto Countries</v>
      </c>
      <c r="AS117" s="9" t="str">
        <f t="shared" si="29"/>
        <v>Infrastructure</v>
      </c>
      <c r="AT117" s="9" t="str" cm="1">
        <f t="array" ref="AT117">_xlfn.SWITCH(K117,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18" spans="1:46" ht="10.5">
      <c r="A118" s="8" t="s">
        <v>383</v>
      </c>
      <c r="B118" s="9" t="s">
        <v>384</v>
      </c>
      <c r="C118" s="9" t="s">
        <v>385</v>
      </c>
      <c r="D118" s="9" t="s">
        <v>49</v>
      </c>
      <c r="E118" s="9" t="s">
        <v>79</v>
      </c>
      <c r="F118" s="9" t="s">
        <v>92</v>
      </c>
      <c r="G118" s="9" t="s">
        <v>92</v>
      </c>
      <c r="H118" s="9" t="s">
        <v>52</v>
      </c>
      <c r="I118" s="9" t="s">
        <v>73</v>
      </c>
      <c r="J118" s="9" t="s">
        <v>112</v>
      </c>
      <c r="K118" s="9" t="s">
        <v>93</v>
      </c>
      <c r="L118" s="9">
        <v>0</v>
      </c>
      <c r="M118" s="9">
        <v>7.5</v>
      </c>
      <c r="N118" s="9">
        <v>0</v>
      </c>
      <c r="O118" s="9">
        <v>0</v>
      </c>
      <c r="P118" s="9">
        <v>0</v>
      </c>
      <c r="Q118" s="9">
        <v>0</v>
      </c>
      <c r="R118" s="9">
        <f t="shared" si="17"/>
        <v>0</v>
      </c>
      <c r="S118" s="9">
        <v>0</v>
      </c>
      <c r="T118" s="9">
        <v>0</v>
      </c>
      <c r="U118" s="9">
        <v>0</v>
      </c>
      <c r="V118" s="11">
        <f t="shared" si="18"/>
        <v>7.5</v>
      </c>
      <c r="W118" s="9" t="s">
        <v>12</v>
      </c>
      <c r="X118" s="9">
        <v>50</v>
      </c>
      <c r="Y118" s="9">
        <v>0</v>
      </c>
      <c r="Z118" s="9">
        <v>0</v>
      </c>
      <c r="AA118" s="9">
        <v>0</v>
      </c>
      <c r="AB118" s="9">
        <v>50</v>
      </c>
      <c r="AC118" s="10">
        <f t="shared" si="30"/>
        <v>7.5</v>
      </c>
      <c r="AD118" s="9" t="b">
        <f>Table1[[#This Row],[TOTAL HI]]=Table1[[#This Row],[Total]]</f>
        <v>1</v>
      </c>
      <c r="AE118" s="11">
        <f t="shared" si="19"/>
        <v>3.75</v>
      </c>
      <c r="AF118" s="11">
        <f t="shared" si="20"/>
        <v>0</v>
      </c>
      <c r="AG118" s="11">
        <f t="shared" si="21"/>
        <v>0</v>
      </c>
      <c r="AH118" s="11">
        <f t="shared" si="22"/>
        <v>0</v>
      </c>
      <c r="AI118" s="11">
        <f t="shared" si="23"/>
        <v>3.75</v>
      </c>
      <c r="AJ118" s="12">
        <v>45261</v>
      </c>
      <c r="AK118" s="11" t="s">
        <v>56</v>
      </c>
      <c r="AL118" s="9" t="s">
        <v>27</v>
      </c>
      <c r="AM118" s="9" t="str">
        <f t="shared" si="24"/>
        <v>Agriculture</v>
      </c>
      <c r="AN118" s="9" t="str">
        <f t="shared" si="25"/>
        <v>East</v>
      </c>
      <c r="AO118" s="9" t="str">
        <f t="shared" si="26"/>
        <v>&lt;1-50 Mn</v>
      </c>
      <c r="AP118" s="9" t="str">
        <f t="shared" si="27"/>
        <v>ADF Countries</v>
      </c>
      <c r="AQ118" s="9" t="str">
        <f t="shared" si="28"/>
        <v>Non-Transition States</v>
      </c>
      <c r="AR118" s="13" t="str">
        <f>IF(ISNUMBER(MATCH(C118, {"Gabon","Sudan","Niger","Mali","Burkina Faso","Guinea"}, 0)), "De Facto Countries", "Non-De Facto Countries")</f>
        <v>Non-De Facto Countries</v>
      </c>
      <c r="AS118" s="9" t="str">
        <f t="shared" si="29"/>
        <v>Others Including Policy-Based</v>
      </c>
      <c r="AT118" s="9" t="str" cm="1">
        <f t="array" ref="AT118">_xlfn.SWITCH(K118,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19" spans="1:46" ht="10.5">
      <c r="A119" s="8" t="s">
        <v>386</v>
      </c>
      <c r="B119" s="9" t="s">
        <v>387</v>
      </c>
      <c r="C119" s="9" t="s">
        <v>89</v>
      </c>
      <c r="D119" s="9" t="s">
        <v>49</v>
      </c>
      <c r="E119" s="9" t="s">
        <v>66</v>
      </c>
      <c r="F119" s="9" t="s">
        <v>137</v>
      </c>
      <c r="G119" s="9" t="s">
        <v>137</v>
      </c>
      <c r="H119" s="9" t="s">
        <v>52</v>
      </c>
      <c r="I119" s="9" t="s">
        <v>53</v>
      </c>
      <c r="J119" s="9" t="s">
        <v>74</v>
      </c>
      <c r="K119" s="9" t="s">
        <v>127</v>
      </c>
      <c r="L119" s="9">
        <v>0</v>
      </c>
      <c r="M119" s="9">
        <v>0</v>
      </c>
      <c r="N119" s="9">
        <v>0</v>
      </c>
      <c r="O119" s="9">
        <v>52</v>
      </c>
      <c r="P119" s="9">
        <v>0</v>
      </c>
      <c r="Q119" s="9">
        <v>0</v>
      </c>
      <c r="R119" s="9">
        <f t="shared" si="17"/>
        <v>52</v>
      </c>
      <c r="S119" s="9">
        <v>0</v>
      </c>
      <c r="T119" s="9">
        <v>0</v>
      </c>
      <c r="U119" s="9">
        <v>0</v>
      </c>
      <c r="V119" s="11">
        <f t="shared" si="18"/>
        <v>52</v>
      </c>
      <c r="W119" s="9" t="s">
        <v>17</v>
      </c>
      <c r="X119" s="9">
        <v>0</v>
      </c>
      <c r="Y119" s="9">
        <v>0</v>
      </c>
      <c r="Z119" s="9">
        <v>15</v>
      </c>
      <c r="AA119" s="9">
        <v>60</v>
      </c>
      <c r="AB119" s="9">
        <v>25</v>
      </c>
      <c r="AC119" s="10">
        <f t="shared" si="30"/>
        <v>52</v>
      </c>
      <c r="AD119" s="9" t="b">
        <f>Table1[[#This Row],[TOTAL HI]]=Table1[[#This Row],[Total]]</f>
        <v>1</v>
      </c>
      <c r="AE119" s="11">
        <f t="shared" si="19"/>
        <v>0</v>
      </c>
      <c r="AF119" s="11">
        <f t="shared" si="20"/>
        <v>0</v>
      </c>
      <c r="AG119" s="11">
        <f t="shared" si="21"/>
        <v>7.8</v>
      </c>
      <c r="AH119" s="11">
        <f t="shared" si="22"/>
        <v>31.2</v>
      </c>
      <c r="AI119" s="11">
        <f t="shared" si="23"/>
        <v>13</v>
      </c>
      <c r="AJ119" s="12">
        <v>45261</v>
      </c>
      <c r="AK119" s="11" t="s">
        <v>56</v>
      </c>
      <c r="AL119" s="9" t="s">
        <v>27</v>
      </c>
      <c r="AM119" s="9" t="str">
        <f t="shared" si="24"/>
        <v>Transport</v>
      </c>
      <c r="AN119" s="9" t="str">
        <f t="shared" si="25"/>
        <v>West</v>
      </c>
      <c r="AO119" s="9" t="str">
        <f t="shared" si="26"/>
        <v>50-100 Mn</v>
      </c>
      <c r="AP119" s="9" t="str">
        <f t="shared" si="27"/>
        <v>ADF Countries</v>
      </c>
      <c r="AQ119" s="9" t="str">
        <f t="shared" si="28"/>
        <v>Non-Transition States</v>
      </c>
      <c r="AR119" s="13" t="str">
        <f>IF(ISNUMBER(MATCH(C119, {"Gabon","Sudan","Niger","Mali","Burkina Faso","Guinea"}, 0)), "De Facto Countries", "Non-De Facto Countries")</f>
        <v>Non-De Facto Countries</v>
      </c>
      <c r="AS119" s="9" t="str">
        <f t="shared" si="29"/>
        <v>Infrastructure</v>
      </c>
      <c r="AT119" s="9" t="str" cm="1">
        <f t="array" ref="AT119">_xlfn.SWITCH(K119,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20" spans="1:46" ht="10.5">
      <c r="A120" s="8" t="s">
        <v>388</v>
      </c>
      <c r="B120" s="9" t="s">
        <v>389</v>
      </c>
      <c r="C120" s="9" t="s">
        <v>203</v>
      </c>
      <c r="D120" s="9" t="s">
        <v>49</v>
      </c>
      <c r="E120" s="9" t="s">
        <v>79</v>
      </c>
      <c r="F120" s="9" t="s">
        <v>61</v>
      </c>
      <c r="G120" s="9" t="s">
        <v>61</v>
      </c>
      <c r="H120" s="9" t="s">
        <v>52</v>
      </c>
      <c r="I120" s="9" t="s">
        <v>53</v>
      </c>
      <c r="J120" s="9" t="s">
        <v>62</v>
      </c>
      <c r="K120" s="9" t="s">
        <v>55</v>
      </c>
      <c r="L120" s="9">
        <v>120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f t="shared" si="17"/>
        <v>0</v>
      </c>
      <c r="S120" s="9">
        <v>0</v>
      </c>
      <c r="T120" s="9">
        <v>0</v>
      </c>
      <c r="U120" s="9">
        <v>0</v>
      </c>
      <c r="V120" s="11">
        <f t="shared" si="18"/>
        <v>120</v>
      </c>
      <c r="W120" s="9" t="s">
        <v>11</v>
      </c>
      <c r="X120" s="9">
        <v>100</v>
      </c>
      <c r="Y120" s="9">
        <v>0</v>
      </c>
      <c r="Z120" s="9">
        <v>0</v>
      </c>
      <c r="AA120" s="9">
        <v>0</v>
      </c>
      <c r="AB120" s="9">
        <v>0</v>
      </c>
      <c r="AC120" s="10">
        <f t="shared" si="30"/>
        <v>120</v>
      </c>
      <c r="AD120" s="9" t="b">
        <f>Table1[[#This Row],[TOTAL HI]]=Table1[[#This Row],[Total]]</f>
        <v>1</v>
      </c>
      <c r="AE120" s="11">
        <f t="shared" si="19"/>
        <v>120</v>
      </c>
      <c r="AF120" s="11">
        <f t="shared" si="20"/>
        <v>0</v>
      </c>
      <c r="AG120" s="11">
        <f t="shared" si="21"/>
        <v>0</v>
      </c>
      <c r="AH120" s="11">
        <f t="shared" si="22"/>
        <v>0</v>
      </c>
      <c r="AI120" s="11">
        <f t="shared" si="23"/>
        <v>0</v>
      </c>
      <c r="AJ120" s="12">
        <v>45261</v>
      </c>
      <c r="AK120" s="11" t="s">
        <v>56</v>
      </c>
      <c r="AL120" s="9" t="s">
        <v>57</v>
      </c>
      <c r="AM120" s="9" t="str">
        <f t="shared" si="24"/>
        <v>Agriculture</v>
      </c>
      <c r="AN120" s="9" t="str">
        <f t="shared" si="25"/>
        <v>South</v>
      </c>
      <c r="AO120" s="9" t="str">
        <f t="shared" si="26"/>
        <v>100-200 Mn</v>
      </c>
      <c r="AP120" s="9" t="str">
        <f t="shared" si="27"/>
        <v>ADB Countries</v>
      </c>
      <c r="AQ120" s="9" t="str">
        <f t="shared" si="28"/>
        <v>Non-Transition States</v>
      </c>
      <c r="AR120" s="13" t="str">
        <f>IF(ISNUMBER(MATCH(C120, {"Gabon","Sudan","Niger","Mali","Burkina Faso","Guinea"}, 0)), "De Facto Countries", "Non-De Facto Countries")</f>
        <v>Non-De Facto Countries</v>
      </c>
      <c r="AS120" s="9" t="str">
        <f t="shared" si="29"/>
        <v>Others Including Policy-Based</v>
      </c>
      <c r="AT120" s="9" t="str" cm="1">
        <f t="array" ref="AT120">_xlfn.SWITCH(K120,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21" spans="1:46" ht="10.5">
      <c r="A121" s="8" t="s">
        <v>390</v>
      </c>
      <c r="B121" s="9" t="s">
        <v>391</v>
      </c>
      <c r="C121" s="9" t="s">
        <v>214</v>
      </c>
      <c r="D121" s="9" t="s">
        <v>49</v>
      </c>
      <c r="E121" s="9" t="s">
        <v>79</v>
      </c>
      <c r="F121" s="9" t="s">
        <v>72</v>
      </c>
      <c r="G121" s="9" t="s">
        <v>72</v>
      </c>
      <c r="H121" s="9" t="s">
        <v>52</v>
      </c>
      <c r="I121" s="9" t="s">
        <v>73</v>
      </c>
      <c r="J121" s="9" t="s">
        <v>67</v>
      </c>
      <c r="K121" s="9" t="s">
        <v>75</v>
      </c>
      <c r="L121" s="9">
        <v>0</v>
      </c>
      <c r="M121" s="9">
        <v>4</v>
      </c>
      <c r="N121" s="9">
        <v>0</v>
      </c>
      <c r="O121" s="9">
        <v>0</v>
      </c>
      <c r="P121" s="9">
        <v>0</v>
      </c>
      <c r="Q121" s="9">
        <v>0</v>
      </c>
      <c r="R121" s="9">
        <f t="shared" si="17"/>
        <v>0</v>
      </c>
      <c r="S121" s="9">
        <v>0</v>
      </c>
      <c r="T121" s="9">
        <v>0</v>
      </c>
      <c r="U121" s="9">
        <v>0</v>
      </c>
      <c r="V121" s="11">
        <f t="shared" si="18"/>
        <v>4</v>
      </c>
      <c r="W121" s="9" t="s">
        <v>12</v>
      </c>
      <c r="X121" s="9">
        <v>0</v>
      </c>
      <c r="Y121" s="9">
        <v>0</v>
      </c>
      <c r="Z121" s="9">
        <v>0</v>
      </c>
      <c r="AA121" s="9">
        <v>0</v>
      </c>
      <c r="AB121" s="9">
        <v>100</v>
      </c>
      <c r="AC121" s="10">
        <f t="shared" si="30"/>
        <v>4</v>
      </c>
      <c r="AD121" s="9" t="b">
        <f>Table1[[#This Row],[TOTAL HI]]=Table1[[#This Row],[Total]]</f>
        <v>1</v>
      </c>
      <c r="AE121" s="11">
        <f t="shared" si="19"/>
        <v>0</v>
      </c>
      <c r="AF121" s="11">
        <f t="shared" si="20"/>
        <v>0</v>
      </c>
      <c r="AG121" s="11">
        <f t="shared" si="21"/>
        <v>0</v>
      </c>
      <c r="AH121" s="11">
        <f t="shared" si="22"/>
        <v>0</v>
      </c>
      <c r="AI121" s="11">
        <f t="shared" si="23"/>
        <v>4</v>
      </c>
      <c r="AJ121" s="12">
        <v>45261</v>
      </c>
      <c r="AK121" s="11" t="s">
        <v>56</v>
      </c>
      <c r="AL121" s="9" t="s">
        <v>27</v>
      </c>
      <c r="AM121" s="9" t="str">
        <f t="shared" si="24"/>
        <v>Finance</v>
      </c>
      <c r="AN121" s="9" t="str">
        <f t="shared" si="25"/>
        <v>Central</v>
      </c>
      <c r="AO121" s="9" t="str">
        <f t="shared" si="26"/>
        <v>&lt;1-50 Mn</v>
      </c>
      <c r="AP121" s="9" t="str">
        <f t="shared" si="27"/>
        <v>ADF Countries</v>
      </c>
      <c r="AQ121" s="9" t="str">
        <f t="shared" si="28"/>
        <v>Transition States</v>
      </c>
      <c r="AR121" s="13" t="str">
        <f>IF(ISNUMBER(MATCH(C121, {"Gabon","Sudan","Niger","Mali","Burkina Faso","Guinea"}, 0)), "De Facto Countries", "Non-De Facto Countries")</f>
        <v>Non-De Facto Countries</v>
      </c>
      <c r="AS121" s="9" t="str">
        <f t="shared" si="29"/>
        <v>Others Including Policy-Based</v>
      </c>
      <c r="AT121" s="9" t="str" cm="1">
        <f t="array" ref="AT121">_xlfn.SWITCH(K121,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22" spans="1:46" ht="10.5">
      <c r="A122" s="8" t="s">
        <v>392</v>
      </c>
      <c r="B122" s="9" t="s">
        <v>393</v>
      </c>
      <c r="C122" s="9" t="s">
        <v>394</v>
      </c>
      <c r="D122" s="9" t="s">
        <v>49</v>
      </c>
      <c r="E122" s="9" t="s">
        <v>79</v>
      </c>
      <c r="F122" s="9" t="s">
        <v>72</v>
      </c>
      <c r="G122" s="9" t="s">
        <v>72</v>
      </c>
      <c r="H122" s="9" t="s">
        <v>52</v>
      </c>
      <c r="I122" s="9" t="s">
        <v>73</v>
      </c>
      <c r="J122" s="9" t="s">
        <v>67</v>
      </c>
      <c r="K122" s="9" t="s">
        <v>75</v>
      </c>
      <c r="L122" s="9">
        <v>0</v>
      </c>
      <c r="M122" s="9">
        <v>10</v>
      </c>
      <c r="N122" s="9">
        <v>0</v>
      </c>
      <c r="O122" s="9">
        <v>0</v>
      </c>
      <c r="P122" s="9">
        <v>0</v>
      </c>
      <c r="Q122" s="9">
        <v>0</v>
      </c>
      <c r="R122" s="9">
        <f t="shared" si="17"/>
        <v>0</v>
      </c>
      <c r="S122" s="9">
        <v>0</v>
      </c>
      <c r="T122" s="9">
        <v>0</v>
      </c>
      <c r="U122" s="9">
        <v>0</v>
      </c>
      <c r="V122" s="11">
        <f t="shared" si="18"/>
        <v>10</v>
      </c>
      <c r="W122" s="9" t="s">
        <v>12</v>
      </c>
      <c r="X122" s="9">
        <v>0</v>
      </c>
      <c r="Y122" s="9">
        <v>0</v>
      </c>
      <c r="Z122" s="9">
        <v>0</v>
      </c>
      <c r="AA122" s="9">
        <v>0</v>
      </c>
      <c r="AB122" s="9">
        <v>100</v>
      </c>
      <c r="AC122" s="10">
        <f t="shared" si="30"/>
        <v>10</v>
      </c>
      <c r="AD122" s="9" t="b">
        <f>Table1[[#This Row],[TOTAL HI]]=Table1[[#This Row],[Total]]</f>
        <v>1</v>
      </c>
      <c r="AE122" s="11">
        <f t="shared" si="19"/>
        <v>0</v>
      </c>
      <c r="AF122" s="11">
        <f t="shared" si="20"/>
        <v>0</v>
      </c>
      <c r="AG122" s="11">
        <f t="shared" si="21"/>
        <v>0</v>
      </c>
      <c r="AH122" s="11">
        <f t="shared" si="22"/>
        <v>0</v>
      </c>
      <c r="AI122" s="11">
        <f t="shared" si="23"/>
        <v>10</v>
      </c>
      <c r="AJ122" s="12">
        <v>45261</v>
      </c>
      <c r="AK122" s="11" t="s">
        <v>56</v>
      </c>
      <c r="AL122" s="9" t="s">
        <v>27</v>
      </c>
      <c r="AM122" s="9" t="str">
        <f t="shared" si="24"/>
        <v>Finance</v>
      </c>
      <c r="AN122" s="9" t="str">
        <f t="shared" si="25"/>
        <v>Central</v>
      </c>
      <c r="AO122" s="9" t="str">
        <f t="shared" si="26"/>
        <v>&lt;1-50 Mn</v>
      </c>
      <c r="AP122" s="9" t="str">
        <f t="shared" si="27"/>
        <v>ADF Countries</v>
      </c>
      <c r="AQ122" s="9" t="str">
        <f t="shared" si="28"/>
        <v>Transition States</v>
      </c>
      <c r="AR122" s="13" t="str">
        <f>IF(ISNUMBER(MATCH(C122, {"Gabon","Sudan","Niger","Mali","Burkina Faso","Guinea"}, 0)), "De Facto Countries", "Non-De Facto Countries")</f>
        <v>Non-De Facto Countries</v>
      </c>
      <c r="AS122" s="9" t="str">
        <f t="shared" si="29"/>
        <v>Others Including Policy-Based</v>
      </c>
      <c r="AT122" s="9" t="str" cm="1">
        <f t="array" ref="AT122">_xlfn.SWITCH(K122,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23" spans="1:46" ht="10.5">
      <c r="A123" s="8" t="s">
        <v>395</v>
      </c>
      <c r="B123" s="9" t="s">
        <v>396</v>
      </c>
      <c r="C123" s="9" t="s">
        <v>65</v>
      </c>
      <c r="D123" s="9" t="s">
        <v>49</v>
      </c>
      <c r="E123" s="9" t="s">
        <v>79</v>
      </c>
      <c r="F123" s="9" t="s">
        <v>72</v>
      </c>
      <c r="G123" s="9" t="s">
        <v>72</v>
      </c>
      <c r="H123" s="9" t="s">
        <v>52</v>
      </c>
      <c r="I123" s="9" t="s">
        <v>73</v>
      </c>
      <c r="J123" s="9" t="s">
        <v>67</v>
      </c>
      <c r="K123" s="9" t="s">
        <v>75</v>
      </c>
      <c r="L123" s="9">
        <v>0</v>
      </c>
      <c r="M123" s="9">
        <v>9</v>
      </c>
      <c r="N123" s="9">
        <v>0</v>
      </c>
      <c r="O123" s="9">
        <v>0</v>
      </c>
      <c r="P123" s="9">
        <v>0</v>
      </c>
      <c r="Q123" s="9">
        <v>0</v>
      </c>
      <c r="R123" s="9">
        <f t="shared" si="17"/>
        <v>0</v>
      </c>
      <c r="S123" s="9">
        <v>0</v>
      </c>
      <c r="T123" s="9">
        <v>0</v>
      </c>
      <c r="U123" s="9">
        <v>0</v>
      </c>
      <c r="V123" s="11">
        <f t="shared" si="18"/>
        <v>9</v>
      </c>
      <c r="W123" s="9" t="s">
        <v>12</v>
      </c>
      <c r="X123" s="9">
        <v>0</v>
      </c>
      <c r="Y123" s="9">
        <v>0</v>
      </c>
      <c r="Z123" s="9">
        <v>50</v>
      </c>
      <c r="AA123" s="9">
        <v>0</v>
      </c>
      <c r="AB123" s="9">
        <v>50</v>
      </c>
      <c r="AC123" s="10">
        <f t="shared" si="30"/>
        <v>9</v>
      </c>
      <c r="AD123" s="9" t="b">
        <f>Table1[[#This Row],[TOTAL HI]]=Table1[[#This Row],[Total]]</f>
        <v>1</v>
      </c>
      <c r="AE123" s="11">
        <f t="shared" si="19"/>
        <v>0</v>
      </c>
      <c r="AF123" s="11">
        <f t="shared" si="20"/>
        <v>0</v>
      </c>
      <c r="AG123" s="11">
        <f t="shared" si="21"/>
        <v>4.5</v>
      </c>
      <c r="AH123" s="11">
        <f t="shared" si="22"/>
        <v>0</v>
      </c>
      <c r="AI123" s="11">
        <f t="shared" si="23"/>
        <v>4.5</v>
      </c>
      <c r="AJ123" s="12">
        <v>45261</v>
      </c>
      <c r="AK123" s="11" t="s">
        <v>56</v>
      </c>
      <c r="AL123" s="9" t="s">
        <v>27</v>
      </c>
      <c r="AM123" s="9" t="str">
        <f t="shared" si="24"/>
        <v>Finance</v>
      </c>
      <c r="AN123" s="9" t="str">
        <f t="shared" si="25"/>
        <v>Central</v>
      </c>
      <c r="AO123" s="9" t="str">
        <f t="shared" si="26"/>
        <v>&lt;1-50 Mn</v>
      </c>
      <c r="AP123" s="9" t="str">
        <f t="shared" si="27"/>
        <v>ADB Countries</v>
      </c>
      <c r="AQ123" s="9" t="str">
        <f t="shared" si="28"/>
        <v>Non-Transition States</v>
      </c>
      <c r="AR123" s="13" t="str">
        <f>IF(ISNUMBER(MATCH(C123, {"Gabon","Sudan","Niger","Mali","Burkina Faso","Guinea"}, 0)), "De Facto Countries", "Non-De Facto Countries")</f>
        <v>Non-De Facto Countries</v>
      </c>
      <c r="AS123" s="9" t="str">
        <f t="shared" si="29"/>
        <v>Others Including Policy-Based</v>
      </c>
      <c r="AT123" s="9" t="str" cm="1">
        <f t="array" ref="AT123">_xlfn.SWITCH(K123,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24" spans="1:46" ht="10.5">
      <c r="A124" s="8" t="s">
        <v>397</v>
      </c>
      <c r="B124" s="9" t="s">
        <v>398</v>
      </c>
      <c r="C124" s="9" t="s">
        <v>115</v>
      </c>
      <c r="D124" s="9" t="s">
        <v>49</v>
      </c>
      <c r="E124" s="9" t="s">
        <v>79</v>
      </c>
      <c r="F124" s="9" t="s">
        <v>399</v>
      </c>
      <c r="G124" s="9" t="s">
        <v>399</v>
      </c>
      <c r="H124" s="9" t="s">
        <v>52</v>
      </c>
      <c r="I124" s="9" t="s">
        <v>53</v>
      </c>
      <c r="J124" s="9" t="s">
        <v>62</v>
      </c>
      <c r="K124" s="9" t="s">
        <v>216</v>
      </c>
      <c r="L124" s="9">
        <v>0</v>
      </c>
      <c r="M124" s="9">
        <v>0</v>
      </c>
      <c r="N124" s="9">
        <v>0</v>
      </c>
      <c r="O124" s="9">
        <v>15</v>
      </c>
      <c r="P124" s="9">
        <v>0</v>
      </c>
      <c r="Q124" s="9">
        <v>0</v>
      </c>
      <c r="R124" s="9">
        <f t="shared" si="17"/>
        <v>15</v>
      </c>
      <c r="S124" s="9">
        <v>0</v>
      </c>
      <c r="T124" s="9">
        <v>0</v>
      </c>
      <c r="U124" s="9">
        <v>0</v>
      </c>
      <c r="V124" s="11">
        <f t="shared" si="18"/>
        <v>15</v>
      </c>
      <c r="W124" s="9" t="s">
        <v>17</v>
      </c>
      <c r="X124" s="9">
        <v>0</v>
      </c>
      <c r="Y124" s="9">
        <v>0</v>
      </c>
      <c r="Z124" s="9">
        <v>0</v>
      </c>
      <c r="AA124" s="9">
        <v>0</v>
      </c>
      <c r="AB124" s="9">
        <v>100</v>
      </c>
      <c r="AC124" s="10">
        <f t="shared" si="30"/>
        <v>15</v>
      </c>
      <c r="AD124" s="9" t="b">
        <f>Table1[[#This Row],[TOTAL HI]]=Table1[[#This Row],[Total]]</f>
        <v>1</v>
      </c>
      <c r="AE124" s="11">
        <f t="shared" si="19"/>
        <v>0</v>
      </c>
      <c r="AF124" s="11">
        <f t="shared" si="20"/>
        <v>0</v>
      </c>
      <c r="AG124" s="11">
        <f t="shared" si="21"/>
        <v>0</v>
      </c>
      <c r="AH124" s="11">
        <f t="shared" si="22"/>
        <v>0</v>
      </c>
      <c r="AI124" s="11">
        <f t="shared" si="23"/>
        <v>15</v>
      </c>
      <c r="AJ124" s="12">
        <v>45261</v>
      </c>
      <c r="AK124" s="11" t="s">
        <v>56</v>
      </c>
      <c r="AL124" s="9" t="s">
        <v>27</v>
      </c>
      <c r="AM124" s="9" t="str">
        <f t="shared" si="24"/>
        <v>Multi-Sector</v>
      </c>
      <c r="AN124" s="9" t="str">
        <f t="shared" si="25"/>
        <v>South</v>
      </c>
      <c r="AO124" s="9" t="str">
        <f t="shared" si="26"/>
        <v>&lt;1-50 Mn</v>
      </c>
      <c r="AP124" s="9" t="str">
        <f t="shared" si="27"/>
        <v>ADF Countries</v>
      </c>
      <c r="AQ124" s="9" t="str">
        <f t="shared" si="28"/>
        <v>Transition States</v>
      </c>
      <c r="AR124" s="13" t="str">
        <f>IF(ISNUMBER(MATCH(C124, {"Gabon","Sudan","Niger","Mali","Burkina Faso","Guinea"}, 0)), "De Facto Countries", "Non-De Facto Countries")</f>
        <v>Non-De Facto Countries</v>
      </c>
      <c r="AS124" s="9" t="str">
        <f t="shared" si="29"/>
        <v>Others Including Policy-Based</v>
      </c>
      <c r="AT124" s="9" t="str" cm="1">
        <f t="array" ref="AT124">_xlfn.SWITCH(K124,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125" spans="1:46" ht="10.5">
      <c r="A125" s="8" t="s">
        <v>400</v>
      </c>
      <c r="B125" s="9" t="s">
        <v>401</v>
      </c>
      <c r="C125" s="9" t="s">
        <v>203</v>
      </c>
      <c r="D125" s="9" t="s">
        <v>49</v>
      </c>
      <c r="E125" s="9" t="s">
        <v>79</v>
      </c>
      <c r="F125" s="9" t="s">
        <v>399</v>
      </c>
      <c r="G125" s="9" t="s">
        <v>399</v>
      </c>
      <c r="H125" s="9" t="s">
        <v>52</v>
      </c>
      <c r="I125" s="9" t="s">
        <v>53</v>
      </c>
      <c r="J125" s="9" t="s">
        <v>62</v>
      </c>
      <c r="K125" s="9" t="s">
        <v>216</v>
      </c>
      <c r="L125" s="9">
        <v>100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f t="shared" si="17"/>
        <v>0</v>
      </c>
      <c r="S125" s="9">
        <v>0</v>
      </c>
      <c r="T125" s="9">
        <v>0</v>
      </c>
      <c r="U125" s="9">
        <v>0</v>
      </c>
      <c r="V125" s="11">
        <f t="shared" si="18"/>
        <v>100</v>
      </c>
      <c r="W125" s="9" t="s">
        <v>11</v>
      </c>
      <c r="X125" s="9">
        <v>0</v>
      </c>
      <c r="Y125" s="9">
        <v>0</v>
      </c>
      <c r="Z125" s="9">
        <v>80</v>
      </c>
      <c r="AA125" s="9">
        <v>0</v>
      </c>
      <c r="AB125" s="9">
        <v>20</v>
      </c>
      <c r="AC125" s="10">
        <f t="shared" si="30"/>
        <v>100</v>
      </c>
      <c r="AD125" s="9" t="b">
        <f>Table1[[#This Row],[TOTAL HI]]=Table1[[#This Row],[Total]]</f>
        <v>1</v>
      </c>
      <c r="AE125" s="11">
        <f t="shared" si="19"/>
        <v>0</v>
      </c>
      <c r="AF125" s="11">
        <f t="shared" si="20"/>
        <v>0</v>
      </c>
      <c r="AG125" s="11">
        <f t="shared" si="21"/>
        <v>80</v>
      </c>
      <c r="AH125" s="11">
        <f t="shared" si="22"/>
        <v>0</v>
      </c>
      <c r="AI125" s="11">
        <f t="shared" si="23"/>
        <v>20</v>
      </c>
      <c r="AJ125" s="12">
        <v>45261</v>
      </c>
      <c r="AK125" s="11" t="s">
        <v>56</v>
      </c>
      <c r="AL125" s="9" t="s">
        <v>27</v>
      </c>
      <c r="AM125" s="9" t="str">
        <f t="shared" si="24"/>
        <v>Multi-Sector</v>
      </c>
      <c r="AN125" s="9" t="str">
        <f t="shared" si="25"/>
        <v>South</v>
      </c>
      <c r="AO125" s="9" t="str">
        <f t="shared" si="26"/>
        <v>50-100 Mn</v>
      </c>
      <c r="AP125" s="9" t="str">
        <f t="shared" si="27"/>
        <v>ADB Countries</v>
      </c>
      <c r="AQ125" s="9" t="str">
        <f t="shared" si="28"/>
        <v>Non-Transition States</v>
      </c>
      <c r="AR125" s="13" t="str">
        <f>IF(ISNUMBER(MATCH(C125, {"Gabon","Sudan","Niger","Mali","Burkina Faso","Guinea"}, 0)), "De Facto Countries", "Non-De Facto Countries")</f>
        <v>Non-De Facto Countries</v>
      </c>
      <c r="AS125" s="9" t="str">
        <f t="shared" si="29"/>
        <v>Others Including Policy-Based</v>
      </c>
      <c r="AT125" s="9" t="str" cm="1">
        <f t="array" ref="AT125">_xlfn.SWITCH(K125,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126" spans="1:46" ht="10.5">
      <c r="A126" s="8" t="s">
        <v>402</v>
      </c>
      <c r="B126" s="9" t="s">
        <v>403</v>
      </c>
      <c r="C126" s="9" t="s">
        <v>203</v>
      </c>
      <c r="D126" s="9" t="s">
        <v>49</v>
      </c>
      <c r="E126" s="9" t="s">
        <v>50</v>
      </c>
      <c r="F126" s="9" t="s">
        <v>399</v>
      </c>
      <c r="G126" s="9" t="s">
        <v>399</v>
      </c>
      <c r="H126" s="9" t="s">
        <v>52</v>
      </c>
      <c r="I126" s="9" t="s">
        <v>53</v>
      </c>
      <c r="J126" s="9" t="s">
        <v>62</v>
      </c>
      <c r="K126" s="9" t="s">
        <v>216</v>
      </c>
      <c r="L126" s="9">
        <v>185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f t="shared" si="17"/>
        <v>0</v>
      </c>
      <c r="S126" s="9">
        <v>0</v>
      </c>
      <c r="T126" s="9">
        <v>0</v>
      </c>
      <c r="U126" s="9">
        <v>0</v>
      </c>
      <c r="V126" s="11">
        <f t="shared" si="18"/>
        <v>185</v>
      </c>
      <c r="W126" s="9" t="s">
        <v>11</v>
      </c>
      <c r="X126" s="9">
        <v>0</v>
      </c>
      <c r="Y126" s="9">
        <v>0</v>
      </c>
      <c r="Z126" s="9">
        <v>60</v>
      </c>
      <c r="AA126" s="9">
        <v>0</v>
      </c>
      <c r="AB126" s="9">
        <v>40</v>
      </c>
      <c r="AC126" s="10">
        <f t="shared" si="30"/>
        <v>185</v>
      </c>
      <c r="AD126" s="9" t="b">
        <f>Table1[[#This Row],[TOTAL HI]]=Table1[[#This Row],[Total]]</f>
        <v>1</v>
      </c>
      <c r="AE126" s="11">
        <f t="shared" si="19"/>
        <v>0</v>
      </c>
      <c r="AF126" s="11">
        <f t="shared" si="20"/>
        <v>0</v>
      </c>
      <c r="AG126" s="11">
        <f t="shared" si="21"/>
        <v>111</v>
      </c>
      <c r="AH126" s="11">
        <f t="shared" si="22"/>
        <v>0</v>
      </c>
      <c r="AI126" s="11">
        <f t="shared" si="23"/>
        <v>74</v>
      </c>
      <c r="AJ126" s="12">
        <v>45261</v>
      </c>
      <c r="AK126" s="11" t="s">
        <v>56</v>
      </c>
      <c r="AL126" s="9" t="s">
        <v>27</v>
      </c>
      <c r="AM126" s="9" t="str">
        <f t="shared" si="24"/>
        <v>Multi-Sector</v>
      </c>
      <c r="AN126" s="9" t="str">
        <f t="shared" si="25"/>
        <v>South</v>
      </c>
      <c r="AO126" s="9" t="str">
        <f t="shared" si="26"/>
        <v>100-200 Mn</v>
      </c>
      <c r="AP126" s="9" t="str">
        <f t="shared" si="27"/>
        <v>ADB Countries</v>
      </c>
      <c r="AQ126" s="9" t="str">
        <f t="shared" si="28"/>
        <v>Non-Transition States</v>
      </c>
      <c r="AR126" s="13" t="str">
        <f>IF(ISNUMBER(MATCH(C126, {"Gabon","Sudan","Niger","Mali","Burkina Faso","Guinea"}, 0)), "De Facto Countries", "Non-De Facto Countries")</f>
        <v>Non-De Facto Countries</v>
      </c>
      <c r="AS126" s="9" t="str">
        <f t="shared" si="29"/>
        <v>Others Including Policy-Based</v>
      </c>
      <c r="AT126" s="9" t="str" cm="1">
        <f t="array" ref="AT126">_xlfn.SWITCH(K126,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127" spans="1:46" ht="10.5">
      <c r="A127" s="8" t="s">
        <v>404</v>
      </c>
      <c r="B127" s="9" t="s">
        <v>405</v>
      </c>
      <c r="C127" s="9" t="s">
        <v>110</v>
      </c>
      <c r="D127" s="9" t="s">
        <v>49</v>
      </c>
      <c r="E127" s="9" t="s">
        <v>50</v>
      </c>
      <c r="F127" s="9" t="s">
        <v>399</v>
      </c>
      <c r="G127" s="9" t="s">
        <v>399</v>
      </c>
      <c r="H127" s="9" t="s">
        <v>52</v>
      </c>
      <c r="I127" s="9" t="s">
        <v>53</v>
      </c>
      <c r="J127" s="9" t="s">
        <v>112</v>
      </c>
      <c r="K127" s="9" t="s">
        <v>216</v>
      </c>
      <c r="L127" s="9">
        <v>100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f t="shared" si="17"/>
        <v>0</v>
      </c>
      <c r="S127" s="9">
        <v>0</v>
      </c>
      <c r="T127" s="9">
        <v>0</v>
      </c>
      <c r="U127" s="9">
        <v>0</v>
      </c>
      <c r="V127" s="11">
        <f t="shared" si="18"/>
        <v>100</v>
      </c>
      <c r="W127" s="9" t="s">
        <v>11</v>
      </c>
      <c r="X127" s="9">
        <v>0</v>
      </c>
      <c r="Y127" s="9">
        <v>0</v>
      </c>
      <c r="Z127" s="9">
        <v>50</v>
      </c>
      <c r="AA127" s="9">
        <v>0</v>
      </c>
      <c r="AB127" s="9">
        <v>50</v>
      </c>
      <c r="AC127" s="10">
        <f t="shared" si="30"/>
        <v>100</v>
      </c>
      <c r="AD127" s="9" t="b">
        <f>Table1[[#This Row],[TOTAL HI]]=Table1[[#This Row],[Total]]</f>
        <v>1</v>
      </c>
      <c r="AE127" s="11">
        <f t="shared" si="19"/>
        <v>0</v>
      </c>
      <c r="AF127" s="11">
        <f t="shared" si="20"/>
        <v>0</v>
      </c>
      <c r="AG127" s="11">
        <f t="shared" si="21"/>
        <v>50</v>
      </c>
      <c r="AH127" s="11">
        <f t="shared" si="22"/>
        <v>0</v>
      </c>
      <c r="AI127" s="11">
        <f t="shared" si="23"/>
        <v>50</v>
      </c>
      <c r="AJ127" s="12">
        <v>45261</v>
      </c>
      <c r="AK127" s="11" t="s">
        <v>56</v>
      </c>
      <c r="AL127" s="9" t="s">
        <v>27</v>
      </c>
      <c r="AM127" s="9" t="str">
        <f t="shared" si="24"/>
        <v>Multi-Sector</v>
      </c>
      <c r="AN127" s="9" t="str">
        <f t="shared" si="25"/>
        <v>East</v>
      </c>
      <c r="AO127" s="9" t="str">
        <f t="shared" si="26"/>
        <v>50-100 Mn</v>
      </c>
      <c r="AP127" s="9" t="str">
        <f t="shared" si="27"/>
        <v>Blend Countries</v>
      </c>
      <c r="AQ127" s="9" t="str">
        <f t="shared" si="28"/>
        <v>Non-Transition States</v>
      </c>
      <c r="AR127" s="13" t="str">
        <f>IF(ISNUMBER(MATCH(C127, {"Gabon","Sudan","Niger","Mali","Burkina Faso","Guinea"}, 0)), "De Facto Countries", "Non-De Facto Countries")</f>
        <v>Non-De Facto Countries</v>
      </c>
      <c r="AS127" s="9" t="str">
        <f t="shared" si="29"/>
        <v>Others Including Policy-Based</v>
      </c>
      <c r="AT127" s="9" t="str" cm="1">
        <f t="array" ref="AT127">_xlfn.SWITCH(K127,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128" spans="1:46" ht="10.5">
      <c r="A128" s="8" t="s">
        <v>406</v>
      </c>
      <c r="B128" s="9" t="s">
        <v>407</v>
      </c>
      <c r="C128" s="9" t="s">
        <v>110</v>
      </c>
      <c r="D128" s="9" t="s">
        <v>49</v>
      </c>
      <c r="E128" s="9" t="s">
        <v>79</v>
      </c>
      <c r="F128" s="9" t="s">
        <v>399</v>
      </c>
      <c r="G128" s="9" t="s">
        <v>399</v>
      </c>
      <c r="H128" s="9" t="s">
        <v>52</v>
      </c>
      <c r="I128" s="9" t="s">
        <v>53</v>
      </c>
      <c r="J128" s="9" t="s">
        <v>112</v>
      </c>
      <c r="K128" s="9" t="s">
        <v>216</v>
      </c>
      <c r="L128" s="9">
        <v>100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f t="shared" si="17"/>
        <v>0</v>
      </c>
      <c r="S128" s="9">
        <v>0</v>
      </c>
      <c r="T128" s="9">
        <v>0</v>
      </c>
      <c r="U128" s="9">
        <v>0</v>
      </c>
      <c r="V128" s="11">
        <f t="shared" si="18"/>
        <v>100</v>
      </c>
      <c r="W128" s="9" t="s">
        <v>11</v>
      </c>
      <c r="X128" s="9">
        <v>0</v>
      </c>
      <c r="Y128" s="9">
        <v>0</v>
      </c>
      <c r="Z128" s="9">
        <v>0</v>
      </c>
      <c r="AA128" s="9">
        <v>0</v>
      </c>
      <c r="AB128" s="9">
        <v>100</v>
      </c>
      <c r="AC128" s="10">
        <f t="shared" si="30"/>
        <v>100</v>
      </c>
      <c r="AD128" s="9" t="b">
        <f>Table1[[#This Row],[TOTAL HI]]=Table1[[#This Row],[Total]]</f>
        <v>1</v>
      </c>
      <c r="AE128" s="11">
        <f t="shared" si="19"/>
        <v>0</v>
      </c>
      <c r="AF128" s="11">
        <f t="shared" si="20"/>
        <v>0</v>
      </c>
      <c r="AG128" s="11">
        <f t="shared" si="21"/>
        <v>0</v>
      </c>
      <c r="AH128" s="11">
        <f t="shared" si="22"/>
        <v>0</v>
      </c>
      <c r="AI128" s="11">
        <f t="shared" si="23"/>
        <v>100</v>
      </c>
      <c r="AJ128" s="12">
        <v>45261</v>
      </c>
      <c r="AK128" s="11" t="s">
        <v>56</v>
      </c>
      <c r="AL128" s="9" t="s">
        <v>27</v>
      </c>
      <c r="AM128" s="9" t="str">
        <f t="shared" si="24"/>
        <v>Multi-Sector</v>
      </c>
      <c r="AN128" s="9" t="str">
        <f t="shared" si="25"/>
        <v>East</v>
      </c>
      <c r="AO128" s="9" t="str">
        <f t="shared" si="26"/>
        <v>50-100 Mn</v>
      </c>
      <c r="AP128" s="9" t="str">
        <f t="shared" si="27"/>
        <v>Blend Countries</v>
      </c>
      <c r="AQ128" s="9" t="str">
        <f t="shared" si="28"/>
        <v>Non-Transition States</v>
      </c>
      <c r="AR128" s="13" t="str">
        <f>IF(ISNUMBER(MATCH(C128, {"Gabon","Sudan","Niger","Mali","Burkina Faso","Guinea"}, 0)), "De Facto Countries", "Non-De Facto Countries")</f>
        <v>Non-De Facto Countries</v>
      </c>
      <c r="AS128" s="9" t="str">
        <f t="shared" si="29"/>
        <v>Others Including Policy-Based</v>
      </c>
      <c r="AT128" s="9" t="str" cm="1">
        <f t="array" ref="AT128">_xlfn.SWITCH(K128,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129" spans="1:46" ht="10.5">
      <c r="A129" s="8" t="s">
        <v>408</v>
      </c>
      <c r="B129" s="9" t="s">
        <v>409</v>
      </c>
      <c r="C129" s="9" t="s">
        <v>274</v>
      </c>
      <c r="D129" s="9" t="s">
        <v>49</v>
      </c>
      <c r="E129" s="9" t="s">
        <v>50</v>
      </c>
      <c r="F129" s="9" t="s">
        <v>399</v>
      </c>
      <c r="G129" s="9" t="s">
        <v>399</v>
      </c>
      <c r="H129" s="9" t="s">
        <v>52</v>
      </c>
      <c r="I129" s="9" t="s">
        <v>53</v>
      </c>
      <c r="J129" s="9" t="s">
        <v>62</v>
      </c>
      <c r="K129" s="9" t="s">
        <v>216</v>
      </c>
      <c r="L129" s="9">
        <v>100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f t="shared" si="17"/>
        <v>0</v>
      </c>
      <c r="S129" s="9">
        <v>0</v>
      </c>
      <c r="T129" s="9">
        <v>0</v>
      </c>
      <c r="U129" s="9">
        <v>0</v>
      </c>
      <c r="V129" s="11">
        <f t="shared" si="18"/>
        <v>100</v>
      </c>
      <c r="W129" s="9" t="s">
        <v>11</v>
      </c>
      <c r="X129" s="9">
        <v>0</v>
      </c>
      <c r="Y129" s="9">
        <v>0</v>
      </c>
      <c r="Z129" s="9">
        <v>0</v>
      </c>
      <c r="AA129" s="9">
        <v>0</v>
      </c>
      <c r="AB129" s="9">
        <v>100</v>
      </c>
      <c r="AC129" s="10">
        <f t="shared" si="30"/>
        <v>100</v>
      </c>
      <c r="AD129" s="9" t="b">
        <f>Table1[[#This Row],[TOTAL HI]]=Table1[[#This Row],[Total]]</f>
        <v>1</v>
      </c>
      <c r="AE129" s="11">
        <f t="shared" si="19"/>
        <v>0</v>
      </c>
      <c r="AF129" s="11">
        <f t="shared" si="20"/>
        <v>0</v>
      </c>
      <c r="AG129" s="11">
        <f t="shared" si="21"/>
        <v>0</v>
      </c>
      <c r="AH129" s="11">
        <f t="shared" si="22"/>
        <v>0</v>
      </c>
      <c r="AI129" s="11">
        <f t="shared" si="23"/>
        <v>100</v>
      </c>
      <c r="AJ129" s="12">
        <v>45261</v>
      </c>
      <c r="AK129" s="11" t="s">
        <v>56</v>
      </c>
      <c r="AL129" s="9" t="s">
        <v>27</v>
      </c>
      <c r="AM129" s="9" t="str">
        <f t="shared" si="24"/>
        <v>Multi-Sector</v>
      </c>
      <c r="AN129" s="9" t="str">
        <f t="shared" si="25"/>
        <v>South</v>
      </c>
      <c r="AO129" s="9" t="str">
        <f t="shared" si="26"/>
        <v>50-100 Mn</v>
      </c>
      <c r="AP129" s="9" t="str">
        <f t="shared" si="27"/>
        <v>ADB Countries</v>
      </c>
      <c r="AQ129" s="9" t="str">
        <f t="shared" si="28"/>
        <v>Non-Transition States</v>
      </c>
      <c r="AR129" s="13" t="str">
        <f>IF(ISNUMBER(MATCH(C129, {"Gabon","Sudan","Niger","Mali","Burkina Faso","Guinea"}, 0)), "De Facto Countries", "Non-De Facto Countries")</f>
        <v>Non-De Facto Countries</v>
      </c>
      <c r="AS129" s="9" t="str">
        <f t="shared" si="29"/>
        <v>Others Including Policy-Based</v>
      </c>
      <c r="AT129" s="9" t="str" cm="1">
        <f t="array" ref="AT129">_xlfn.SWITCH(K129,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130" spans="1:46" ht="10.5">
      <c r="A130" s="8" t="s">
        <v>410</v>
      </c>
      <c r="B130" s="9" t="s">
        <v>411</v>
      </c>
      <c r="C130" s="9" t="s">
        <v>159</v>
      </c>
      <c r="D130" s="9" t="s">
        <v>49</v>
      </c>
      <c r="E130" s="9" t="s">
        <v>79</v>
      </c>
      <c r="F130" s="9" t="s">
        <v>399</v>
      </c>
      <c r="G130" s="9" t="s">
        <v>399</v>
      </c>
      <c r="H130" s="9" t="s">
        <v>52</v>
      </c>
      <c r="I130" s="9" t="s">
        <v>53</v>
      </c>
      <c r="J130" s="9" t="s">
        <v>62</v>
      </c>
      <c r="K130" s="9" t="s">
        <v>216</v>
      </c>
      <c r="L130" s="9">
        <v>50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f t="shared" ref="R130:R193" si="31">N130+O130+Q130</f>
        <v>0</v>
      </c>
      <c r="S130" s="9">
        <v>0</v>
      </c>
      <c r="T130" s="9">
        <v>0</v>
      </c>
      <c r="U130" s="9">
        <v>0</v>
      </c>
      <c r="V130" s="11">
        <f t="shared" ref="V130:V193" si="32">L130+M130+N130+O130+P130+Q130+S130+U130</f>
        <v>50</v>
      </c>
      <c r="W130" s="9" t="s">
        <v>11</v>
      </c>
      <c r="X130" s="9">
        <v>0</v>
      </c>
      <c r="Y130" s="9">
        <v>0</v>
      </c>
      <c r="Z130" s="9">
        <v>0</v>
      </c>
      <c r="AA130" s="9">
        <v>0</v>
      </c>
      <c r="AB130" s="9">
        <v>100</v>
      </c>
      <c r="AC130" s="10">
        <f t="shared" si="30"/>
        <v>50</v>
      </c>
      <c r="AD130" s="9" t="b">
        <f>Table1[[#This Row],[TOTAL HI]]=Table1[[#This Row],[Total]]</f>
        <v>1</v>
      </c>
      <c r="AE130" s="11">
        <f t="shared" ref="AE130:AE193" si="33">IFERROR((V130*X130)/(100),"")</f>
        <v>0</v>
      </c>
      <c r="AF130" s="11">
        <f t="shared" ref="AF130:AF193" si="34">IFERROR((V130*Y130)/100,"")</f>
        <v>0</v>
      </c>
      <c r="AG130" s="11">
        <f t="shared" ref="AG130:AG193" si="35">IFERROR((V130*Z130)/100,"")</f>
        <v>0</v>
      </c>
      <c r="AH130" s="11">
        <f t="shared" ref="AH130:AH193" si="36">IFERROR((V130*AA130)/100,"")</f>
        <v>0</v>
      </c>
      <c r="AI130" s="11">
        <f t="shared" ref="AI130:AI193" si="37">IFERROR((V130*AB130)/100,"")</f>
        <v>50</v>
      </c>
      <c r="AJ130" s="12">
        <v>45261</v>
      </c>
      <c r="AK130" s="11" t="s">
        <v>56</v>
      </c>
      <c r="AL130" s="9" t="s">
        <v>27</v>
      </c>
      <c r="AM130" s="9" t="str">
        <f t="shared" ref="AM130:AM193" si="38">IF(MID(A130,6,1)="A","Agriculture",
IF(MID(A130,6,1)="B","Industry",
IF(MID(A130,6,1)="C","Environment",
IF(MID(A130,6,1)="D","Transport",
IF(MID(A130,6,1)="E","WASH Sector",
IF(MID(A130,6,1)="F","Power",
IF(MID(A130,6,1)="G","ICT",
IF(MID(A130,6,1)="H","Finance",
IF(MID(A130,6,1)="I","Social",
IF(MID(A130,6,1)="J","Urban Developm.",
IF(MID(A130,6,1)="K","Multi-Sector","")))))))))))</f>
        <v>Multi-Sector</v>
      </c>
      <c r="AN130" s="9" t="str">
        <f t="shared" ref="AN130:AN193" si="39">IF(C130="Algeria","North",IF(C130="Angola","South",IF(C130="Benin","West",IF(C130="Botswana","South",IF(C130="Burkina Faso","West",IF(C130="Burundi","East",IF(C130="Cameroon","Central",IF(C130="Cape Verde","West",IF(C130="Central African Republic","Central",IF(C130="Chad","Central",IF(C130="Comoros","East",IF(C130="Congo CG","Central",IF(C130="Côte D'Ivoire","West",IF(C130="Dem Rep Congo","Central",IF(C130="Djibouti","East",IF(C130="Egypt","North",IF(C130="Equatorial Guinea","Central",IF(C130="Eritrea","East",IF(C130="Eswatini","South",IF(C130="Ethiopia","East",IF(C130="Gabon","Central",IF(C130="Gambia","West",IF(C130="Ghana","West",IF(C130="Guinea","West",IF(C130="Guinea-Bissau","West",IF(C130="Kenya","East",IF(C130="Lesotho","South",IF(C130="Liberia","West",IF(C130="Libya","North",IF(C130="Madagascar","South",IF(C130="Malawi","South",IF(C130="Mali","West",IF(C130="Mauritania","North",IF(C130="Mauritius","South",IF(C130="Morocco","North",IF(C130="Mozambique","South",IF(C130="Multinational","Multi",IF(C130="Multi","Multi",IF(C130="Namibia","South",IF(C130="Niger","West",IF(C130="Nigeria","Nigeria",IF(C130="Rwanda","East",IF(C130="Sao Tome &amp; Principe","South",IF(C130="Senegal","West",IF(C130="Seychelles","East",IF(C130="Sierra Leone","West",IF(C130="Somalia","East",IF(C130="South Africa","South",IF(C130="South Sudan","East",IF(C130="Sudan","East",IF(C130="Tanzania","East",IF(C130="Togo","West",IF(C130="Tunisia","North",IF(C130="Uganda","East",IF(C130="Zambia","South",IF(C130="Zimbabwe","South","Not Listed"))))))))))))))))))))))))))))))))))))))))))))))))))))))))</f>
        <v>South</v>
      </c>
      <c r="AO130" s="9" t="str">
        <f t="shared" ref="AO130:AO193" si="40">IF(V130&lt;=50,"&lt;1-50 Mn",IF(V130&lt;=100,"50-100 Mn",IF(V130&lt;=200,"100-200 Mn",IF(V130&lt;=300,"100-300 Mn","&gt;300 Mn"))))</f>
        <v>&lt;1-50 Mn</v>
      </c>
      <c r="AP130" s="9" t="str">
        <f t="shared" ref="AP130:AP193" si="41">IF(C130="Algeria","ADB Countries",IF(C130="Angola","ADB Countries",IF(C130="Benin","ADF Countries",IF(C130="Botswana","ADB Countries",IF(C130="Burkina Faso","ADF Countries",IF(C130="Burundi","ADF Countries",IF(C130="Cameroon","Blend Countries",IF(C130="Cape Verde","ADB Countries",IF(C130="Central African Republic","ADF Countries",IF(C130="Centrafrique","ADF Countries",IF(C130="Chad","ADF Countries",IF(C130="Comoros","ADF Countries",IF(C130="Congo CG","ADB Countries",IF(C130="Congo","ADB Countries",IF(C130="Côte D'Ivoire","Blend Countries",IF(C130="Dem Rep Congo","ADF Countries",IF(C130="DEMOCRATIC REPUBLIC OF THE CONGO","ADF Countries",IF(C130="Djibouti","ADF Countries",IF(C130="Egypt","ADB Countries",IF(C130="Eq Guinea","ADB Countries",IF(C130="Equatorial Guinea","ADB Countries",IF(C130="Eritrea","ADF Countries",IF(C130="Swaziland","ADB Countries",IF(C130="Eswatini","ADB Countries",IF(C130="Ethiopia","ADF Countries",IF(C130="Gabon","ADB Countries",IF(C130="Gambia","ADF Countries",IF(C130="Ghana","ADF Countries",IF(C130="Guinea","ADF Countries",IF(C130="Guinea-Bissau","ADF Countries",IF(C130="Kenya","Blend Countries",IF(C130="Lesotho","ADF Countries",IF(C130="Liberia","ADF Countries",IF(C130="Libya","ADB Countries",IF(C130="Madagascar","ADF Countries",IF(C130="Malawi","ADF Countries",IF(C130="Mali","ADF Countries",IF(C130="Mauritania","ADF Countries",IF(C130="Mauritius","ADB Countries",IF(C130="Morocco","ADB Countries",IF(C130="Mozambique","ADF Countries",IF(OR(C130="Multi",C130="Multinational",C130="Multi-Countries"),"Multinational",IF(C130="Namibia","ADB Countries",IF(C130="Niger","ADF Countries",IF(C130="Nigeria","ADB Countries",IF(C130="Rwanda","ADF Countries",IF(C130="Sao Tome &amp; Principe","ADF Countries",IF(C130="Sao Tome","ADF Countries",IF(C130="Senegal","Blend Countries",IF(C130="Seychelles","ADB Countries",IF(C130="Sierra Leone","ADF Countries",IF(C130="Somalia","ADF Countries",IF(C130="South Africa","ADB Countries",IF(C130="South Sudan","ADF Countries",IF(C130="Sudan","ADF Countries",IF(C130="Tanzania","Blend Countries",IF(C130="Togo","ADF Countries",IF(C130="Tunisia","ADB Countries",IF(C130="Uganda","ADF Countries",IF(C130="Zambia","Blend Countries",IF(C130="Zimbabwe","ADF Countries","")))))))))))))))))))))))))))))))))))))))))))))))))))))))))))))</f>
        <v>ADB Countries</v>
      </c>
      <c r="AQ130" s="9" t="str">
        <f t="shared" ref="AQ130:AQ193" si="42">IF(C130="Algeria","Non-Transition States",
IF(C130="Angola","Non-Transition States",
IF(C130="Benin","Non-Transition States",
IF(C130="Botswana","Non-Transition States",
IF(C130="Burkina Faso","Transition States",
IF(C130="Burundi","Transition States",
IF(C130="Cameroon","Non-Transition States",
IF(C130="Cape Verde","Non-Transition States",
IF(C130="Central African Republic","Transition States",
IF(C130="Centrafrique","Transition States",
IF(C130="Chad","Transition States",
IF(C130="Comoros","Transition States",
IF(C130="Congo CG","Non-Transition States",
IF(C130="Congo","Non-Transition States",
IF(C130="Côte D'Ivoire","Non-Transition States",
IF(C130="Dem Rep Congo","Transition States",
IF(C130="DEMOCRATIC REPUBLIC OF THE CONGO","Transition States",
IF(C130="Djibouti","Transition States",
IF(C130="Egypt","Non-Transition States",
IF(C130="Eq Guinea","Non-Transition States",
IF(C130="Equatorial Guinea","Non-Transition States",
IF(C130="Eritrea","Transition States",
IF(C130="Swaziland","Non-Transition States",
IF(C130="Eswatini","Non-Transition States",
IF(C130="Ethiopia","Non-Transition States",
IF(C130="Gabon","Non-Transition States",
IF(C130="Gambia","Transition States",
IF(C130="Ghana","Non-Transition States",
IF(C130="Guinea","Transition States",
IF(C130="Guinea-Bissau","Transition States",
IF(C130="Kenya","Non-Transition States",
IF(C130="Lesotho","Non-Transition States",
IF(C130="Liberia","Transition States",
IF(C130="Libya","Non-Transition States",
IF(C130="Madagascar","Transition States",
IF(C130="Malawi","Non-Transition States",
IF(C130="Mali","Transition States",
IF(C130="Mauritania","Non-Transition States",
IF(C130="Mauritius","Non-Transition States",
IF(C130="Morocco","Non-Transition States",
IF(C130="Mozambique","Transition States",
IF(C130="Multi","Multinational",
IF(C130="Multinational","Multinational",
IF(C130="Namibia","Non-Transition States",
IF(C130="Niger","Transition States",
IF(C130="Nigeria","Non-Transition States",
IF(C130="Rwanda","Non-Transition States",
IF(C130="Sao Tome &amp; Principe","Non-Transition States",
IF(C130="Sao Tome","Non-Transition States",
IF(C130="Senegal","Non-Transition States",
IF(C130="Seychelles","Non-Transition States",
IF(C130="Sierra Leone","Transition States",
IF(C130="Somalia","Transition States",
IF(C130="South Africa","Non-Transition States",
IF(C130="South Sudan","Transition States",
IF(C130="Sudan","Transition States",
IF(C130="Tanzania","Non-Transition States",
IF(C130="Togo","Transition States",
IF(C130="Tunisia","Non-Transition States",
IF(C130="Uganda","Non-Transition States",
IF(C130="Zambia","Non-Transition States",
IF(C130="Zimbabwe","Transition States",
IF(C130="Multi-Countries","Multinational","")))))))))))))))))))))))))))))))))))))))))))))))))))))))))))))))</f>
        <v>Non-Transition States</v>
      </c>
      <c r="AR130" s="13" t="str">
        <f>IF(ISNUMBER(MATCH(C130, {"Gabon","Sudan","Niger","Mali","Burkina Faso","Guinea"}, 0)), "De Facto Countries", "Non-De Facto Countries")</f>
        <v>Non-De Facto Countries</v>
      </c>
      <c r="AS130" s="9" t="str">
        <f t="shared" ref="AS130:AS193" si="43">IF(OR(AM130="Environment", AM130="Power", AM130="Transport", AM130="Urban Developm.", AM130="WASH Sector"), "Infrastructure", "Others Including Policy-Based")</f>
        <v>Others Including Policy-Based</v>
      </c>
      <c r="AT130" s="9" t="str" cm="1">
        <f t="array" ref="AT130">_xlfn.SWITCH(K130,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131" spans="1:46" ht="10.5">
      <c r="A131" s="8" t="s">
        <v>412</v>
      </c>
      <c r="B131" s="9" t="s">
        <v>413</v>
      </c>
      <c r="C131" s="9" t="s">
        <v>102</v>
      </c>
      <c r="D131" s="9" t="s">
        <v>49</v>
      </c>
      <c r="E131" s="9" t="s">
        <v>79</v>
      </c>
      <c r="F131" s="9" t="s">
        <v>215</v>
      </c>
      <c r="G131" s="9" t="s">
        <v>215</v>
      </c>
      <c r="H131" s="9" t="s">
        <v>52</v>
      </c>
      <c r="I131" s="9" t="s">
        <v>53</v>
      </c>
      <c r="J131" s="9" t="s">
        <v>74</v>
      </c>
      <c r="K131" s="9" t="s">
        <v>216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f t="shared" si="31"/>
        <v>0</v>
      </c>
      <c r="S131" s="9">
        <v>0</v>
      </c>
      <c r="T131" s="9">
        <v>0</v>
      </c>
      <c r="U131" s="9">
        <v>0</v>
      </c>
      <c r="V131" s="11">
        <f t="shared" si="32"/>
        <v>0</v>
      </c>
      <c r="W131" s="9" t="s">
        <v>68</v>
      </c>
      <c r="X131" s="9">
        <v>0</v>
      </c>
      <c r="Y131" s="9">
        <v>0</v>
      </c>
      <c r="Z131" s="9">
        <v>0</v>
      </c>
      <c r="AA131" s="9">
        <v>0</v>
      </c>
      <c r="AB131" s="9">
        <v>100</v>
      </c>
      <c r="AC131" s="10">
        <f t="shared" si="30"/>
        <v>0</v>
      </c>
      <c r="AD131" s="9" t="b">
        <f>Table1[[#This Row],[TOTAL HI]]=Table1[[#This Row],[Total]]</f>
        <v>1</v>
      </c>
      <c r="AE131" s="11">
        <f t="shared" si="33"/>
        <v>0</v>
      </c>
      <c r="AF131" s="11">
        <f t="shared" si="34"/>
        <v>0</v>
      </c>
      <c r="AG131" s="11">
        <f t="shared" si="35"/>
        <v>0</v>
      </c>
      <c r="AH131" s="11">
        <f t="shared" si="36"/>
        <v>0</v>
      </c>
      <c r="AI131" s="11">
        <f t="shared" si="37"/>
        <v>0</v>
      </c>
      <c r="AJ131" s="12">
        <v>45261</v>
      </c>
      <c r="AK131" s="11" t="s">
        <v>56</v>
      </c>
      <c r="AL131" s="9" t="s">
        <v>27</v>
      </c>
      <c r="AM131" s="9" t="str">
        <f t="shared" si="38"/>
        <v>Multi-Sector</v>
      </c>
      <c r="AN131" s="9" t="str">
        <f t="shared" si="39"/>
        <v>Nigeria</v>
      </c>
      <c r="AO131" s="9" t="str">
        <f t="shared" si="40"/>
        <v>&lt;1-50 Mn</v>
      </c>
      <c r="AP131" s="9" t="str">
        <f t="shared" si="41"/>
        <v>ADB Countries</v>
      </c>
      <c r="AQ131" s="9" t="str">
        <f t="shared" si="42"/>
        <v>Non-Transition States</v>
      </c>
      <c r="AR131" s="13" t="str">
        <f>IF(ISNUMBER(MATCH(C131, {"Gabon","Sudan","Niger","Mali","Burkina Faso","Guinea"}, 0)), "De Facto Countries", "Non-De Facto Countries")</f>
        <v>Non-De Facto Countries</v>
      </c>
      <c r="AS131" s="9" t="str">
        <f t="shared" si="43"/>
        <v>Others Including Policy-Based</v>
      </c>
      <c r="AT131" s="9" t="str" cm="1">
        <f t="array" ref="AT131">_xlfn.SWITCH(K131,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132" spans="1:46" ht="10.5">
      <c r="A132" s="8" t="s">
        <v>414</v>
      </c>
      <c r="B132" s="9" t="s">
        <v>415</v>
      </c>
      <c r="C132" s="9" t="s">
        <v>96</v>
      </c>
      <c r="D132" s="9" t="s">
        <v>49</v>
      </c>
      <c r="E132" s="9" t="s">
        <v>50</v>
      </c>
      <c r="F132" s="9" t="s">
        <v>260</v>
      </c>
      <c r="G132" s="9" t="s">
        <v>260</v>
      </c>
      <c r="H132" s="9" t="s">
        <v>84</v>
      </c>
      <c r="I132" s="9" t="s">
        <v>73</v>
      </c>
      <c r="J132" s="9" t="s">
        <v>54</v>
      </c>
      <c r="K132" s="9" t="s">
        <v>261</v>
      </c>
      <c r="L132" s="9">
        <v>37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f t="shared" si="31"/>
        <v>0</v>
      </c>
      <c r="S132" s="9">
        <v>0</v>
      </c>
      <c r="T132" s="9">
        <v>0</v>
      </c>
      <c r="U132" s="9">
        <v>0</v>
      </c>
      <c r="V132" s="11">
        <f t="shared" si="32"/>
        <v>37</v>
      </c>
      <c r="W132" s="9" t="s">
        <v>11</v>
      </c>
      <c r="X132" s="9">
        <v>0</v>
      </c>
      <c r="Y132" s="9">
        <v>0</v>
      </c>
      <c r="Z132" s="9">
        <v>30</v>
      </c>
      <c r="AA132" s="9">
        <v>0</v>
      </c>
      <c r="AB132" s="9">
        <v>70</v>
      </c>
      <c r="AC132" s="10">
        <f t="shared" si="30"/>
        <v>37</v>
      </c>
      <c r="AD132" s="9" t="b">
        <f>Table1[[#This Row],[TOTAL HI]]=Table1[[#This Row],[Total]]</f>
        <v>1</v>
      </c>
      <c r="AE132" s="11">
        <f t="shared" si="33"/>
        <v>0</v>
      </c>
      <c r="AF132" s="11">
        <f t="shared" si="34"/>
        <v>0</v>
      </c>
      <c r="AG132" s="11">
        <f t="shared" si="35"/>
        <v>11.1</v>
      </c>
      <c r="AH132" s="11">
        <f t="shared" si="36"/>
        <v>0</v>
      </c>
      <c r="AI132" s="11">
        <f t="shared" si="37"/>
        <v>25.9</v>
      </c>
      <c r="AJ132" s="12">
        <v>45261</v>
      </c>
      <c r="AK132" s="11" t="s">
        <v>56</v>
      </c>
      <c r="AL132" s="9" t="s">
        <v>27</v>
      </c>
      <c r="AM132" s="9" t="str">
        <f t="shared" si="38"/>
        <v>Power</v>
      </c>
      <c r="AN132" s="9" t="str">
        <f t="shared" si="39"/>
        <v>North</v>
      </c>
      <c r="AO132" s="9" t="str">
        <f t="shared" si="40"/>
        <v>&lt;1-50 Mn</v>
      </c>
      <c r="AP132" s="9" t="str">
        <f t="shared" si="41"/>
        <v>ADB Countries</v>
      </c>
      <c r="AQ132" s="9" t="str">
        <f t="shared" si="42"/>
        <v>Non-Transition States</v>
      </c>
      <c r="AR132" s="13" t="str">
        <f>IF(ISNUMBER(MATCH(C132, {"Gabon","Sudan","Niger","Mali","Burkina Faso","Guinea"}, 0)), "De Facto Countries", "Non-De Facto Countries")</f>
        <v>Non-De Facto Countries</v>
      </c>
      <c r="AS132" s="9" t="str">
        <f t="shared" si="43"/>
        <v>Infrastructure</v>
      </c>
      <c r="AT132" s="9" t="str" cm="1">
        <f t="array" ref="AT132">_xlfn.SWITCH(K132,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33" spans="1:46" ht="10.5">
      <c r="A133" s="8" t="s">
        <v>416</v>
      </c>
      <c r="B133" s="9" t="s">
        <v>417</v>
      </c>
      <c r="C133" s="9" t="s">
        <v>96</v>
      </c>
      <c r="D133" s="9" t="s">
        <v>49</v>
      </c>
      <c r="E133" s="9" t="s">
        <v>50</v>
      </c>
      <c r="F133" s="9" t="s">
        <v>107</v>
      </c>
      <c r="G133" s="9" t="s">
        <v>107</v>
      </c>
      <c r="H133" s="9" t="s">
        <v>84</v>
      </c>
      <c r="I133" s="9" t="s">
        <v>73</v>
      </c>
      <c r="J133" s="9" t="s">
        <v>54</v>
      </c>
      <c r="K133" s="9" t="s">
        <v>75</v>
      </c>
      <c r="L133" s="9">
        <v>0</v>
      </c>
      <c r="M133" s="9">
        <v>60</v>
      </c>
      <c r="N133" s="9">
        <v>0</v>
      </c>
      <c r="O133" s="9">
        <v>0</v>
      </c>
      <c r="P133" s="9">
        <v>0</v>
      </c>
      <c r="Q133" s="9">
        <v>0</v>
      </c>
      <c r="R133" s="9">
        <f t="shared" si="31"/>
        <v>0</v>
      </c>
      <c r="S133" s="9">
        <v>0</v>
      </c>
      <c r="T133" s="9">
        <v>0</v>
      </c>
      <c r="U133" s="9">
        <v>0</v>
      </c>
      <c r="V133" s="11">
        <f t="shared" si="32"/>
        <v>60</v>
      </c>
      <c r="W133" s="9" t="s">
        <v>12</v>
      </c>
      <c r="X133" s="9">
        <v>0</v>
      </c>
      <c r="Y133" s="9">
        <v>0</v>
      </c>
      <c r="Z133" s="9">
        <v>70</v>
      </c>
      <c r="AA133" s="9">
        <v>0</v>
      </c>
      <c r="AB133" s="9">
        <v>30</v>
      </c>
      <c r="AC133" s="10">
        <f t="shared" si="30"/>
        <v>60</v>
      </c>
      <c r="AD133" s="9" t="b">
        <f>Table1[[#This Row],[TOTAL HI]]=Table1[[#This Row],[Total]]</f>
        <v>1</v>
      </c>
      <c r="AE133" s="11">
        <f t="shared" si="33"/>
        <v>0</v>
      </c>
      <c r="AF133" s="11">
        <f t="shared" si="34"/>
        <v>0</v>
      </c>
      <c r="AG133" s="11">
        <f t="shared" si="35"/>
        <v>42</v>
      </c>
      <c r="AH133" s="11">
        <f t="shared" si="36"/>
        <v>0</v>
      </c>
      <c r="AI133" s="11">
        <f t="shared" si="37"/>
        <v>18</v>
      </c>
      <c r="AJ133" s="12">
        <v>45261</v>
      </c>
      <c r="AK133" s="11" t="s">
        <v>56</v>
      </c>
      <c r="AL133" s="9" t="s">
        <v>27</v>
      </c>
      <c r="AM133" s="9" t="str">
        <f t="shared" si="38"/>
        <v>Finance</v>
      </c>
      <c r="AN133" s="9" t="str">
        <f t="shared" si="39"/>
        <v>North</v>
      </c>
      <c r="AO133" s="9" t="str">
        <f t="shared" si="40"/>
        <v>50-100 Mn</v>
      </c>
      <c r="AP133" s="9" t="str">
        <f t="shared" si="41"/>
        <v>ADB Countries</v>
      </c>
      <c r="AQ133" s="9" t="str">
        <f t="shared" si="42"/>
        <v>Non-Transition States</v>
      </c>
      <c r="AR133" s="13" t="str">
        <f>IF(ISNUMBER(MATCH(C133, {"Gabon","Sudan","Niger","Mali","Burkina Faso","Guinea"}, 0)), "De Facto Countries", "Non-De Facto Countries")</f>
        <v>Non-De Facto Countries</v>
      </c>
      <c r="AS133" s="9" t="str">
        <f t="shared" si="43"/>
        <v>Others Including Policy-Based</v>
      </c>
      <c r="AT133" s="9" t="str" cm="1">
        <f t="array" ref="AT133">_xlfn.SWITCH(K133,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34" spans="1:46" ht="10.5">
      <c r="A134" s="8" t="s">
        <v>418</v>
      </c>
      <c r="B134" s="9" t="s">
        <v>419</v>
      </c>
      <c r="C134" s="9" t="s">
        <v>96</v>
      </c>
      <c r="D134" s="9" t="s">
        <v>49</v>
      </c>
      <c r="E134" s="9" t="s">
        <v>66</v>
      </c>
      <c r="F134" s="9" t="s">
        <v>51</v>
      </c>
      <c r="G134" s="9" t="s">
        <v>51</v>
      </c>
      <c r="H134" s="9" t="s">
        <v>52</v>
      </c>
      <c r="I134" s="9" t="s">
        <v>53</v>
      </c>
      <c r="J134" s="9" t="s">
        <v>54</v>
      </c>
      <c r="K134" s="9" t="s">
        <v>55</v>
      </c>
      <c r="L134" s="9">
        <v>76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f t="shared" si="31"/>
        <v>0</v>
      </c>
      <c r="S134" s="9">
        <v>0</v>
      </c>
      <c r="T134" s="9">
        <v>0</v>
      </c>
      <c r="U134" s="9">
        <v>0</v>
      </c>
      <c r="V134" s="11">
        <f t="shared" si="32"/>
        <v>76</v>
      </c>
      <c r="W134" s="9" t="s">
        <v>11</v>
      </c>
      <c r="X134" s="9">
        <v>60</v>
      </c>
      <c r="Y134" s="9">
        <v>0</v>
      </c>
      <c r="Z134" s="9">
        <v>0</v>
      </c>
      <c r="AA134" s="9">
        <v>0</v>
      </c>
      <c r="AB134" s="9">
        <v>40</v>
      </c>
      <c r="AC134" s="10">
        <f t="shared" si="30"/>
        <v>76</v>
      </c>
      <c r="AD134" s="9" t="b">
        <f>Table1[[#This Row],[TOTAL HI]]=Table1[[#This Row],[Total]]</f>
        <v>1</v>
      </c>
      <c r="AE134" s="11">
        <f t="shared" si="33"/>
        <v>45.6</v>
      </c>
      <c r="AF134" s="11">
        <f t="shared" si="34"/>
        <v>0</v>
      </c>
      <c r="AG134" s="11">
        <f t="shared" si="35"/>
        <v>0</v>
      </c>
      <c r="AH134" s="11">
        <f t="shared" si="36"/>
        <v>0</v>
      </c>
      <c r="AI134" s="11">
        <f t="shared" si="37"/>
        <v>30.4</v>
      </c>
      <c r="AJ134" s="12">
        <v>45261</v>
      </c>
      <c r="AK134" s="11" t="s">
        <v>56</v>
      </c>
      <c r="AL134" s="9" t="s">
        <v>27</v>
      </c>
      <c r="AM134" s="9" t="str">
        <f t="shared" si="38"/>
        <v>Agriculture</v>
      </c>
      <c r="AN134" s="9" t="str">
        <f t="shared" si="39"/>
        <v>North</v>
      </c>
      <c r="AO134" s="9" t="str">
        <f t="shared" si="40"/>
        <v>50-100 Mn</v>
      </c>
      <c r="AP134" s="9" t="str">
        <f t="shared" si="41"/>
        <v>ADB Countries</v>
      </c>
      <c r="AQ134" s="9" t="str">
        <f t="shared" si="42"/>
        <v>Non-Transition States</v>
      </c>
      <c r="AR134" s="13" t="str">
        <f>IF(ISNUMBER(MATCH(C134, {"Gabon","Sudan","Niger","Mali","Burkina Faso","Guinea"}, 0)), "De Facto Countries", "Non-De Facto Countries")</f>
        <v>Non-De Facto Countries</v>
      </c>
      <c r="AS134" s="9" t="str">
        <f t="shared" si="43"/>
        <v>Others Including Policy-Based</v>
      </c>
      <c r="AT134" s="9" t="str" cm="1">
        <f t="array" ref="AT134">_xlfn.SWITCH(K134,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35" spans="1:46" ht="10.5">
      <c r="A135" s="8" t="s">
        <v>420</v>
      </c>
      <c r="B135" s="9" t="s">
        <v>421</v>
      </c>
      <c r="C135" s="9" t="s">
        <v>267</v>
      </c>
      <c r="D135" s="9" t="s">
        <v>49</v>
      </c>
      <c r="E135" s="9" t="s">
        <v>50</v>
      </c>
      <c r="F135" s="9" t="s">
        <v>260</v>
      </c>
      <c r="G135" s="9" t="s">
        <v>260</v>
      </c>
      <c r="H135" s="9" t="s">
        <v>52</v>
      </c>
      <c r="I135" s="9" t="s">
        <v>53</v>
      </c>
      <c r="J135" s="9" t="s">
        <v>62</v>
      </c>
      <c r="K135" s="9" t="s">
        <v>261</v>
      </c>
      <c r="L135" s="9">
        <v>50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f t="shared" si="31"/>
        <v>0</v>
      </c>
      <c r="S135" s="9">
        <v>0</v>
      </c>
      <c r="T135" s="9">
        <v>0</v>
      </c>
      <c r="U135" s="9">
        <v>0</v>
      </c>
      <c r="V135" s="11">
        <f t="shared" si="32"/>
        <v>50</v>
      </c>
      <c r="W135" s="9" t="s">
        <v>11</v>
      </c>
      <c r="X135" s="9">
        <v>0</v>
      </c>
      <c r="Y135" s="9">
        <v>50</v>
      </c>
      <c r="Z135" s="9">
        <v>0</v>
      </c>
      <c r="AA135" s="9">
        <v>0</v>
      </c>
      <c r="AB135" s="9">
        <v>50</v>
      </c>
      <c r="AC135" s="10">
        <f t="shared" si="30"/>
        <v>50</v>
      </c>
      <c r="AD135" s="9" t="b">
        <f>Table1[[#This Row],[TOTAL HI]]=Table1[[#This Row],[Total]]</f>
        <v>1</v>
      </c>
      <c r="AE135" s="11">
        <f t="shared" si="33"/>
        <v>0</v>
      </c>
      <c r="AF135" s="11">
        <f t="shared" si="34"/>
        <v>25</v>
      </c>
      <c r="AG135" s="11">
        <f t="shared" si="35"/>
        <v>0</v>
      </c>
      <c r="AH135" s="11">
        <f t="shared" si="36"/>
        <v>0</v>
      </c>
      <c r="AI135" s="11">
        <f t="shared" si="37"/>
        <v>25</v>
      </c>
      <c r="AJ135" s="12">
        <v>45261</v>
      </c>
      <c r="AK135" s="11" t="s">
        <v>56</v>
      </c>
      <c r="AL135" s="9" t="s">
        <v>27</v>
      </c>
      <c r="AM135" s="9" t="str">
        <f t="shared" si="38"/>
        <v>Power</v>
      </c>
      <c r="AN135" s="9" t="str">
        <f t="shared" si="39"/>
        <v>South</v>
      </c>
      <c r="AO135" s="9" t="str">
        <f t="shared" si="40"/>
        <v>&lt;1-50 Mn</v>
      </c>
      <c r="AP135" s="9" t="str">
        <f t="shared" si="41"/>
        <v>ADB Countries</v>
      </c>
      <c r="AQ135" s="9" t="str">
        <f t="shared" si="42"/>
        <v>Non-Transition States</v>
      </c>
      <c r="AR135" s="13" t="str">
        <f>IF(ISNUMBER(MATCH(C135, {"Gabon","Sudan","Niger","Mali","Burkina Faso","Guinea"}, 0)), "De Facto Countries", "Non-De Facto Countries")</f>
        <v>Non-De Facto Countries</v>
      </c>
      <c r="AS135" s="9" t="str">
        <f t="shared" si="43"/>
        <v>Infrastructure</v>
      </c>
      <c r="AT135" s="9" t="str" cm="1">
        <f t="array" ref="AT135">_xlfn.SWITCH(K135,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36" spans="1:46" ht="10.5">
      <c r="A136" s="8" t="s">
        <v>422</v>
      </c>
      <c r="B136" s="9" t="s">
        <v>423</v>
      </c>
      <c r="C136" s="9" t="s">
        <v>267</v>
      </c>
      <c r="D136" s="9" t="s">
        <v>49</v>
      </c>
      <c r="E136" s="9" t="s">
        <v>50</v>
      </c>
      <c r="F136" s="9" t="s">
        <v>399</v>
      </c>
      <c r="G136" s="9" t="s">
        <v>399</v>
      </c>
      <c r="H136" s="9" t="s">
        <v>52</v>
      </c>
      <c r="I136" s="9" t="s">
        <v>53</v>
      </c>
      <c r="J136" s="9" t="s">
        <v>62</v>
      </c>
      <c r="K136" s="9" t="s">
        <v>216</v>
      </c>
      <c r="L136" s="9">
        <v>225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f t="shared" si="31"/>
        <v>0</v>
      </c>
      <c r="S136" s="9">
        <v>0</v>
      </c>
      <c r="T136" s="9">
        <v>0</v>
      </c>
      <c r="U136" s="9">
        <v>0</v>
      </c>
      <c r="V136" s="11">
        <f t="shared" si="32"/>
        <v>225</v>
      </c>
      <c r="W136" s="9" t="s">
        <v>11</v>
      </c>
      <c r="X136" s="9">
        <v>0</v>
      </c>
      <c r="Y136" s="9">
        <v>50</v>
      </c>
      <c r="Z136" s="9">
        <v>0</v>
      </c>
      <c r="AA136" s="9">
        <v>0</v>
      </c>
      <c r="AB136" s="9">
        <v>50</v>
      </c>
      <c r="AC136" s="10">
        <f t="shared" si="30"/>
        <v>225</v>
      </c>
      <c r="AD136" s="9" t="b">
        <f>Table1[[#This Row],[TOTAL HI]]=Table1[[#This Row],[Total]]</f>
        <v>1</v>
      </c>
      <c r="AE136" s="11">
        <f t="shared" si="33"/>
        <v>0</v>
      </c>
      <c r="AF136" s="11">
        <f t="shared" si="34"/>
        <v>112.5</v>
      </c>
      <c r="AG136" s="11">
        <f t="shared" si="35"/>
        <v>0</v>
      </c>
      <c r="AH136" s="11">
        <f t="shared" si="36"/>
        <v>0</v>
      </c>
      <c r="AI136" s="11">
        <f t="shared" si="37"/>
        <v>112.5</v>
      </c>
      <c r="AJ136" s="12">
        <v>45261</v>
      </c>
      <c r="AK136" s="11" t="s">
        <v>56</v>
      </c>
      <c r="AL136" s="9" t="s">
        <v>27</v>
      </c>
      <c r="AM136" s="9" t="str">
        <f t="shared" si="38"/>
        <v>Multi-Sector</v>
      </c>
      <c r="AN136" s="9" t="str">
        <f t="shared" si="39"/>
        <v>South</v>
      </c>
      <c r="AO136" s="9" t="str">
        <f t="shared" si="40"/>
        <v>100-300 Mn</v>
      </c>
      <c r="AP136" s="9" t="str">
        <f t="shared" si="41"/>
        <v>ADB Countries</v>
      </c>
      <c r="AQ136" s="9" t="str">
        <f t="shared" si="42"/>
        <v>Non-Transition States</v>
      </c>
      <c r="AR136" s="13" t="str">
        <f>IF(ISNUMBER(MATCH(C136, {"Gabon","Sudan","Niger","Mali","Burkina Faso","Guinea"}, 0)), "De Facto Countries", "Non-De Facto Countries")</f>
        <v>Non-De Facto Countries</v>
      </c>
      <c r="AS136" s="9" t="str">
        <f t="shared" si="43"/>
        <v>Others Including Policy-Based</v>
      </c>
      <c r="AT136" s="9" t="str" cm="1">
        <f t="array" ref="AT136">_xlfn.SWITCH(K136,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137" spans="1:46" ht="10.5">
      <c r="A137" s="8" t="s">
        <v>424</v>
      </c>
      <c r="B137" s="9" t="s">
        <v>425</v>
      </c>
      <c r="C137" s="9" t="s">
        <v>146</v>
      </c>
      <c r="D137" s="9" t="s">
        <v>49</v>
      </c>
      <c r="E137" s="9" t="s">
        <v>79</v>
      </c>
      <c r="F137" s="9" t="s">
        <v>148</v>
      </c>
      <c r="G137" s="9" t="s">
        <v>148</v>
      </c>
      <c r="H137" s="9" t="s">
        <v>52</v>
      </c>
      <c r="I137" s="9" t="s">
        <v>73</v>
      </c>
      <c r="J137" s="9" t="s">
        <v>62</v>
      </c>
      <c r="K137" s="9" t="s">
        <v>324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f t="shared" si="31"/>
        <v>0</v>
      </c>
      <c r="S137" s="9">
        <v>0</v>
      </c>
      <c r="T137" s="9">
        <v>0</v>
      </c>
      <c r="U137" s="9">
        <v>0</v>
      </c>
      <c r="V137" s="11">
        <f t="shared" si="32"/>
        <v>0</v>
      </c>
      <c r="W137" s="9" t="s">
        <v>68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10">
        <f t="shared" si="30"/>
        <v>0</v>
      </c>
      <c r="AD137" s="9" t="b">
        <f>Table1[[#This Row],[TOTAL HI]]=Table1[[#This Row],[Total]]</f>
        <v>1</v>
      </c>
      <c r="AE137" s="11">
        <f t="shared" si="33"/>
        <v>0</v>
      </c>
      <c r="AF137" s="11">
        <f t="shared" si="34"/>
        <v>0</v>
      </c>
      <c r="AG137" s="11">
        <f t="shared" si="35"/>
        <v>0</v>
      </c>
      <c r="AH137" s="11">
        <f t="shared" si="36"/>
        <v>0</v>
      </c>
      <c r="AI137" s="11">
        <f t="shared" si="37"/>
        <v>0</v>
      </c>
      <c r="AJ137" s="12">
        <v>45261</v>
      </c>
      <c r="AK137" s="11" t="s">
        <v>56</v>
      </c>
      <c r="AL137" s="9" t="s">
        <v>57</v>
      </c>
      <c r="AM137" s="9" t="str">
        <f t="shared" si="38"/>
        <v>Power</v>
      </c>
      <c r="AN137" s="9" t="str">
        <f t="shared" si="39"/>
        <v>South</v>
      </c>
      <c r="AO137" s="9" t="str">
        <f t="shared" si="40"/>
        <v>&lt;1-50 Mn</v>
      </c>
      <c r="AP137" s="9" t="str">
        <f t="shared" si="41"/>
        <v>ADF Countries</v>
      </c>
      <c r="AQ137" s="9" t="str">
        <f t="shared" si="42"/>
        <v>Non-Transition States</v>
      </c>
      <c r="AR137" s="13" t="str">
        <f>IF(ISNUMBER(MATCH(C137, {"Gabon","Sudan","Niger","Mali","Burkina Faso","Guinea"}, 0)), "De Facto Countries", "Non-De Facto Countries")</f>
        <v>Non-De Facto Countries</v>
      </c>
      <c r="AS137" s="9" t="str">
        <f t="shared" si="43"/>
        <v>Infrastructure</v>
      </c>
      <c r="AT137" s="9" t="str" cm="1">
        <f t="array" ref="AT137">_xlfn.SWITCH(K137,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38" spans="1:46" ht="10.5">
      <c r="A138" s="8" t="s">
        <v>426</v>
      </c>
      <c r="B138" s="9" t="s">
        <v>427</v>
      </c>
      <c r="C138" s="9" t="s">
        <v>428</v>
      </c>
      <c r="D138" s="9" t="s">
        <v>49</v>
      </c>
      <c r="E138" s="9" t="s">
        <v>79</v>
      </c>
      <c r="F138" s="9" t="s">
        <v>147</v>
      </c>
      <c r="G138" s="9" t="s">
        <v>147</v>
      </c>
      <c r="H138" s="9" t="s">
        <v>52</v>
      </c>
      <c r="I138" s="9" t="s">
        <v>53</v>
      </c>
      <c r="J138" s="9" t="s">
        <v>62</v>
      </c>
      <c r="K138" s="9" t="s">
        <v>86</v>
      </c>
      <c r="L138" s="9">
        <v>0</v>
      </c>
      <c r="M138" s="9">
        <v>0</v>
      </c>
      <c r="N138" s="9">
        <v>0</v>
      </c>
      <c r="O138" s="9">
        <v>9</v>
      </c>
      <c r="P138" s="9">
        <v>0</v>
      </c>
      <c r="Q138" s="9">
        <v>0</v>
      </c>
      <c r="R138" s="9">
        <f t="shared" si="31"/>
        <v>9</v>
      </c>
      <c r="S138" s="9">
        <v>0</v>
      </c>
      <c r="T138" s="9">
        <v>0</v>
      </c>
      <c r="U138" s="9">
        <v>0</v>
      </c>
      <c r="V138" s="11">
        <f t="shared" si="32"/>
        <v>9</v>
      </c>
      <c r="W138" s="9" t="s">
        <v>17</v>
      </c>
      <c r="X138" s="9">
        <v>0</v>
      </c>
      <c r="Y138" s="9">
        <v>100</v>
      </c>
      <c r="Z138" s="9">
        <v>0</v>
      </c>
      <c r="AA138" s="9">
        <v>0</v>
      </c>
      <c r="AB138" s="9">
        <v>0</v>
      </c>
      <c r="AC138" s="10">
        <f t="shared" si="30"/>
        <v>9</v>
      </c>
      <c r="AD138" s="9" t="b">
        <f>Table1[[#This Row],[TOTAL HI]]=Table1[[#This Row],[Total]]</f>
        <v>1</v>
      </c>
      <c r="AE138" s="11">
        <f t="shared" si="33"/>
        <v>0</v>
      </c>
      <c r="AF138" s="11">
        <f t="shared" si="34"/>
        <v>9</v>
      </c>
      <c r="AG138" s="11">
        <f t="shared" si="35"/>
        <v>0</v>
      </c>
      <c r="AH138" s="11">
        <f t="shared" si="36"/>
        <v>0</v>
      </c>
      <c r="AI138" s="11">
        <f t="shared" si="37"/>
        <v>0</v>
      </c>
      <c r="AJ138" s="12">
        <v>45261</v>
      </c>
      <c r="AK138" s="11" t="s">
        <v>56</v>
      </c>
      <c r="AL138" s="9" t="s">
        <v>57</v>
      </c>
      <c r="AM138" s="9" t="str">
        <f t="shared" si="38"/>
        <v>Power</v>
      </c>
      <c r="AN138" s="9" t="str">
        <f t="shared" si="39"/>
        <v>South</v>
      </c>
      <c r="AO138" s="9" t="str">
        <f t="shared" si="40"/>
        <v>&lt;1-50 Mn</v>
      </c>
      <c r="AP138" s="9" t="str">
        <f t="shared" si="41"/>
        <v>ADF Countries</v>
      </c>
      <c r="AQ138" s="9" t="str">
        <f t="shared" si="42"/>
        <v>Non-Transition States</v>
      </c>
      <c r="AR138" s="13" t="str">
        <f>IF(ISNUMBER(MATCH(C138, {"Gabon","Sudan","Niger","Mali","Burkina Faso","Guinea"}, 0)), "De Facto Countries", "Non-De Facto Countries")</f>
        <v>Non-De Facto Countries</v>
      </c>
      <c r="AS138" s="9" t="str">
        <f t="shared" si="43"/>
        <v>Infrastructure</v>
      </c>
      <c r="AT138" s="9" t="str" cm="1">
        <f t="array" ref="AT138">_xlfn.SWITCH(K138,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39" spans="1:46" ht="10.5">
      <c r="A139" s="8" t="s">
        <v>429</v>
      </c>
      <c r="B139" s="9" t="s">
        <v>430</v>
      </c>
      <c r="C139" s="9" t="s">
        <v>102</v>
      </c>
      <c r="D139" s="9" t="s">
        <v>49</v>
      </c>
      <c r="E139" s="9" t="s">
        <v>79</v>
      </c>
      <c r="F139" s="9" t="s">
        <v>51</v>
      </c>
      <c r="G139" s="9" t="s">
        <v>315</v>
      </c>
      <c r="H139" s="9" t="s">
        <v>52</v>
      </c>
      <c r="I139" s="9" t="s">
        <v>53</v>
      </c>
      <c r="J139" s="9" t="s">
        <v>85</v>
      </c>
      <c r="K139" s="9" t="s">
        <v>55</v>
      </c>
      <c r="L139" s="9">
        <v>56.8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f t="shared" si="31"/>
        <v>0</v>
      </c>
      <c r="S139" s="9">
        <v>0</v>
      </c>
      <c r="T139" s="9">
        <v>0</v>
      </c>
      <c r="U139" s="9">
        <v>0</v>
      </c>
      <c r="V139" s="11">
        <f t="shared" si="32"/>
        <v>56.8</v>
      </c>
      <c r="W139" s="9" t="s">
        <v>11</v>
      </c>
      <c r="X139" s="9">
        <v>0</v>
      </c>
      <c r="Y139" s="9">
        <v>0</v>
      </c>
      <c r="Z139" s="9">
        <v>0</v>
      </c>
      <c r="AA139" s="9">
        <v>0</v>
      </c>
      <c r="AB139" s="9">
        <v>100</v>
      </c>
      <c r="AC139" s="10">
        <f t="shared" si="30"/>
        <v>56.8</v>
      </c>
      <c r="AD139" s="9" t="b">
        <f>Table1[[#This Row],[TOTAL HI]]=Table1[[#This Row],[Total]]</f>
        <v>1</v>
      </c>
      <c r="AE139" s="11">
        <f t="shared" si="33"/>
        <v>0</v>
      </c>
      <c r="AF139" s="11">
        <f t="shared" si="34"/>
        <v>0</v>
      </c>
      <c r="AG139" s="11">
        <f t="shared" si="35"/>
        <v>0</v>
      </c>
      <c r="AH139" s="11">
        <f t="shared" si="36"/>
        <v>0</v>
      </c>
      <c r="AI139" s="11">
        <f t="shared" si="37"/>
        <v>56.8</v>
      </c>
      <c r="AJ139" s="12">
        <v>45261</v>
      </c>
      <c r="AK139" s="11" t="s">
        <v>56</v>
      </c>
      <c r="AL139" s="9" t="s">
        <v>27</v>
      </c>
      <c r="AM139" s="9" t="str">
        <f t="shared" si="38"/>
        <v>Environment</v>
      </c>
      <c r="AN139" s="9" t="str">
        <f t="shared" si="39"/>
        <v>Nigeria</v>
      </c>
      <c r="AO139" s="9" t="str">
        <f t="shared" si="40"/>
        <v>50-100 Mn</v>
      </c>
      <c r="AP139" s="9" t="str">
        <f t="shared" si="41"/>
        <v>ADB Countries</v>
      </c>
      <c r="AQ139" s="9" t="str">
        <f t="shared" si="42"/>
        <v>Non-Transition States</v>
      </c>
      <c r="AR139" s="13" t="str">
        <f>IF(ISNUMBER(MATCH(C139, {"Gabon","Sudan","Niger","Mali","Burkina Faso","Guinea"}, 0)), "De Facto Countries", "Non-De Facto Countries")</f>
        <v>Non-De Facto Countries</v>
      </c>
      <c r="AS139" s="9" t="str">
        <f t="shared" si="43"/>
        <v>Infrastructure</v>
      </c>
      <c r="AT139" s="9" t="str" cm="1">
        <f t="array" ref="AT139">_xlfn.SWITCH(K139,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40" spans="1:46" ht="10.5">
      <c r="A140" s="8" t="s">
        <v>431</v>
      </c>
      <c r="B140" s="9" t="s">
        <v>432</v>
      </c>
      <c r="C140" s="9" t="s">
        <v>110</v>
      </c>
      <c r="D140" s="9" t="s">
        <v>49</v>
      </c>
      <c r="E140" s="9" t="s">
        <v>50</v>
      </c>
      <c r="F140" s="9" t="s">
        <v>72</v>
      </c>
      <c r="G140" s="9" t="s">
        <v>72</v>
      </c>
      <c r="H140" s="9" t="s">
        <v>52</v>
      </c>
      <c r="I140" s="9" t="s">
        <v>73</v>
      </c>
      <c r="J140" s="9" t="s">
        <v>112</v>
      </c>
      <c r="K140" s="9" t="s">
        <v>75</v>
      </c>
      <c r="L140" s="9">
        <v>0</v>
      </c>
      <c r="M140" s="9">
        <v>50</v>
      </c>
      <c r="N140" s="9">
        <v>0</v>
      </c>
      <c r="O140" s="9">
        <v>0</v>
      </c>
      <c r="P140" s="9">
        <v>0</v>
      </c>
      <c r="Q140" s="9">
        <v>0</v>
      </c>
      <c r="R140" s="9">
        <f t="shared" si="31"/>
        <v>0</v>
      </c>
      <c r="S140" s="9">
        <v>0</v>
      </c>
      <c r="T140" s="9">
        <v>0</v>
      </c>
      <c r="U140" s="9">
        <v>0</v>
      </c>
      <c r="V140" s="11">
        <f t="shared" si="32"/>
        <v>50</v>
      </c>
      <c r="W140" s="9" t="s">
        <v>12</v>
      </c>
      <c r="X140" s="9">
        <v>0</v>
      </c>
      <c r="Y140" s="9">
        <v>0</v>
      </c>
      <c r="Z140" s="9">
        <v>80</v>
      </c>
      <c r="AA140" s="9">
        <v>0</v>
      </c>
      <c r="AB140" s="9">
        <v>20</v>
      </c>
      <c r="AC140" s="10">
        <f t="shared" si="30"/>
        <v>50</v>
      </c>
      <c r="AD140" s="9" t="b">
        <f>Table1[[#This Row],[TOTAL HI]]=Table1[[#This Row],[Total]]</f>
        <v>1</v>
      </c>
      <c r="AE140" s="11">
        <f t="shared" si="33"/>
        <v>0</v>
      </c>
      <c r="AF140" s="11">
        <f t="shared" si="34"/>
        <v>0</v>
      </c>
      <c r="AG140" s="11">
        <f t="shared" si="35"/>
        <v>40</v>
      </c>
      <c r="AH140" s="11">
        <f t="shared" si="36"/>
        <v>0</v>
      </c>
      <c r="AI140" s="11">
        <f t="shared" si="37"/>
        <v>10</v>
      </c>
      <c r="AJ140" s="12">
        <v>45261</v>
      </c>
      <c r="AK140" s="11" t="s">
        <v>56</v>
      </c>
      <c r="AL140" s="9" t="s">
        <v>27</v>
      </c>
      <c r="AM140" s="9" t="str">
        <f t="shared" si="38"/>
        <v>Finance</v>
      </c>
      <c r="AN140" s="9" t="str">
        <f t="shared" si="39"/>
        <v>East</v>
      </c>
      <c r="AO140" s="9" t="str">
        <f t="shared" si="40"/>
        <v>&lt;1-50 Mn</v>
      </c>
      <c r="AP140" s="9" t="str">
        <f t="shared" si="41"/>
        <v>Blend Countries</v>
      </c>
      <c r="AQ140" s="9" t="str">
        <f t="shared" si="42"/>
        <v>Non-Transition States</v>
      </c>
      <c r="AR140" s="13" t="str">
        <f>IF(ISNUMBER(MATCH(C140, {"Gabon","Sudan","Niger","Mali","Burkina Faso","Guinea"}, 0)), "De Facto Countries", "Non-De Facto Countries")</f>
        <v>Non-De Facto Countries</v>
      </c>
      <c r="AS140" s="9" t="str">
        <f t="shared" si="43"/>
        <v>Others Including Policy-Based</v>
      </c>
      <c r="AT140" s="9" t="str" cm="1">
        <f t="array" ref="AT140">_xlfn.SWITCH(K140,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41" spans="1:46" ht="10.5">
      <c r="A141" s="8" t="s">
        <v>433</v>
      </c>
      <c r="B141" s="9" t="s">
        <v>434</v>
      </c>
      <c r="C141" s="9" t="s">
        <v>435</v>
      </c>
      <c r="D141" s="9" t="s">
        <v>49</v>
      </c>
      <c r="E141" s="9" t="s">
        <v>50</v>
      </c>
      <c r="F141" s="9" t="s">
        <v>302</v>
      </c>
      <c r="G141" s="9" t="s">
        <v>302</v>
      </c>
      <c r="H141" s="9" t="s">
        <v>52</v>
      </c>
      <c r="I141" s="9" t="s">
        <v>53</v>
      </c>
      <c r="J141" s="9" t="s">
        <v>112</v>
      </c>
      <c r="K141" s="9" t="s">
        <v>93</v>
      </c>
      <c r="L141" s="9">
        <v>0</v>
      </c>
      <c r="M141" s="9">
        <v>0</v>
      </c>
      <c r="N141" s="9">
        <v>0</v>
      </c>
      <c r="O141" s="9">
        <v>27</v>
      </c>
      <c r="P141" s="9">
        <v>0</v>
      </c>
      <c r="Q141" s="9">
        <v>15</v>
      </c>
      <c r="R141" s="9">
        <f t="shared" si="31"/>
        <v>42</v>
      </c>
      <c r="S141" s="9">
        <v>0</v>
      </c>
      <c r="T141" s="9">
        <v>0</v>
      </c>
      <c r="U141" s="9">
        <v>0</v>
      </c>
      <c r="V141" s="11">
        <f t="shared" si="32"/>
        <v>42</v>
      </c>
      <c r="W141" s="9" t="s">
        <v>17</v>
      </c>
      <c r="X141" s="9">
        <v>30</v>
      </c>
      <c r="Y141" s="9">
        <v>0</v>
      </c>
      <c r="Z141" s="9">
        <v>40</v>
      </c>
      <c r="AA141" s="9">
        <v>0</v>
      </c>
      <c r="AB141" s="9">
        <v>30</v>
      </c>
      <c r="AC141" s="10">
        <f t="shared" si="30"/>
        <v>42</v>
      </c>
      <c r="AD141" s="9" t="b">
        <f>Table1[[#This Row],[TOTAL HI]]=Table1[[#This Row],[Total]]</f>
        <v>1</v>
      </c>
      <c r="AE141" s="11">
        <f t="shared" si="33"/>
        <v>12.6</v>
      </c>
      <c r="AF141" s="11">
        <f t="shared" si="34"/>
        <v>0</v>
      </c>
      <c r="AG141" s="11">
        <f t="shared" si="35"/>
        <v>16.8</v>
      </c>
      <c r="AH141" s="11">
        <f t="shared" si="36"/>
        <v>0</v>
      </c>
      <c r="AI141" s="11">
        <f t="shared" si="37"/>
        <v>12.6</v>
      </c>
      <c r="AJ141" s="12">
        <v>45261</v>
      </c>
      <c r="AK141" s="11" t="s">
        <v>56</v>
      </c>
      <c r="AL141" s="9" t="s">
        <v>27</v>
      </c>
      <c r="AM141" s="9" t="str">
        <f t="shared" si="38"/>
        <v>Agriculture</v>
      </c>
      <c r="AN141" s="9" t="str">
        <f t="shared" si="39"/>
        <v>East</v>
      </c>
      <c r="AO141" s="9" t="str">
        <f t="shared" si="40"/>
        <v>&lt;1-50 Mn</v>
      </c>
      <c r="AP141" s="9" t="str">
        <f t="shared" si="41"/>
        <v>ADF Countries</v>
      </c>
      <c r="AQ141" s="9" t="str">
        <f t="shared" si="42"/>
        <v>Transition States</v>
      </c>
      <c r="AR141" s="13" t="str">
        <f>IF(ISNUMBER(MATCH(C141, {"Gabon","Sudan","Niger","Mali","Burkina Faso","Guinea"}, 0)), "De Facto Countries", "Non-De Facto Countries")</f>
        <v>Non-De Facto Countries</v>
      </c>
      <c r="AS141" s="9" t="str">
        <f t="shared" si="43"/>
        <v>Others Including Policy-Based</v>
      </c>
      <c r="AT141" s="9" t="str" cm="1">
        <f t="array" ref="AT141">_xlfn.SWITCH(K141,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42" spans="1:46" ht="10.5">
      <c r="A142" s="8" t="s">
        <v>436</v>
      </c>
      <c r="B142" s="9" t="s">
        <v>437</v>
      </c>
      <c r="C142" s="9" t="s">
        <v>102</v>
      </c>
      <c r="D142" s="9" t="s">
        <v>49</v>
      </c>
      <c r="E142" s="9" t="s">
        <v>79</v>
      </c>
      <c r="F142" s="9" t="s">
        <v>215</v>
      </c>
      <c r="G142" s="9" t="s">
        <v>215</v>
      </c>
      <c r="H142" s="9" t="s">
        <v>84</v>
      </c>
      <c r="I142" s="9" t="s">
        <v>53</v>
      </c>
      <c r="J142" s="9" t="s">
        <v>74</v>
      </c>
      <c r="K142" s="9" t="s">
        <v>216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f t="shared" si="31"/>
        <v>0</v>
      </c>
      <c r="S142" s="9">
        <v>0</v>
      </c>
      <c r="T142" s="9">
        <v>0</v>
      </c>
      <c r="U142" s="9">
        <v>0</v>
      </c>
      <c r="V142" s="11">
        <f t="shared" si="32"/>
        <v>0</v>
      </c>
      <c r="W142" s="9" t="s">
        <v>68</v>
      </c>
      <c r="X142" s="9">
        <v>0</v>
      </c>
      <c r="Y142" s="9">
        <v>0</v>
      </c>
      <c r="Z142" s="9">
        <v>0</v>
      </c>
      <c r="AA142" s="9">
        <v>0</v>
      </c>
      <c r="AB142" s="9">
        <v>100</v>
      </c>
      <c r="AC142" s="10">
        <f t="shared" si="30"/>
        <v>0</v>
      </c>
      <c r="AD142" s="9" t="b">
        <f>Table1[[#This Row],[TOTAL HI]]=Table1[[#This Row],[Total]]</f>
        <v>1</v>
      </c>
      <c r="AE142" s="11">
        <f t="shared" si="33"/>
        <v>0</v>
      </c>
      <c r="AF142" s="11">
        <f t="shared" si="34"/>
        <v>0</v>
      </c>
      <c r="AG142" s="11">
        <f t="shared" si="35"/>
        <v>0</v>
      </c>
      <c r="AH142" s="11">
        <f t="shared" si="36"/>
        <v>0</v>
      </c>
      <c r="AI142" s="11">
        <f t="shared" si="37"/>
        <v>0</v>
      </c>
      <c r="AJ142" s="12">
        <v>45261</v>
      </c>
      <c r="AK142" s="11" t="s">
        <v>56</v>
      </c>
      <c r="AL142" s="9" t="s">
        <v>27</v>
      </c>
      <c r="AM142" s="9" t="str">
        <f t="shared" si="38"/>
        <v>Multi-Sector</v>
      </c>
      <c r="AN142" s="9" t="str">
        <f t="shared" si="39"/>
        <v>Nigeria</v>
      </c>
      <c r="AO142" s="9" t="str">
        <f t="shared" si="40"/>
        <v>&lt;1-50 Mn</v>
      </c>
      <c r="AP142" s="9" t="str">
        <f t="shared" si="41"/>
        <v>ADB Countries</v>
      </c>
      <c r="AQ142" s="9" t="str">
        <f t="shared" si="42"/>
        <v>Non-Transition States</v>
      </c>
      <c r="AR142" s="13" t="str">
        <f>IF(ISNUMBER(MATCH(C142, {"Gabon","Sudan","Niger","Mali","Burkina Faso","Guinea"}, 0)), "De Facto Countries", "Non-De Facto Countries")</f>
        <v>Non-De Facto Countries</v>
      </c>
      <c r="AS142" s="9" t="str">
        <f t="shared" si="43"/>
        <v>Others Including Policy-Based</v>
      </c>
      <c r="AT142" s="9" t="str" cm="1">
        <f t="array" ref="AT142">_xlfn.SWITCH(K142,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143" spans="1:46" ht="10.5">
      <c r="A143" s="8" t="s">
        <v>438</v>
      </c>
      <c r="B143" s="9" t="s">
        <v>439</v>
      </c>
      <c r="C143" s="9" t="s">
        <v>267</v>
      </c>
      <c r="D143" s="9" t="s">
        <v>49</v>
      </c>
      <c r="E143" s="9" t="s">
        <v>79</v>
      </c>
      <c r="F143" s="9" t="s">
        <v>147</v>
      </c>
      <c r="G143" s="9" t="s">
        <v>147</v>
      </c>
      <c r="H143" s="9" t="s">
        <v>52</v>
      </c>
      <c r="I143" s="9" t="s">
        <v>53</v>
      </c>
      <c r="J143" s="9" t="s">
        <v>62</v>
      </c>
      <c r="K143" s="9" t="s">
        <v>86</v>
      </c>
      <c r="L143" s="9">
        <v>190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f t="shared" si="31"/>
        <v>0</v>
      </c>
      <c r="S143" s="9">
        <v>0</v>
      </c>
      <c r="T143" s="9">
        <v>0</v>
      </c>
      <c r="U143" s="9">
        <v>0</v>
      </c>
      <c r="V143" s="11">
        <f t="shared" si="32"/>
        <v>190</v>
      </c>
      <c r="W143" s="9" t="s">
        <v>11</v>
      </c>
      <c r="X143" s="9">
        <v>0</v>
      </c>
      <c r="Y143" s="9">
        <v>100</v>
      </c>
      <c r="Z143" s="9">
        <v>0</v>
      </c>
      <c r="AA143" s="9">
        <v>0</v>
      </c>
      <c r="AB143" s="9">
        <v>0</v>
      </c>
      <c r="AC143" s="10">
        <f t="shared" si="30"/>
        <v>190</v>
      </c>
      <c r="AD143" s="9" t="b">
        <f>Table1[[#This Row],[TOTAL HI]]=Table1[[#This Row],[Total]]</f>
        <v>1</v>
      </c>
      <c r="AE143" s="11">
        <f t="shared" si="33"/>
        <v>0</v>
      </c>
      <c r="AF143" s="11">
        <f t="shared" si="34"/>
        <v>190</v>
      </c>
      <c r="AG143" s="11">
        <f t="shared" si="35"/>
        <v>0</v>
      </c>
      <c r="AH143" s="11">
        <f t="shared" si="36"/>
        <v>0</v>
      </c>
      <c r="AI143" s="11">
        <f t="shared" si="37"/>
        <v>0</v>
      </c>
      <c r="AJ143" s="12">
        <v>45261</v>
      </c>
      <c r="AK143" s="11" t="s">
        <v>56</v>
      </c>
      <c r="AL143" s="9" t="s">
        <v>57</v>
      </c>
      <c r="AM143" s="9" t="str">
        <f t="shared" si="38"/>
        <v>Power</v>
      </c>
      <c r="AN143" s="9" t="str">
        <f t="shared" si="39"/>
        <v>South</v>
      </c>
      <c r="AO143" s="9" t="str">
        <f t="shared" si="40"/>
        <v>100-200 Mn</v>
      </c>
      <c r="AP143" s="9" t="str">
        <f t="shared" si="41"/>
        <v>ADB Countries</v>
      </c>
      <c r="AQ143" s="9" t="str">
        <f t="shared" si="42"/>
        <v>Non-Transition States</v>
      </c>
      <c r="AR143" s="13" t="str">
        <f>IF(ISNUMBER(MATCH(C143, {"Gabon","Sudan","Niger","Mali","Burkina Faso","Guinea"}, 0)), "De Facto Countries", "Non-De Facto Countries")</f>
        <v>Non-De Facto Countries</v>
      </c>
      <c r="AS143" s="9" t="str">
        <f t="shared" si="43"/>
        <v>Infrastructure</v>
      </c>
      <c r="AT143" s="9" t="str" cm="1">
        <f t="array" ref="AT143">_xlfn.SWITCH(K143,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44" spans="1:46" ht="10.5">
      <c r="A144" s="8" t="s">
        <v>440</v>
      </c>
      <c r="B144" s="9" t="s">
        <v>441</v>
      </c>
      <c r="C144" s="9" t="s">
        <v>60</v>
      </c>
      <c r="D144" s="9" t="s">
        <v>49</v>
      </c>
      <c r="E144" s="9" t="s">
        <v>50</v>
      </c>
      <c r="F144" s="9" t="s">
        <v>147</v>
      </c>
      <c r="G144" s="9" t="s">
        <v>147</v>
      </c>
      <c r="H144" s="9" t="s">
        <v>52</v>
      </c>
      <c r="I144" s="9" t="s">
        <v>53</v>
      </c>
      <c r="J144" s="9" t="s">
        <v>62</v>
      </c>
      <c r="K144" s="9" t="s">
        <v>86</v>
      </c>
      <c r="L144" s="9">
        <v>50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f t="shared" si="31"/>
        <v>0</v>
      </c>
      <c r="S144" s="9">
        <v>0</v>
      </c>
      <c r="T144" s="9">
        <v>0</v>
      </c>
      <c r="U144" s="9">
        <v>0</v>
      </c>
      <c r="V144" s="11">
        <f t="shared" si="32"/>
        <v>50</v>
      </c>
      <c r="W144" s="9" t="s">
        <v>11</v>
      </c>
      <c r="X144" s="9">
        <v>0</v>
      </c>
      <c r="Y144" s="9">
        <v>100</v>
      </c>
      <c r="Z144" s="9">
        <v>0</v>
      </c>
      <c r="AA144" s="9">
        <v>0</v>
      </c>
      <c r="AB144" s="9">
        <v>0</v>
      </c>
      <c r="AC144" s="10">
        <f t="shared" si="30"/>
        <v>50</v>
      </c>
      <c r="AD144" s="9" t="b">
        <f>Table1[[#This Row],[TOTAL HI]]=Table1[[#This Row],[Total]]</f>
        <v>1</v>
      </c>
      <c r="AE144" s="11">
        <f t="shared" si="33"/>
        <v>0</v>
      </c>
      <c r="AF144" s="11">
        <f t="shared" si="34"/>
        <v>50</v>
      </c>
      <c r="AG144" s="11">
        <f t="shared" si="35"/>
        <v>0</v>
      </c>
      <c r="AH144" s="11">
        <f t="shared" si="36"/>
        <v>0</v>
      </c>
      <c r="AI144" s="11">
        <f t="shared" si="37"/>
        <v>0</v>
      </c>
      <c r="AJ144" s="12">
        <v>45261</v>
      </c>
      <c r="AK144" s="11" t="s">
        <v>56</v>
      </c>
      <c r="AL144" s="9" t="s">
        <v>57</v>
      </c>
      <c r="AM144" s="9" t="str">
        <f t="shared" si="38"/>
        <v>Power</v>
      </c>
      <c r="AN144" s="9" t="str">
        <f t="shared" si="39"/>
        <v>South</v>
      </c>
      <c r="AO144" s="9" t="str">
        <f t="shared" si="40"/>
        <v>&lt;1-50 Mn</v>
      </c>
      <c r="AP144" s="9" t="str">
        <f t="shared" si="41"/>
        <v>ADB Countries</v>
      </c>
      <c r="AQ144" s="9" t="str">
        <f t="shared" si="42"/>
        <v>Non-Transition States</v>
      </c>
      <c r="AR144" s="13" t="str">
        <f>IF(ISNUMBER(MATCH(C144, {"Gabon","Sudan","Niger","Mali","Burkina Faso","Guinea"}, 0)), "De Facto Countries", "Non-De Facto Countries")</f>
        <v>Non-De Facto Countries</v>
      </c>
      <c r="AS144" s="9" t="str">
        <f t="shared" si="43"/>
        <v>Infrastructure</v>
      </c>
      <c r="AT144" s="9" t="str" cm="1">
        <f t="array" ref="AT144">_xlfn.SWITCH(K144,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45" spans="1:46" ht="10.5">
      <c r="A145" s="8" t="s">
        <v>442</v>
      </c>
      <c r="B145" s="9" t="s">
        <v>443</v>
      </c>
      <c r="C145" s="9" t="s">
        <v>140</v>
      </c>
      <c r="D145" s="9" t="s">
        <v>49</v>
      </c>
      <c r="E145" s="9" t="s">
        <v>79</v>
      </c>
      <c r="F145" s="9" t="s">
        <v>126</v>
      </c>
      <c r="G145" s="9" t="s">
        <v>126</v>
      </c>
      <c r="H145" s="9" t="s">
        <v>52</v>
      </c>
      <c r="I145" s="9" t="s">
        <v>73</v>
      </c>
      <c r="J145" s="9" t="s">
        <v>112</v>
      </c>
      <c r="K145" s="9" t="s">
        <v>127</v>
      </c>
      <c r="L145" s="9">
        <v>0</v>
      </c>
      <c r="M145" s="9">
        <v>107</v>
      </c>
      <c r="N145" s="9">
        <v>0</v>
      </c>
      <c r="O145" s="9">
        <v>0</v>
      </c>
      <c r="P145" s="9">
        <v>0</v>
      </c>
      <c r="Q145" s="9">
        <v>0</v>
      </c>
      <c r="R145" s="9">
        <f t="shared" si="31"/>
        <v>0</v>
      </c>
      <c r="S145" s="9">
        <v>0</v>
      </c>
      <c r="T145" s="9">
        <v>0</v>
      </c>
      <c r="U145" s="9">
        <v>0</v>
      </c>
      <c r="V145" s="11">
        <f t="shared" si="32"/>
        <v>107</v>
      </c>
      <c r="W145" s="9" t="s">
        <v>12</v>
      </c>
      <c r="X145" s="9">
        <v>0</v>
      </c>
      <c r="Y145" s="9">
        <v>0</v>
      </c>
      <c r="Z145" s="9">
        <v>50</v>
      </c>
      <c r="AA145" s="9">
        <v>30</v>
      </c>
      <c r="AB145" s="9">
        <v>20</v>
      </c>
      <c r="AC145" s="10">
        <f t="shared" si="30"/>
        <v>107</v>
      </c>
      <c r="AD145" s="9" t="b">
        <f>Table1[[#This Row],[TOTAL HI]]=Table1[[#This Row],[Total]]</f>
        <v>1</v>
      </c>
      <c r="AE145" s="11">
        <f t="shared" si="33"/>
        <v>0</v>
      </c>
      <c r="AF145" s="11">
        <f t="shared" si="34"/>
        <v>0</v>
      </c>
      <c r="AG145" s="11">
        <f t="shared" si="35"/>
        <v>53.5</v>
      </c>
      <c r="AH145" s="11">
        <f t="shared" si="36"/>
        <v>32.1</v>
      </c>
      <c r="AI145" s="11">
        <f t="shared" si="37"/>
        <v>21.4</v>
      </c>
      <c r="AJ145" s="12">
        <v>45261</v>
      </c>
      <c r="AK145" s="11" t="s">
        <v>56</v>
      </c>
      <c r="AL145" s="9" t="s">
        <v>27</v>
      </c>
      <c r="AM145" s="9" t="str">
        <f t="shared" si="38"/>
        <v>ICT</v>
      </c>
      <c r="AN145" s="9" t="str">
        <f t="shared" si="39"/>
        <v>East</v>
      </c>
      <c r="AO145" s="9" t="str">
        <f t="shared" si="40"/>
        <v>100-200 Mn</v>
      </c>
      <c r="AP145" s="9" t="str">
        <f t="shared" si="41"/>
        <v>ADF Countries</v>
      </c>
      <c r="AQ145" s="9" t="str">
        <f t="shared" si="42"/>
        <v>Non-Transition States</v>
      </c>
      <c r="AR145" s="13" t="str">
        <f>IF(ISNUMBER(MATCH(C145, {"Gabon","Sudan","Niger","Mali","Burkina Faso","Guinea"}, 0)), "De Facto Countries", "Non-De Facto Countries")</f>
        <v>Non-De Facto Countries</v>
      </c>
      <c r="AS145" s="9" t="str">
        <f t="shared" si="43"/>
        <v>Others Including Policy-Based</v>
      </c>
      <c r="AT145" s="9" t="str" cm="1">
        <f t="array" ref="AT145">_xlfn.SWITCH(K145,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46" spans="1:46" ht="10.5">
      <c r="A146" s="8" t="s">
        <v>444</v>
      </c>
      <c r="B146" s="9" t="s">
        <v>445</v>
      </c>
      <c r="C146" s="9" t="s">
        <v>82</v>
      </c>
      <c r="D146" s="9" t="s">
        <v>49</v>
      </c>
      <c r="E146" s="9" t="s">
        <v>50</v>
      </c>
      <c r="F146" s="9" t="s">
        <v>220</v>
      </c>
      <c r="G146" s="9" t="s">
        <v>220</v>
      </c>
      <c r="H146" s="9" t="s">
        <v>52</v>
      </c>
      <c r="I146" s="9" t="s">
        <v>53</v>
      </c>
      <c r="J146" s="9" t="s">
        <v>112</v>
      </c>
      <c r="K146" s="9" t="s">
        <v>86</v>
      </c>
      <c r="L146" s="9">
        <v>0</v>
      </c>
      <c r="M146" s="9">
        <v>0</v>
      </c>
      <c r="N146" s="9">
        <v>0</v>
      </c>
      <c r="O146" s="9">
        <v>45</v>
      </c>
      <c r="P146" s="9">
        <v>0</v>
      </c>
      <c r="Q146" s="9">
        <v>0</v>
      </c>
      <c r="R146" s="9">
        <f t="shared" si="31"/>
        <v>45</v>
      </c>
      <c r="S146" s="9">
        <v>0</v>
      </c>
      <c r="T146" s="9">
        <v>0</v>
      </c>
      <c r="U146" s="9">
        <v>0</v>
      </c>
      <c r="V146" s="11">
        <f t="shared" si="32"/>
        <v>45</v>
      </c>
      <c r="W146" s="9" t="s">
        <v>17</v>
      </c>
      <c r="X146" s="9">
        <v>0</v>
      </c>
      <c r="Y146" s="9">
        <v>80</v>
      </c>
      <c r="Z146" s="9">
        <v>0</v>
      </c>
      <c r="AA146" s="9">
        <v>20</v>
      </c>
      <c r="AB146" s="9">
        <v>0</v>
      </c>
      <c r="AC146" s="10">
        <f t="shared" si="30"/>
        <v>45</v>
      </c>
      <c r="AD146" s="9" t="b">
        <f>Table1[[#This Row],[TOTAL HI]]=Table1[[#This Row],[Total]]</f>
        <v>1</v>
      </c>
      <c r="AE146" s="11">
        <f t="shared" si="33"/>
        <v>0</v>
      </c>
      <c r="AF146" s="11">
        <f t="shared" si="34"/>
        <v>36</v>
      </c>
      <c r="AG146" s="11">
        <f t="shared" si="35"/>
        <v>0</v>
      </c>
      <c r="AH146" s="11">
        <f t="shared" si="36"/>
        <v>9</v>
      </c>
      <c r="AI146" s="11">
        <f t="shared" si="37"/>
        <v>0</v>
      </c>
      <c r="AJ146" s="12">
        <v>45261</v>
      </c>
      <c r="AK146" s="11" t="s">
        <v>56</v>
      </c>
      <c r="AL146" s="9" t="s">
        <v>57</v>
      </c>
      <c r="AM146" s="9" t="str">
        <f t="shared" si="38"/>
        <v>Power</v>
      </c>
      <c r="AN146" s="9" t="str">
        <f t="shared" si="39"/>
        <v>Multi</v>
      </c>
      <c r="AO146" s="9" t="str">
        <f t="shared" si="40"/>
        <v>&lt;1-50 Mn</v>
      </c>
      <c r="AP146" s="9" t="str">
        <f t="shared" si="41"/>
        <v>Multinational</v>
      </c>
      <c r="AQ146" s="9" t="str">
        <f t="shared" si="42"/>
        <v>Multinational</v>
      </c>
      <c r="AR146" s="13" t="str">
        <f>IF(ISNUMBER(MATCH(C146, {"Gabon","Sudan","Niger","Mali","Burkina Faso","Guinea"}, 0)), "De Facto Countries", "Non-De Facto Countries")</f>
        <v>Non-De Facto Countries</v>
      </c>
      <c r="AS146" s="9" t="str">
        <f t="shared" si="43"/>
        <v>Infrastructure</v>
      </c>
      <c r="AT146" s="9" t="str" cm="1">
        <f t="array" ref="AT146">_xlfn.SWITCH(K146,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47" spans="1:46" ht="10.5">
      <c r="A147" s="8" t="s">
        <v>446</v>
      </c>
      <c r="B147" s="9" t="s">
        <v>447</v>
      </c>
      <c r="C147" s="9" t="s">
        <v>140</v>
      </c>
      <c r="D147" s="9" t="s">
        <v>49</v>
      </c>
      <c r="E147" s="9" t="s">
        <v>50</v>
      </c>
      <c r="F147" s="9" t="s">
        <v>107</v>
      </c>
      <c r="G147" s="9" t="s">
        <v>107</v>
      </c>
      <c r="H147" s="9" t="s">
        <v>52</v>
      </c>
      <c r="I147" s="9" t="s">
        <v>73</v>
      </c>
      <c r="J147" s="9" t="s">
        <v>112</v>
      </c>
      <c r="K147" s="9" t="s">
        <v>75</v>
      </c>
      <c r="L147" s="9">
        <v>20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f t="shared" si="31"/>
        <v>0</v>
      </c>
      <c r="S147" s="9">
        <v>0</v>
      </c>
      <c r="T147" s="9">
        <v>0</v>
      </c>
      <c r="U147" s="9">
        <v>0</v>
      </c>
      <c r="V147" s="11">
        <f t="shared" si="32"/>
        <v>20</v>
      </c>
      <c r="W147" s="9" t="s">
        <v>11</v>
      </c>
      <c r="X147" s="9">
        <v>0</v>
      </c>
      <c r="Y147" s="9">
        <v>0</v>
      </c>
      <c r="Z147" s="9">
        <v>0</v>
      </c>
      <c r="AA147" s="9">
        <v>0</v>
      </c>
      <c r="AB147" s="9">
        <v>100</v>
      </c>
      <c r="AC147" s="10">
        <f t="shared" si="30"/>
        <v>20</v>
      </c>
      <c r="AD147" s="9" t="b">
        <f>Table1[[#This Row],[TOTAL HI]]=Table1[[#This Row],[Total]]</f>
        <v>1</v>
      </c>
      <c r="AE147" s="11">
        <f t="shared" si="33"/>
        <v>0</v>
      </c>
      <c r="AF147" s="11">
        <f t="shared" si="34"/>
        <v>0</v>
      </c>
      <c r="AG147" s="11">
        <f t="shared" si="35"/>
        <v>0</v>
      </c>
      <c r="AH147" s="11">
        <f t="shared" si="36"/>
        <v>0</v>
      </c>
      <c r="AI147" s="11">
        <f t="shared" si="37"/>
        <v>20</v>
      </c>
      <c r="AJ147" s="12">
        <v>45261</v>
      </c>
      <c r="AK147" s="11" t="s">
        <v>56</v>
      </c>
      <c r="AL147" s="9" t="s">
        <v>27</v>
      </c>
      <c r="AM147" s="9" t="str">
        <f t="shared" si="38"/>
        <v>Finance</v>
      </c>
      <c r="AN147" s="9" t="str">
        <f t="shared" si="39"/>
        <v>East</v>
      </c>
      <c r="AO147" s="9" t="str">
        <f t="shared" si="40"/>
        <v>&lt;1-50 Mn</v>
      </c>
      <c r="AP147" s="9" t="str">
        <f t="shared" si="41"/>
        <v>ADF Countries</v>
      </c>
      <c r="AQ147" s="9" t="str">
        <f t="shared" si="42"/>
        <v>Non-Transition States</v>
      </c>
      <c r="AR147" s="13" t="str">
        <f>IF(ISNUMBER(MATCH(C147, {"Gabon","Sudan","Niger","Mali","Burkina Faso","Guinea"}, 0)), "De Facto Countries", "Non-De Facto Countries")</f>
        <v>Non-De Facto Countries</v>
      </c>
      <c r="AS147" s="9" t="str">
        <f t="shared" si="43"/>
        <v>Others Including Policy-Based</v>
      </c>
      <c r="AT147" s="9" t="str" cm="1">
        <f t="array" ref="AT147">_xlfn.SWITCH(K147,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48" spans="1:46" ht="10.5">
      <c r="A148" s="8" t="s">
        <v>448</v>
      </c>
      <c r="B148" s="9" t="s">
        <v>449</v>
      </c>
      <c r="C148" s="9" t="s">
        <v>394</v>
      </c>
      <c r="D148" s="9" t="s">
        <v>49</v>
      </c>
      <c r="E148" s="9" t="s">
        <v>50</v>
      </c>
      <c r="F148" s="9" t="s">
        <v>51</v>
      </c>
      <c r="G148" s="9" t="s">
        <v>51</v>
      </c>
      <c r="H148" s="9" t="s">
        <v>52</v>
      </c>
      <c r="I148" s="9" t="s">
        <v>53</v>
      </c>
      <c r="J148" s="9" t="s">
        <v>67</v>
      </c>
      <c r="K148" s="9" t="s">
        <v>55</v>
      </c>
      <c r="L148" s="9">
        <v>0</v>
      </c>
      <c r="M148" s="9">
        <v>0</v>
      </c>
      <c r="N148" s="9">
        <v>0</v>
      </c>
      <c r="O148" s="9">
        <v>1</v>
      </c>
      <c r="P148" s="9">
        <v>0</v>
      </c>
      <c r="Q148" s="9">
        <v>0</v>
      </c>
      <c r="R148" s="9">
        <f t="shared" si="31"/>
        <v>1</v>
      </c>
      <c r="S148" s="9">
        <v>0</v>
      </c>
      <c r="T148" s="9">
        <v>0</v>
      </c>
      <c r="U148" s="9">
        <v>0</v>
      </c>
      <c r="V148" s="11">
        <f t="shared" si="32"/>
        <v>1</v>
      </c>
      <c r="W148" s="9" t="s">
        <v>17</v>
      </c>
      <c r="X148" s="9">
        <v>100</v>
      </c>
      <c r="Y148" s="9">
        <v>0</v>
      </c>
      <c r="Z148" s="9">
        <v>0</v>
      </c>
      <c r="AA148" s="9">
        <v>0</v>
      </c>
      <c r="AB148" s="9">
        <v>0</v>
      </c>
      <c r="AC148" s="10">
        <f t="shared" si="30"/>
        <v>1</v>
      </c>
      <c r="AD148" s="9" t="b">
        <f>Table1[[#This Row],[TOTAL HI]]=Table1[[#This Row],[Total]]</f>
        <v>1</v>
      </c>
      <c r="AE148" s="11">
        <f t="shared" si="33"/>
        <v>1</v>
      </c>
      <c r="AF148" s="11">
        <f t="shared" si="34"/>
        <v>0</v>
      </c>
      <c r="AG148" s="11">
        <f t="shared" si="35"/>
        <v>0</v>
      </c>
      <c r="AH148" s="11">
        <f t="shared" si="36"/>
        <v>0</v>
      </c>
      <c r="AI148" s="11">
        <f t="shared" si="37"/>
        <v>0</v>
      </c>
      <c r="AJ148" s="12">
        <v>45261</v>
      </c>
      <c r="AK148" s="11" t="s">
        <v>56</v>
      </c>
      <c r="AL148" s="9" t="s">
        <v>57</v>
      </c>
      <c r="AM148" s="9" t="str">
        <f t="shared" si="38"/>
        <v>Agriculture</v>
      </c>
      <c r="AN148" s="9" t="str">
        <f t="shared" si="39"/>
        <v>Central</v>
      </c>
      <c r="AO148" s="9" t="str">
        <f t="shared" si="40"/>
        <v>&lt;1-50 Mn</v>
      </c>
      <c r="AP148" s="9" t="str">
        <f t="shared" si="41"/>
        <v>ADF Countries</v>
      </c>
      <c r="AQ148" s="9" t="str">
        <f t="shared" si="42"/>
        <v>Transition States</v>
      </c>
      <c r="AR148" s="13" t="str">
        <f>IF(ISNUMBER(MATCH(C148, {"Gabon","Sudan","Niger","Mali","Burkina Faso","Guinea"}, 0)), "De Facto Countries", "Non-De Facto Countries")</f>
        <v>Non-De Facto Countries</v>
      </c>
      <c r="AS148" s="9" t="str">
        <f t="shared" si="43"/>
        <v>Others Including Policy-Based</v>
      </c>
      <c r="AT148" s="9" t="str" cm="1">
        <f t="array" ref="AT148">_xlfn.SWITCH(K148,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49" spans="1:46" ht="10.5">
      <c r="A149" s="8" t="s">
        <v>450</v>
      </c>
      <c r="B149" s="9" t="s">
        <v>451</v>
      </c>
      <c r="C149" s="9" t="s">
        <v>82</v>
      </c>
      <c r="D149" s="9" t="s">
        <v>49</v>
      </c>
      <c r="E149" s="9" t="s">
        <v>79</v>
      </c>
      <c r="F149" s="9" t="s">
        <v>137</v>
      </c>
      <c r="G149" s="9" t="s">
        <v>137</v>
      </c>
      <c r="H149" s="9" t="s">
        <v>52</v>
      </c>
      <c r="I149" s="9" t="s">
        <v>53</v>
      </c>
      <c r="J149" s="9" t="s">
        <v>74</v>
      </c>
      <c r="K149" s="9" t="s">
        <v>127</v>
      </c>
      <c r="L149" s="9">
        <v>0</v>
      </c>
      <c r="M149" s="9">
        <v>0</v>
      </c>
      <c r="N149" s="9">
        <v>2</v>
      </c>
      <c r="O149" s="9">
        <v>0</v>
      </c>
      <c r="P149" s="9">
        <v>0</v>
      </c>
      <c r="Q149" s="9">
        <v>0</v>
      </c>
      <c r="R149" s="9">
        <f t="shared" si="31"/>
        <v>2</v>
      </c>
      <c r="S149" s="9">
        <v>0</v>
      </c>
      <c r="T149" s="9">
        <v>0</v>
      </c>
      <c r="U149" s="9">
        <v>0</v>
      </c>
      <c r="V149" s="11">
        <f t="shared" si="32"/>
        <v>2</v>
      </c>
      <c r="W149" s="9" t="s">
        <v>17</v>
      </c>
      <c r="X149" s="9">
        <v>10</v>
      </c>
      <c r="Y149" s="9">
        <v>0</v>
      </c>
      <c r="Z149" s="9">
        <v>0</v>
      </c>
      <c r="AA149" s="9">
        <v>80</v>
      </c>
      <c r="AB149" s="9">
        <v>10</v>
      </c>
      <c r="AC149" s="10">
        <f t="shared" si="30"/>
        <v>2</v>
      </c>
      <c r="AD149" s="9" t="b">
        <f>Table1[[#This Row],[TOTAL HI]]=Table1[[#This Row],[Total]]</f>
        <v>1</v>
      </c>
      <c r="AE149" s="11">
        <f t="shared" si="33"/>
        <v>0.2</v>
      </c>
      <c r="AF149" s="11">
        <f t="shared" si="34"/>
        <v>0</v>
      </c>
      <c r="AG149" s="11">
        <f t="shared" si="35"/>
        <v>0</v>
      </c>
      <c r="AH149" s="11">
        <f t="shared" si="36"/>
        <v>1.6</v>
      </c>
      <c r="AI149" s="11">
        <f t="shared" si="37"/>
        <v>0.2</v>
      </c>
      <c r="AJ149" s="12">
        <v>45261</v>
      </c>
      <c r="AK149" s="11" t="s">
        <v>56</v>
      </c>
      <c r="AL149" s="9" t="s">
        <v>27</v>
      </c>
      <c r="AM149" s="9" t="str">
        <f t="shared" si="38"/>
        <v>Transport</v>
      </c>
      <c r="AN149" s="9" t="str">
        <f t="shared" si="39"/>
        <v>Multi</v>
      </c>
      <c r="AO149" s="9" t="str">
        <f t="shared" si="40"/>
        <v>&lt;1-50 Mn</v>
      </c>
      <c r="AP149" s="9" t="str">
        <f t="shared" si="41"/>
        <v>Multinational</v>
      </c>
      <c r="AQ149" s="9" t="str">
        <f t="shared" si="42"/>
        <v>Multinational</v>
      </c>
      <c r="AR149" s="13" t="str">
        <f>IF(ISNUMBER(MATCH(C149, {"Gabon","Sudan","Niger","Mali","Burkina Faso","Guinea"}, 0)), "De Facto Countries", "Non-De Facto Countries")</f>
        <v>Non-De Facto Countries</v>
      </c>
      <c r="AS149" s="9" t="str">
        <f t="shared" si="43"/>
        <v>Infrastructure</v>
      </c>
      <c r="AT149" s="9" t="str" cm="1">
        <f t="array" ref="AT149">_xlfn.SWITCH(K149,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50" spans="1:46" ht="10.5">
      <c r="A150" s="8" t="s">
        <v>452</v>
      </c>
      <c r="B150" s="9" t="s">
        <v>453</v>
      </c>
      <c r="C150" s="9" t="s">
        <v>96</v>
      </c>
      <c r="D150" s="9" t="s">
        <v>90</v>
      </c>
      <c r="E150" s="9" t="s">
        <v>97</v>
      </c>
      <c r="F150" s="9" t="s">
        <v>98</v>
      </c>
      <c r="G150" s="9" t="s">
        <v>98</v>
      </c>
      <c r="H150" s="9" t="s">
        <v>52</v>
      </c>
      <c r="I150" s="9" t="s">
        <v>73</v>
      </c>
      <c r="J150" s="9" t="s">
        <v>54</v>
      </c>
      <c r="K150" s="9" t="s">
        <v>99</v>
      </c>
      <c r="L150" s="9">
        <v>0</v>
      </c>
      <c r="M150" s="9">
        <v>15</v>
      </c>
      <c r="N150" s="9">
        <v>0</v>
      </c>
      <c r="O150" s="9">
        <v>0</v>
      </c>
      <c r="P150" s="9">
        <v>0</v>
      </c>
      <c r="Q150" s="9">
        <v>0</v>
      </c>
      <c r="R150" s="9">
        <f t="shared" si="31"/>
        <v>0</v>
      </c>
      <c r="S150" s="9">
        <v>0</v>
      </c>
      <c r="T150" s="9">
        <v>0</v>
      </c>
      <c r="U150" s="9">
        <v>0</v>
      </c>
      <c r="V150" s="11">
        <f t="shared" si="32"/>
        <v>15</v>
      </c>
      <c r="W150" s="9" t="s">
        <v>12</v>
      </c>
      <c r="X150" s="9">
        <v>0</v>
      </c>
      <c r="Y150" s="9">
        <v>0</v>
      </c>
      <c r="Z150" s="9">
        <v>35</v>
      </c>
      <c r="AA150" s="9">
        <v>0</v>
      </c>
      <c r="AB150" s="9">
        <v>65</v>
      </c>
      <c r="AC150" s="10">
        <f t="shared" si="30"/>
        <v>15</v>
      </c>
      <c r="AD150" s="9" t="b">
        <f>Table1[[#This Row],[TOTAL HI]]=Table1[[#This Row],[Total]]</f>
        <v>1</v>
      </c>
      <c r="AE150" s="11">
        <f t="shared" si="33"/>
        <v>0</v>
      </c>
      <c r="AF150" s="11">
        <f t="shared" si="34"/>
        <v>0</v>
      </c>
      <c r="AG150" s="11">
        <f t="shared" si="35"/>
        <v>5.25</v>
      </c>
      <c r="AH150" s="11">
        <f t="shared" si="36"/>
        <v>0</v>
      </c>
      <c r="AI150" s="11">
        <f t="shared" si="37"/>
        <v>9.75</v>
      </c>
      <c r="AJ150" s="12">
        <v>45261</v>
      </c>
      <c r="AK150" s="11" t="s">
        <v>56</v>
      </c>
      <c r="AL150" s="9" t="s">
        <v>27</v>
      </c>
      <c r="AM150" s="9" t="str">
        <f t="shared" si="38"/>
        <v>Industry</v>
      </c>
      <c r="AN150" s="9" t="str">
        <f t="shared" si="39"/>
        <v>North</v>
      </c>
      <c r="AO150" s="9" t="str">
        <f t="shared" si="40"/>
        <v>&lt;1-50 Mn</v>
      </c>
      <c r="AP150" s="9" t="str">
        <f t="shared" si="41"/>
        <v>ADB Countries</v>
      </c>
      <c r="AQ150" s="9" t="str">
        <f t="shared" si="42"/>
        <v>Non-Transition States</v>
      </c>
      <c r="AR150" s="13" t="str">
        <f>IF(ISNUMBER(MATCH(C150, {"Gabon","Sudan","Niger","Mali","Burkina Faso","Guinea"}, 0)), "De Facto Countries", "Non-De Facto Countries")</f>
        <v>Non-De Facto Countries</v>
      </c>
      <c r="AS150" s="9" t="str">
        <f t="shared" si="43"/>
        <v>Others Including Policy-Based</v>
      </c>
      <c r="AT150" s="9" t="str" cm="1">
        <f t="array" ref="AT150">_xlfn.SWITCH(K150,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51" spans="1:46" ht="10.5">
      <c r="A151" s="8" t="s">
        <v>454</v>
      </c>
      <c r="B151" s="9" t="s">
        <v>455</v>
      </c>
      <c r="C151" s="9" t="s">
        <v>96</v>
      </c>
      <c r="D151" s="9" t="s">
        <v>90</v>
      </c>
      <c r="E151" s="9" t="s">
        <v>97</v>
      </c>
      <c r="F151" s="9" t="s">
        <v>456</v>
      </c>
      <c r="G151" s="9" t="s">
        <v>456</v>
      </c>
      <c r="H151" s="9" t="s">
        <v>52</v>
      </c>
      <c r="I151" s="9" t="s">
        <v>53</v>
      </c>
      <c r="J151" s="9" t="s">
        <v>54</v>
      </c>
      <c r="K151" s="9" t="s">
        <v>86</v>
      </c>
      <c r="L151" s="9">
        <v>140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f t="shared" si="31"/>
        <v>0</v>
      </c>
      <c r="S151" s="9">
        <v>0</v>
      </c>
      <c r="T151" s="9">
        <v>0</v>
      </c>
      <c r="U151" s="9">
        <v>0</v>
      </c>
      <c r="V151" s="11">
        <f t="shared" si="32"/>
        <v>140</v>
      </c>
      <c r="W151" s="9" t="s">
        <v>11</v>
      </c>
      <c r="X151" s="9">
        <v>0</v>
      </c>
      <c r="Y151" s="9">
        <v>50</v>
      </c>
      <c r="Z151" s="9">
        <v>20</v>
      </c>
      <c r="AA151" s="9">
        <v>30</v>
      </c>
      <c r="AB151" s="9">
        <v>0</v>
      </c>
      <c r="AC151" s="10">
        <f t="shared" si="30"/>
        <v>140</v>
      </c>
      <c r="AD151" s="9" t="b">
        <f>Table1[[#This Row],[TOTAL HI]]=Table1[[#This Row],[Total]]</f>
        <v>1</v>
      </c>
      <c r="AE151" s="11">
        <f t="shared" si="33"/>
        <v>0</v>
      </c>
      <c r="AF151" s="11">
        <f t="shared" si="34"/>
        <v>70</v>
      </c>
      <c r="AG151" s="11">
        <f t="shared" si="35"/>
        <v>28</v>
      </c>
      <c r="AH151" s="11">
        <f t="shared" si="36"/>
        <v>42</v>
      </c>
      <c r="AI151" s="11">
        <f t="shared" si="37"/>
        <v>0</v>
      </c>
      <c r="AJ151" s="12">
        <v>45261</v>
      </c>
      <c r="AK151" s="11" t="s">
        <v>56</v>
      </c>
      <c r="AL151" s="9" t="s">
        <v>57</v>
      </c>
      <c r="AM151" s="9" t="str">
        <f t="shared" si="38"/>
        <v>Power</v>
      </c>
      <c r="AN151" s="9" t="str">
        <f t="shared" si="39"/>
        <v>North</v>
      </c>
      <c r="AO151" s="9" t="str">
        <f t="shared" si="40"/>
        <v>100-200 Mn</v>
      </c>
      <c r="AP151" s="9" t="str">
        <f t="shared" si="41"/>
        <v>ADB Countries</v>
      </c>
      <c r="AQ151" s="9" t="str">
        <f t="shared" si="42"/>
        <v>Non-Transition States</v>
      </c>
      <c r="AR151" s="13" t="str">
        <f>IF(ISNUMBER(MATCH(C151, {"Gabon","Sudan","Niger","Mali","Burkina Faso","Guinea"}, 0)), "De Facto Countries", "Non-De Facto Countries")</f>
        <v>Non-De Facto Countries</v>
      </c>
      <c r="AS151" s="9" t="str">
        <f t="shared" si="43"/>
        <v>Infrastructure</v>
      </c>
      <c r="AT151" s="9" t="str" cm="1">
        <f t="array" ref="AT151">_xlfn.SWITCH(K151,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52" spans="1:46" ht="10.5">
      <c r="A152" s="8" t="s">
        <v>457</v>
      </c>
      <c r="B152" s="9" t="s">
        <v>458</v>
      </c>
      <c r="C152" s="9" t="s">
        <v>197</v>
      </c>
      <c r="D152" s="9" t="s">
        <v>49</v>
      </c>
      <c r="E152" s="9" t="s">
        <v>66</v>
      </c>
      <c r="F152" s="9" t="s">
        <v>130</v>
      </c>
      <c r="G152" s="9" t="s">
        <v>130</v>
      </c>
      <c r="H152" s="9" t="s">
        <v>52</v>
      </c>
      <c r="I152" s="9" t="s">
        <v>53</v>
      </c>
      <c r="J152" s="9" t="s">
        <v>67</v>
      </c>
      <c r="K152" s="9" t="s">
        <v>104</v>
      </c>
      <c r="L152" s="9">
        <v>0</v>
      </c>
      <c r="M152" s="9">
        <v>0</v>
      </c>
      <c r="N152" s="9">
        <v>50</v>
      </c>
      <c r="O152" s="9">
        <v>0</v>
      </c>
      <c r="P152" s="9">
        <v>0</v>
      </c>
      <c r="Q152" s="9">
        <v>0</v>
      </c>
      <c r="R152" s="9">
        <f t="shared" si="31"/>
        <v>50</v>
      </c>
      <c r="S152" s="9">
        <v>0</v>
      </c>
      <c r="T152" s="9">
        <v>0</v>
      </c>
      <c r="U152" s="9">
        <v>0</v>
      </c>
      <c r="V152" s="11">
        <f t="shared" si="32"/>
        <v>50</v>
      </c>
      <c r="W152" s="9" t="s">
        <v>17</v>
      </c>
      <c r="X152" s="9">
        <v>0</v>
      </c>
      <c r="Y152" s="9">
        <v>0</v>
      </c>
      <c r="Z152" s="9">
        <v>0</v>
      </c>
      <c r="AA152" s="9">
        <v>0</v>
      </c>
      <c r="AB152" s="9">
        <v>100</v>
      </c>
      <c r="AC152" s="10">
        <f t="shared" si="30"/>
        <v>50</v>
      </c>
      <c r="AD152" s="9" t="b">
        <f>Table1[[#This Row],[TOTAL HI]]=Table1[[#This Row],[Total]]</f>
        <v>1</v>
      </c>
      <c r="AE152" s="11">
        <f t="shared" si="33"/>
        <v>0</v>
      </c>
      <c r="AF152" s="11">
        <f t="shared" si="34"/>
        <v>0</v>
      </c>
      <c r="AG152" s="11">
        <f t="shared" si="35"/>
        <v>0</v>
      </c>
      <c r="AH152" s="11">
        <f t="shared" si="36"/>
        <v>0</v>
      </c>
      <c r="AI152" s="11">
        <f t="shared" si="37"/>
        <v>50</v>
      </c>
      <c r="AJ152" s="12">
        <v>45261</v>
      </c>
      <c r="AK152" s="11" t="s">
        <v>56</v>
      </c>
      <c r="AL152" s="9" t="s">
        <v>27</v>
      </c>
      <c r="AM152" s="9" t="str">
        <f t="shared" si="38"/>
        <v>WASH Sector</v>
      </c>
      <c r="AN152" s="9" t="str">
        <f t="shared" si="39"/>
        <v>Central</v>
      </c>
      <c r="AO152" s="9" t="str">
        <f t="shared" si="40"/>
        <v>&lt;1-50 Mn</v>
      </c>
      <c r="AP152" s="9" t="str">
        <f t="shared" si="41"/>
        <v>ADF Countries</v>
      </c>
      <c r="AQ152" s="9" t="str">
        <f t="shared" si="42"/>
        <v>Transition States</v>
      </c>
      <c r="AR152" s="13" t="str">
        <f>IF(ISNUMBER(MATCH(C152, {"Gabon","Sudan","Niger","Mali","Burkina Faso","Guinea"}, 0)), "De Facto Countries", "Non-De Facto Countries")</f>
        <v>Non-De Facto Countries</v>
      </c>
      <c r="AS152" s="9" t="str">
        <f t="shared" si="43"/>
        <v>Infrastructure</v>
      </c>
      <c r="AT152" s="9" t="str" cm="1">
        <f t="array" ref="AT152">_xlfn.SWITCH(K152,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53" spans="1:46" ht="10.5">
      <c r="A153" s="8" t="s">
        <v>459</v>
      </c>
      <c r="B153" s="9" t="s">
        <v>460</v>
      </c>
      <c r="C153" s="9" t="s">
        <v>48</v>
      </c>
      <c r="D153" s="9" t="s">
        <v>49</v>
      </c>
      <c r="E153" s="9" t="s">
        <v>50</v>
      </c>
      <c r="F153" s="9" t="s">
        <v>186</v>
      </c>
      <c r="G153" s="9" t="s">
        <v>186</v>
      </c>
      <c r="H153" s="9" t="s">
        <v>52</v>
      </c>
      <c r="I153" s="9" t="s">
        <v>53</v>
      </c>
      <c r="J153" s="9" t="s">
        <v>54</v>
      </c>
      <c r="K153" s="9" t="s">
        <v>127</v>
      </c>
      <c r="L153" s="9">
        <v>123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f t="shared" si="31"/>
        <v>0</v>
      </c>
      <c r="S153" s="9">
        <v>0</v>
      </c>
      <c r="T153" s="9">
        <v>0</v>
      </c>
      <c r="U153" s="9">
        <v>0</v>
      </c>
      <c r="V153" s="11">
        <f t="shared" si="32"/>
        <v>123</v>
      </c>
      <c r="W153" s="9" t="s">
        <v>11</v>
      </c>
      <c r="X153" s="9">
        <v>0</v>
      </c>
      <c r="Y153" s="9">
        <v>0</v>
      </c>
      <c r="Z153" s="9">
        <v>0</v>
      </c>
      <c r="AA153" s="9">
        <v>100</v>
      </c>
      <c r="AB153" s="9">
        <v>0</v>
      </c>
      <c r="AC153" s="10">
        <f t="shared" si="30"/>
        <v>123</v>
      </c>
      <c r="AD153" s="9" t="b">
        <f>Table1[[#This Row],[TOTAL HI]]=Table1[[#This Row],[Total]]</f>
        <v>1</v>
      </c>
      <c r="AE153" s="11">
        <f t="shared" si="33"/>
        <v>0</v>
      </c>
      <c r="AF153" s="11">
        <f t="shared" si="34"/>
        <v>0</v>
      </c>
      <c r="AG153" s="11">
        <f t="shared" si="35"/>
        <v>0</v>
      </c>
      <c r="AH153" s="11">
        <f t="shared" si="36"/>
        <v>123</v>
      </c>
      <c r="AI153" s="11">
        <f t="shared" si="37"/>
        <v>0</v>
      </c>
      <c r="AJ153" s="12">
        <v>45261</v>
      </c>
      <c r="AK153" s="11" t="s">
        <v>56</v>
      </c>
      <c r="AL153" s="9" t="s">
        <v>57</v>
      </c>
      <c r="AM153" s="9" t="str">
        <f t="shared" si="38"/>
        <v>Transport</v>
      </c>
      <c r="AN153" s="9" t="str">
        <f t="shared" si="39"/>
        <v>North</v>
      </c>
      <c r="AO153" s="9" t="str">
        <f t="shared" si="40"/>
        <v>100-200 Mn</v>
      </c>
      <c r="AP153" s="9" t="str">
        <f t="shared" si="41"/>
        <v>ADB Countries</v>
      </c>
      <c r="AQ153" s="9" t="str">
        <f t="shared" si="42"/>
        <v>Non-Transition States</v>
      </c>
      <c r="AR153" s="13" t="str">
        <f>IF(ISNUMBER(MATCH(C153, {"Gabon","Sudan","Niger","Mali","Burkina Faso","Guinea"}, 0)), "De Facto Countries", "Non-De Facto Countries")</f>
        <v>Non-De Facto Countries</v>
      </c>
      <c r="AS153" s="9" t="str">
        <f t="shared" si="43"/>
        <v>Infrastructure</v>
      </c>
      <c r="AT153" s="9" t="str" cm="1">
        <f t="array" ref="AT153">_xlfn.SWITCH(K153,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54" spans="1:46" ht="10.5">
      <c r="A154" s="8" t="s">
        <v>461</v>
      </c>
      <c r="B154" s="9" t="s">
        <v>462</v>
      </c>
      <c r="C154" s="9" t="s">
        <v>82</v>
      </c>
      <c r="D154" s="9" t="s">
        <v>49</v>
      </c>
      <c r="E154" s="9" t="s">
        <v>79</v>
      </c>
      <c r="F154" s="9" t="s">
        <v>315</v>
      </c>
      <c r="G154" s="9" t="s">
        <v>315</v>
      </c>
      <c r="H154" s="9" t="s">
        <v>52</v>
      </c>
      <c r="I154" s="9" t="s">
        <v>53</v>
      </c>
      <c r="J154" s="9" t="s">
        <v>112</v>
      </c>
      <c r="K154" s="9" t="s">
        <v>55</v>
      </c>
      <c r="L154" s="9">
        <v>0</v>
      </c>
      <c r="M154" s="9">
        <v>0</v>
      </c>
      <c r="N154" s="9">
        <v>0</v>
      </c>
      <c r="O154" s="9">
        <v>50</v>
      </c>
      <c r="P154" s="9">
        <v>0</v>
      </c>
      <c r="Q154" s="9">
        <v>0</v>
      </c>
      <c r="R154" s="9">
        <f t="shared" si="31"/>
        <v>50</v>
      </c>
      <c r="S154" s="9">
        <v>0</v>
      </c>
      <c r="T154" s="9">
        <v>0</v>
      </c>
      <c r="U154" s="9">
        <v>0</v>
      </c>
      <c r="V154" s="11">
        <f t="shared" si="32"/>
        <v>50</v>
      </c>
      <c r="W154" s="9" t="s">
        <v>17</v>
      </c>
      <c r="X154" s="9">
        <v>80</v>
      </c>
      <c r="Y154" s="9">
        <v>0</v>
      </c>
      <c r="Z154" s="9">
        <v>0</v>
      </c>
      <c r="AA154" s="9">
        <v>20</v>
      </c>
      <c r="AB154" s="9">
        <v>0</v>
      </c>
      <c r="AC154" s="10">
        <f t="shared" si="30"/>
        <v>50</v>
      </c>
      <c r="AD154" s="9" t="b">
        <f>Table1[[#This Row],[TOTAL HI]]=Table1[[#This Row],[Total]]</f>
        <v>1</v>
      </c>
      <c r="AE154" s="11">
        <f t="shared" si="33"/>
        <v>40</v>
      </c>
      <c r="AF154" s="11">
        <f t="shared" si="34"/>
        <v>0</v>
      </c>
      <c r="AG154" s="11">
        <f t="shared" si="35"/>
        <v>0</v>
      </c>
      <c r="AH154" s="11">
        <f t="shared" si="36"/>
        <v>10</v>
      </c>
      <c r="AI154" s="11">
        <f t="shared" si="37"/>
        <v>0</v>
      </c>
      <c r="AJ154" s="12">
        <v>45261</v>
      </c>
      <c r="AK154" s="11" t="s">
        <v>56</v>
      </c>
      <c r="AL154" s="9" t="s">
        <v>57</v>
      </c>
      <c r="AM154" s="9" t="str">
        <f t="shared" si="38"/>
        <v>Environment</v>
      </c>
      <c r="AN154" s="9" t="str">
        <f t="shared" si="39"/>
        <v>Multi</v>
      </c>
      <c r="AO154" s="9" t="str">
        <f t="shared" si="40"/>
        <v>&lt;1-50 Mn</v>
      </c>
      <c r="AP154" s="9" t="str">
        <f t="shared" si="41"/>
        <v>Multinational</v>
      </c>
      <c r="AQ154" s="9" t="str">
        <f t="shared" si="42"/>
        <v>Multinational</v>
      </c>
      <c r="AR154" s="13" t="str">
        <f>IF(ISNUMBER(MATCH(C154, {"Gabon","Sudan","Niger","Mali","Burkina Faso","Guinea"}, 0)), "De Facto Countries", "Non-De Facto Countries")</f>
        <v>Non-De Facto Countries</v>
      </c>
      <c r="AS154" s="9" t="str">
        <f t="shared" si="43"/>
        <v>Infrastructure</v>
      </c>
      <c r="AT154" s="9" t="str" cm="1">
        <f t="array" ref="AT154">_xlfn.SWITCH(K154,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55" spans="1:46" ht="10.5">
      <c r="A155" s="8" t="s">
        <v>463</v>
      </c>
      <c r="B155" s="9" t="s">
        <v>464</v>
      </c>
      <c r="C155" s="9" t="s">
        <v>465</v>
      </c>
      <c r="D155" s="9" t="s">
        <v>49</v>
      </c>
      <c r="E155" s="9" t="s">
        <v>79</v>
      </c>
      <c r="F155" s="9" t="s">
        <v>315</v>
      </c>
      <c r="G155" s="9" t="s">
        <v>315</v>
      </c>
      <c r="H155" s="9" t="s">
        <v>84</v>
      </c>
      <c r="I155" s="9" t="s">
        <v>53</v>
      </c>
      <c r="J155" s="9" t="s">
        <v>62</v>
      </c>
      <c r="K155" s="9" t="s">
        <v>55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f t="shared" si="31"/>
        <v>0</v>
      </c>
      <c r="S155" s="9">
        <v>0</v>
      </c>
      <c r="T155" s="9">
        <v>0</v>
      </c>
      <c r="U155" s="9">
        <v>0</v>
      </c>
      <c r="V155" s="11">
        <f t="shared" si="32"/>
        <v>0</v>
      </c>
      <c r="W155" s="9" t="s">
        <v>68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10">
        <f t="shared" si="30"/>
        <v>0</v>
      </c>
      <c r="AD155" s="9" t="b">
        <f>Table1[[#This Row],[TOTAL HI]]=Table1[[#This Row],[Total]]</f>
        <v>1</v>
      </c>
      <c r="AE155" s="11">
        <f t="shared" si="33"/>
        <v>0</v>
      </c>
      <c r="AF155" s="11">
        <f t="shared" si="34"/>
        <v>0</v>
      </c>
      <c r="AG155" s="11">
        <f t="shared" si="35"/>
        <v>0</v>
      </c>
      <c r="AH155" s="11">
        <f t="shared" si="36"/>
        <v>0</v>
      </c>
      <c r="AI155" s="11">
        <f t="shared" si="37"/>
        <v>0</v>
      </c>
      <c r="AJ155" s="12">
        <v>45261</v>
      </c>
      <c r="AK155" s="11" t="s">
        <v>56</v>
      </c>
      <c r="AL155" s="9" t="s">
        <v>57</v>
      </c>
      <c r="AM155" s="9" t="str">
        <f t="shared" si="38"/>
        <v>Agriculture</v>
      </c>
      <c r="AN155" s="9" t="str">
        <f t="shared" si="39"/>
        <v>South</v>
      </c>
      <c r="AO155" s="9" t="str">
        <f t="shared" si="40"/>
        <v>&lt;1-50 Mn</v>
      </c>
      <c r="AP155" s="9" t="str">
        <f t="shared" si="41"/>
        <v>ADB Countries</v>
      </c>
      <c r="AQ155" s="9" t="str">
        <f t="shared" si="42"/>
        <v>Non-Transition States</v>
      </c>
      <c r="AR155" s="13" t="str">
        <f>IF(ISNUMBER(MATCH(C155, {"Gabon","Sudan","Niger","Mali","Burkina Faso","Guinea"}, 0)), "De Facto Countries", "Non-De Facto Countries")</f>
        <v>Non-De Facto Countries</v>
      </c>
      <c r="AS155" s="9" t="str">
        <f t="shared" si="43"/>
        <v>Others Including Policy-Based</v>
      </c>
      <c r="AT155" s="9" t="str" cm="1">
        <f t="array" ref="AT155">_xlfn.SWITCH(K155,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56" spans="1:46" ht="10.5">
      <c r="A156" s="8" t="s">
        <v>466</v>
      </c>
      <c r="B156" s="9" t="s">
        <v>467</v>
      </c>
      <c r="C156" s="9" t="s">
        <v>82</v>
      </c>
      <c r="D156" s="9" t="s">
        <v>49</v>
      </c>
      <c r="E156" s="9" t="s">
        <v>79</v>
      </c>
      <c r="F156" s="9" t="s">
        <v>173</v>
      </c>
      <c r="G156" s="9" t="s">
        <v>173</v>
      </c>
      <c r="H156" s="9" t="s">
        <v>52</v>
      </c>
      <c r="I156" s="9" t="s">
        <v>53</v>
      </c>
      <c r="J156" s="9" t="s">
        <v>112</v>
      </c>
      <c r="K156" s="9" t="s">
        <v>55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f t="shared" si="31"/>
        <v>0</v>
      </c>
      <c r="S156" s="9">
        <v>0</v>
      </c>
      <c r="T156" s="9">
        <v>0</v>
      </c>
      <c r="U156" s="9">
        <v>0</v>
      </c>
      <c r="V156" s="11">
        <f t="shared" si="32"/>
        <v>0</v>
      </c>
      <c r="W156" s="9" t="s">
        <v>68</v>
      </c>
      <c r="X156" s="9">
        <v>90</v>
      </c>
      <c r="Y156" s="9">
        <v>0</v>
      </c>
      <c r="Z156" s="9">
        <v>0</v>
      </c>
      <c r="AA156" s="9">
        <v>0</v>
      </c>
      <c r="AB156" s="9">
        <v>10</v>
      </c>
      <c r="AC156" s="10">
        <f t="shared" si="30"/>
        <v>0</v>
      </c>
      <c r="AD156" s="9" t="b">
        <f>Table1[[#This Row],[TOTAL HI]]=Table1[[#This Row],[Total]]</f>
        <v>1</v>
      </c>
      <c r="AE156" s="11">
        <f t="shared" si="33"/>
        <v>0</v>
      </c>
      <c r="AF156" s="11">
        <f t="shared" si="34"/>
        <v>0</v>
      </c>
      <c r="AG156" s="11">
        <f t="shared" si="35"/>
        <v>0</v>
      </c>
      <c r="AH156" s="11">
        <f t="shared" si="36"/>
        <v>0</v>
      </c>
      <c r="AI156" s="11">
        <f t="shared" si="37"/>
        <v>0</v>
      </c>
      <c r="AJ156" s="12">
        <v>45261</v>
      </c>
      <c r="AK156" s="11" t="s">
        <v>56</v>
      </c>
      <c r="AL156" s="9" t="s">
        <v>27</v>
      </c>
      <c r="AM156" s="9" t="str">
        <f t="shared" si="38"/>
        <v>Agriculture</v>
      </c>
      <c r="AN156" s="9" t="str">
        <f t="shared" si="39"/>
        <v>Multi</v>
      </c>
      <c r="AO156" s="9" t="str">
        <f t="shared" si="40"/>
        <v>&lt;1-50 Mn</v>
      </c>
      <c r="AP156" s="9" t="str">
        <f t="shared" si="41"/>
        <v>Multinational</v>
      </c>
      <c r="AQ156" s="9" t="str">
        <f t="shared" si="42"/>
        <v>Multinational</v>
      </c>
      <c r="AR156" s="13" t="str">
        <f>IF(ISNUMBER(MATCH(C156, {"Gabon","Sudan","Niger","Mali","Burkina Faso","Guinea"}, 0)), "De Facto Countries", "Non-De Facto Countries")</f>
        <v>Non-De Facto Countries</v>
      </c>
      <c r="AS156" s="9" t="str">
        <f t="shared" si="43"/>
        <v>Others Including Policy-Based</v>
      </c>
      <c r="AT156" s="9" t="str" cm="1">
        <f t="array" ref="AT156">_xlfn.SWITCH(K156,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57" spans="1:46" ht="10.5">
      <c r="A157" s="8" t="s">
        <v>468</v>
      </c>
      <c r="B157" s="9" t="s">
        <v>469</v>
      </c>
      <c r="C157" s="9" t="s">
        <v>96</v>
      </c>
      <c r="D157" s="9" t="s">
        <v>90</v>
      </c>
      <c r="E157" s="9" t="s">
        <v>97</v>
      </c>
      <c r="F157" s="9" t="s">
        <v>51</v>
      </c>
      <c r="G157" s="9" t="s">
        <v>51</v>
      </c>
      <c r="H157" s="9" t="s">
        <v>52</v>
      </c>
      <c r="I157" s="9" t="s">
        <v>53</v>
      </c>
      <c r="J157" s="9" t="s">
        <v>54</v>
      </c>
      <c r="K157" s="9" t="s">
        <v>55</v>
      </c>
      <c r="L157" s="9">
        <v>82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f t="shared" si="31"/>
        <v>0</v>
      </c>
      <c r="S157" s="9">
        <v>0</v>
      </c>
      <c r="T157" s="9">
        <v>0</v>
      </c>
      <c r="U157" s="9">
        <v>0</v>
      </c>
      <c r="V157" s="11">
        <f t="shared" si="32"/>
        <v>82</v>
      </c>
      <c r="W157" s="9" t="s">
        <v>11</v>
      </c>
      <c r="X157" s="9">
        <v>70</v>
      </c>
      <c r="Y157" s="9">
        <v>0</v>
      </c>
      <c r="Z157" s="9">
        <v>10</v>
      </c>
      <c r="AA157" s="9">
        <v>0</v>
      </c>
      <c r="AB157" s="9">
        <v>20</v>
      </c>
      <c r="AC157" s="10">
        <f t="shared" si="30"/>
        <v>82</v>
      </c>
      <c r="AD157" s="9" t="b">
        <f>Table1[[#This Row],[TOTAL HI]]=Table1[[#This Row],[Total]]</f>
        <v>1</v>
      </c>
      <c r="AE157" s="11">
        <f t="shared" si="33"/>
        <v>57.4</v>
      </c>
      <c r="AF157" s="11">
        <f t="shared" si="34"/>
        <v>0</v>
      </c>
      <c r="AG157" s="11">
        <f t="shared" si="35"/>
        <v>8.1999999999999993</v>
      </c>
      <c r="AH157" s="11">
        <f t="shared" si="36"/>
        <v>0</v>
      </c>
      <c r="AI157" s="11">
        <f t="shared" si="37"/>
        <v>16.399999999999999</v>
      </c>
      <c r="AJ157" s="12">
        <v>45261</v>
      </c>
      <c r="AK157" s="11" t="s">
        <v>56</v>
      </c>
      <c r="AL157" s="9" t="s">
        <v>27</v>
      </c>
      <c r="AM157" s="9" t="str">
        <f t="shared" si="38"/>
        <v>Agriculture</v>
      </c>
      <c r="AN157" s="9" t="str">
        <f t="shared" si="39"/>
        <v>North</v>
      </c>
      <c r="AO157" s="9" t="str">
        <f t="shared" si="40"/>
        <v>50-100 Mn</v>
      </c>
      <c r="AP157" s="9" t="str">
        <f t="shared" si="41"/>
        <v>ADB Countries</v>
      </c>
      <c r="AQ157" s="9" t="str">
        <f t="shared" si="42"/>
        <v>Non-Transition States</v>
      </c>
      <c r="AR157" s="13" t="str">
        <f>IF(ISNUMBER(MATCH(C157, {"Gabon","Sudan","Niger","Mali","Burkina Faso","Guinea"}, 0)), "De Facto Countries", "Non-De Facto Countries")</f>
        <v>Non-De Facto Countries</v>
      </c>
      <c r="AS157" s="9" t="str">
        <f t="shared" si="43"/>
        <v>Others Including Policy-Based</v>
      </c>
      <c r="AT157" s="9" t="str" cm="1">
        <f t="array" ref="AT157">_xlfn.SWITCH(K157,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58" spans="1:46" ht="10.5">
      <c r="A158" s="8" t="s">
        <v>470</v>
      </c>
      <c r="B158" s="9" t="s">
        <v>471</v>
      </c>
      <c r="C158" s="9" t="s">
        <v>267</v>
      </c>
      <c r="D158" s="9" t="s">
        <v>49</v>
      </c>
      <c r="E158" s="9" t="s">
        <v>79</v>
      </c>
      <c r="F158" s="9" t="s">
        <v>107</v>
      </c>
      <c r="G158" s="9" t="s">
        <v>107</v>
      </c>
      <c r="H158" s="9" t="s">
        <v>52</v>
      </c>
      <c r="I158" s="9" t="s">
        <v>73</v>
      </c>
      <c r="J158" s="9" t="s">
        <v>62</v>
      </c>
      <c r="K158" s="9" t="s">
        <v>75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f t="shared" si="31"/>
        <v>0</v>
      </c>
      <c r="S158" s="9">
        <v>0</v>
      </c>
      <c r="T158" s="9">
        <v>0</v>
      </c>
      <c r="U158" s="9">
        <v>0</v>
      </c>
      <c r="V158" s="11">
        <f t="shared" si="32"/>
        <v>0</v>
      </c>
      <c r="W158" s="9" t="s">
        <v>68</v>
      </c>
      <c r="X158" s="9">
        <v>0</v>
      </c>
      <c r="Y158" s="9">
        <v>0</v>
      </c>
      <c r="Z158" s="9">
        <v>0</v>
      </c>
      <c r="AA158" s="9">
        <v>0</v>
      </c>
      <c r="AB158" s="9">
        <v>100</v>
      </c>
      <c r="AC158" s="10">
        <f t="shared" si="30"/>
        <v>0</v>
      </c>
      <c r="AD158" s="9" t="b">
        <f>Table1[[#This Row],[TOTAL HI]]=Table1[[#This Row],[Total]]</f>
        <v>1</v>
      </c>
      <c r="AE158" s="11">
        <f t="shared" si="33"/>
        <v>0</v>
      </c>
      <c r="AF158" s="11">
        <f t="shared" si="34"/>
        <v>0</v>
      </c>
      <c r="AG158" s="11">
        <f t="shared" si="35"/>
        <v>0</v>
      </c>
      <c r="AH158" s="11">
        <f t="shared" si="36"/>
        <v>0</v>
      </c>
      <c r="AI158" s="11">
        <f t="shared" si="37"/>
        <v>0</v>
      </c>
      <c r="AJ158" s="12">
        <v>45261</v>
      </c>
      <c r="AK158" s="11" t="s">
        <v>56</v>
      </c>
      <c r="AL158" s="9" t="s">
        <v>27</v>
      </c>
      <c r="AM158" s="9" t="str">
        <f t="shared" si="38"/>
        <v>Finance</v>
      </c>
      <c r="AN158" s="9" t="str">
        <f t="shared" si="39"/>
        <v>South</v>
      </c>
      <c r="AO158" s="9" t="str">
        <f t="shared" si="40"/>
        <v>&lt;1-50 Mn</v>
      </c>
      <c r="AP158" s="9" t="str">
        <f t="shared" si="41"/>
        <v>ADB Countries</v>
      </c>
      <c r="AQ158" s="9" t="str">
        <f t="shared" si="42"/>
        <v>Non-Transition States</v>
      </c>
      <c r="AR158" s="13" t="str">
        <f>IF(ISNUMBER(MATCH(C158, {"Gabon","Sudan","Niger","Mali","Burkina Faso","Guinea"}, 0)), "De Facto Countries", "Non-De Facto Countries")</f>
        <v>Non-De Facto Countries</v>
      </c>
      <c r="AS158" s="9" t="str">
        <f t="shared" si="43"/>
        <v>Others Including Policy-Based</v>
      </c>
      <c r="AT158" s="9" t="str" cm="1">
        <f t="array" ref="AT158">_xlfn.SWITCH(K158,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59" spans="1:46" ht="10.5">
      <c r="A159" s="8" t="s">
        <v>472</v>
      </c>
      <c r="B159" s="9" t="s">
        <v>473</v>
      </c>
      <c r="C159" s="9" t="s">
        <v>82</v>
      </c>
      <c r="D159" s="9" t="s">
        <v>49</v>
      </c>
      <c r="E159" s="9" t="s">
        <v>50</v>
      </c>
      <c r="F159" s="9" t="s">
        <v>220</v>
      </c>
      <c r="G159" s="9" t="s">
        <v>220</v>
      </c>
      <c r="H159" s="9" t="s">
        <v>52</v>
      </c>
      <c r="I159" s="9" t="s">
        <v>53</v>
      </c>
      <c r="J159" s="9" t="s">
        <v>112</v>
      </c>
      <c r="K159" s="9" t="s">
        <v>86</v>
      </c>
      <c r="L159" s="9">
        <v>0</v>
      </c>
      <c r="M159" s="9">
        <v>0</v>
      </c>
      <c r="N159" s="9">
        <v>15</v>
      </c>
      <c r="O159" s="9">
        <v>0</v>
      </c>
      <c r="P159" s="9">
        <v>0</v>
      </c>
      <c r="Q159" s="9">
        <v>0</v>
      </c>
      <c r="R159" s="9">
        <f t="shared" si="31"/>
        <v>15</v>
      </c>
      <c r="S159" s="9">
        <v>0</v>
      </c>
      <c r="T159" s="9">
        <v>0</v>
      </c>
      <c r="U159" s="9">
        <v>0</v>
      </c>
      <c r="V159" s="11">
        <f t="shared" si="32"/>
        <v>15</v>
      </c>
      <c r="W159" s="9" t="s">
        <v>17</v>
      </c>
      <c r="X159" s="9">
        <v>0</v>
      </c>
      <c r="Y159" s="9">
        <v>100</v>
      </c>
      <c r="Z159" s="9">
        <v>0</v>
      </c>
      <c r="AA159" s="9">
        <v>0</v>
      </c>
      <c r="AB159" s="9">
        <v>0</v>
      </c>
      <c r="AC159" s="10">
        <f t="shared" si="30"/>
        <v>15</v>
      </c>
      <c r="AD159" s="9" t="b">
        <f>Table1[[#This Row],[TOTAL HI]]=Table1[[#This Row],[Total]]</f>
        <v>1</v>
      </c>
      <c r="AE159" s="11">
        <f t="shared" si="33"/>
        <v>0</v>
      </c>
      <c r="AF159" s="11">
        <f t="shared" si="34"/>
        <v>15</v>
      </c>
      <c r="AG159" s="11">
        <f t="shared" si="35"/>
        <v>0</v>
      </c>
      <c r="AH159" s="11">
        <f t="shared" si="36"/>
        <v>0</v>
      </c>
      <c r="AI159" s="11">
        <f t="shared" si="37"/>
        <v>0</v>
      </c>
      <c r="AJ159" s="12">
        <v>45261</v>
      </c>
      <c r="AK159" s="11" t="s">
        <v>56</v>
      </c>
      <c r="AL159" s="9" t="s">
        <v>57</v>
      </c>
      <c r="AM159" s="9" t="str">
        <f t="shared" si="38"/>
        <v>Power</v>
      </c>
      <c r="AN159" s="9" t="str">
        <f t="shared" si="39"/>
        <v>Multi</v>
      </c>
      <c r="AO159" s="9" t="str">
        <f t="shared" si="40"/>
        <v>&lt;1-50 Mn</v>
      </c>
      <c r="AP159" s="9" t="str">
        <f t="shared" si="41"/>
        <v>Multinational</v>
      </c>
      <c r="AQ159" s="9" t="str">
        <f t="shared" si="42"/>
        <v>Multinational</v>
      </c>
      <c r="AR159" s="13" t="str">
        <f>IF(ISNUMBER(MATCH(C159, {"Gabon","Sudan","Niger","Mali","Burkina Faso","Guinea"}, 0)), "De Facto Countries", "Non-De Facto Countries")</f>
        <v>Non-De Facto Countries</v>
      </c>
      <c r="AS159" s="9" t="str">
        <f t="shared" si="43"/>
        <v>Infrastructure</v>
      </c>
      <c r="AT159" s="9" t="str" cm="1">
        <f t="array" ref="AT159">_xlfn.SWITCH(K159,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60" spans="1:46" ht="10.5">
      <c r="A160" s="8" t="s">
        <v>474</v>
      </c>
      <c r="B160" s="9" t="s">
        <v>475</v>
      </c>
      <c r="C160" s="9" t="s">
        <v>203</v>
      </c>
      <c r="D160" s="9" t="s">
        <v>49</v>
      </c>
      <c r="E160" s="9" t="s">
        <v>50</v>
      </c>
      <c r="F160" s="9" t="s">
        <v>399</v>
      </c>
      <c r="G160" s="9" t="s">
        <v>399</v>
      </c>
      <c r="H160" s="9" t="s">
        <v>52</v>
      </c>
      <c r="I160" s="9" t="s">
        <v>53</v>
      </c>
      <c r="J160" s="9" t="s">
        <v>62</v>
      </c>
      <c r="K160" s="9" t="s">
        <v>216</v>
      </c>
      <c r="L160" s="9">
        <v>20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f t="shared" si="31"/>
        <v>0</v>
      </c>
      <c r="S160" s="9">
        <v>0</v>
      </c>
      <c r="T160" s="9">
        <v>0</v>
      </c>
      <c r="U160" s="9">
        <v>0</v>
      </c>
      <c r="V160" s="11">
        <f t="shared" si="32"/>
        <v>20</v>
      </c>
      <c r="W160" s="9" t="s">
        <v>11</v>
      </c>
      <c r="X160" s="9">
        <v>0</v>
      </c>
      <c r="Y160" s="9">
        <v>0</v>
      </c>
      <c r="Z160" s="9">
        <v>0</v>
      </c>
      <c r="AA160" s="9">
        <v>0</v>
      </c>
      <c r="AB160" s="9">
        <v>100</v>
      </c>
      <c r="AC160" s="10">
        <f t="shared" si="30"/>
        <v>20</v>
      </c>
      <c r="AD160" s="9" t="b">
        <f>Table1[[#This Row],[TOTAL HI]]=Table1[[#This Row],[Total]]</f>
        <v>1</v>
      </c>
      <c r="AE160" s="11">
        <f t="shared" si="33"/>
        <v>0</v>
      </c>
      <c r="AF160" s="11">
        <f t="shared" si="34"/>
        <v>0</v>
      </c>
      <c r="AG160" s="11">
        <f t="shared" si="35"/>
        <v>0</v>
      </c>
      <c r="AH160" s="11">
        <f t="shared" si="36"/>
        <v>0</v>
      </c>
      <c r="AI160" s="11">
        <f t="shared" si="37"/>
        <v>20</v>
      </c>
      <c r="AJ160" s="12">
        <v>45261</v>
      </c>
      <c r="AK160" s="11" t="s">
        <v>56</v>
      </c>
      <c r="AL160" s="9" t="s">
        <v>27</v>
      </c>
      <c r="AM160" s="9" t="str">
        <f t="shared" si="38"/>
        <v>Multi-Sector</v>
      </c>
      <c r="AN160" s="9" t="str">
        <f t="shared" si="39"/>
        <v>South</v>
      </c>
      <c r="AO160" s="9" t="str">
        <f t="shared" si="40"/>
        <v>&lt;1-50 Mn</v>
      </c>
      <c r="AP160" s="9" t="str">
        <f t="shared" si="41"/>
        <v>ADB Countries</v>
      </c>
      <c r="AQ160" s="9" t="str">
        <f t="shared" si="42"/>
        <v>Non-Transition States</v>
      </c>
      <c r="AR160" s="13" t="str">
        <f>IF(ISNUMBER(MATCH(C160, {"Gabon","Sudan","Niger","Mali","Burkina Faso","Guinea"}, 0)), "De Facto Countries", "Non-De Facto Countries")</f>
        <v>Non-De Facto Countries</v>
      </c>
      <c r="AS160" s="9" t="str">
        <f t="shared" si="43"/>
        <v>Others Including Policy-Based</v>
      </c>
      <c r="AT160" s="9" t="str" cm="1">
        <f t="array" ref="AT160">_xlfn.SWITCH(K160,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161" spans="1:46" ht="10.5">
      <c r="A161" s="8" t="s">
        <v>476</v>
      </c>
      <c r="B161" s="9" t="s">
        <v>477</v>
      </c>
      <c r="C161" s="9" t="s">
        <v>102</v>
      </c>
      <c r="D161" s="9" t="s">
        <v>49</v>
      </c>
      <c r="E161" s="9" t="s">
        <v>79</v>
      </c>
      <c r="F161" s="9" t="s">
        <v>107</v>
      </c>
      <c r="G161" s="9" t="s">
        <v>107</v>
      </c>
      <c r="H161" s="9" t="s">
        <v>52</v>
      </c>
      <c r="I161" s="9" t="s">
        <v>73</v>
      </c>
      <c r="J161" s="9" t="s">
        <v>85</v>
      </c>
      <c r="K161" s="9" t="s">
        <v>75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f t="shared" si="31"/>
        <v>0</v>
      </c>
      <c r="S161" s="9">
        <v>0</v>
      </c>
      <c r="T161" s="9">
        <v>0</v>
      </c>
      <c r="U161" s="9">
        <v>0</v>
      </c>
      <c r="V161" s="11">
        <f t="shared" si="32"/>
        <v>0</v>
      </c>
      <c r="W161" s="9" t="s">
        <v>68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10">
        <f t="shared" ref="AC161:AC224" si="44">SUM(AE161:AI161)</f>
        <v>0</v>
      </c>
      <c r="AD161" s="9" t="b">
        <f>Table1[[#This Row],[TOTAL HI]]=Table1[[#This Row],[Total]]</f>
        <v>1</v>
      </c>
      <c r="AE161" s="11">
        <f t="shared" si="33"/>
        <v>0</v>
      </c>
      <c r="AF161" s="11">
        <f t="shared" si="34"/>
        <v>0</v>
      </c>
      <c r="AG161" s="11">
        <f t="shared" si="35"/>
        <v>0</v>
      </c>
      <c r="AH161" s="11">
        <f t="shared" si="36"/>
        <v>0</v>
      </c>
      <c r="AI161" s="11">
        <f t="shared" si="37"/>
        <v>0</v>
      </c>
      <c r="AJ161" s="12">
        <v>45261</v>
      </c>
      <c r="AK161" s="11" t="s">
        <v>56</v>
      </c>
      <c r="AL161" s="9" t="s">
        <v>57</v>
      </c>
      <c r="AM161" s="9" t="str">
        <f t="shared" si="38"/>
        <v>Finance</v>
      </c>
      <c r="AN161" s="9" t="str">
        <f t="shared" si="39"/>
        <v>Nigeria</v>
      </c>
      <c r="AO161" s="9" t="str">
        <f t="shared" si="40"/>
        <v>&lt;1-50 Mn</v>
      </c>
      <c r="AP161" s="9" t="str">
        <f t="shared" si="41"/>
        <v>ADB Countries</v>
      </c>
      <c r="AQ161" s="9" t="str">
        <f t="shared" si="42"/>
        <v>Non-Transition States</v>
      </c>
      <c r="AR161" s="13" t="str">
        <f>IF(ISNUMBER(MATCH(C161, {"Gabon","Sudan","Niger","Mali","Burkina Faso","Guinea"}, 0)), "De Facto Countries", "Non-De Facto Countries")</f>
        <v>Non-De Facto Countries</v>
      </c>
      <c r="AS161" s="9" t="str">
        <f t="shared" si="43"/>
        <v>Others Including Policy-Based</v>
      </c>
      <c r="AT161" s="9" t="str" cm="1">
        <f t="array" ref="AT161">_xlfn.SWITCH(K161,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62" spans="1:46" ht="10.5">
      <c r="A162" s="8" t="s">
        <v>478</v>
      </c>
      <c r="B162" s="9" t="s">
        <v>479</v>
      </c>
      <c r="C162" s="9" t="s">
        <v>102</v>
      </c>
      <c r="D162" s="9" t="s">
        <v>49</v>
      </c>
      <c r="E162" s="9" t="s">
        <v>79</v>
      </c>
      <c r="F162" s="9" t="s">
        <v>107</v>
      </c>
      <c r="G162" s="9" t="s">
        <v>107</v>
      </c>
      <c r="H162" s="9" t="s">
        <v>84</v>
      </c>
      <c r="I162" s="9" t="s">
        <v>73</v>
      </c>
      <c r="J162" s="9" t="s">
        <v>112</v>
      </c>
      <c r="K162" s="9" t="s">
        <v>75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f t="shared" si="31"/>
        <v>0</v>
      </c>
      <c r="S162" s="9">
        <v>0</v>
      </c>
      <c r="T162" s="9">
        <v>0</v>
      </c>
      <c r="U162" s="9">
        <v>0</v>
      </c>
      <c r="V162" s="11">
        <f t="shared" si="32"/>
        <v>0</v>
      </c>
      <c r="W162" s="9" t="s">
        <v>68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10">
        <f t="shared" si="44"/>
        <v>0</v>
      </c>
      <c r="AD162" s="9" t="b">
        <f>Table1[[#This Row],[TOTAL HI]]=Table1[[#This Row],[Total]]</f>
        <v>1</v>
      </c>
      <c r="AE162" s="11">
        <f t="shared" si="33"/>
        <v>0</v>
      </c>
      <c r="AF162" s="11">
        <f t="shared" si="34"/>
        <v>0</v>
      </c>
      <c r="AG162" s="11">
        <f t="shared" si="35"/>
        <v>0</v>
      </c>
      <c r="AH162" s="11">
        <f t="shared" si="36"/>
        <v>0</v>
      </c>
      <c r="AI162" s="11">
        <f t="shared" si="37"/>
        <v>0</v>
      </c>
      <c r="AJ162" s="12">
        <v>45261</v>
      </c>
      <c r="AK162" s="11" t="s">
        <v>56</v>
      </c>
      <c r="AL162" s="9" t="s">
        <v>57</v>
      </c>
      <c r="AM162" s="9" t="str">
        <f t="shared" si="38"/>
        <v>Finance</v>
      </c>
      <c r="AN162" s="9" t="str">
        <f t="shared" si="39"/>
        <v>Nigeria</v>
      </c>
      <c r="AO162" s="9" t="str">
        <f t="shared" si="40"/>
        <v>&lt;1-50 Mn</v>
      </c>
      <c r="AP162" s="9" t="str">
        <f t="shared" si="41"/>
        <v>ADB Countries</v>
      </c>
      <c r="AQ162" s="9" t="str">
        <f t="shared" si="42"/>
        <v>Non-Transition States</v>
      </c>
      <c r="AR162" s="13" t="str">
        <f>IF(ISNUMBER(MATCH(C162, {"Gabon","Sudan","Niger","Mali","Burkina Faso","Guinea"}, 0)), "De Facto Countries", "Non-De Facto Countries")</f>
        <v>Non-De Facto Countries</v>
      </c>
      <c r="AS162" s="9" t="str">
        <f t="shared" si="43"/>
        <v>Others Including Policy-Based</v>
      </c>
      <c r="AT162" s="9" t="str" cm="1">
        <f t="array" ref="AT162">_xlfn.SWITCH(K162,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63" spans="1:46" ht="10.5">
      <c r="A163" s="8" t="s">
        <v>480</v>
      </c>
      <c r="B163" s="9" t="s">
        <v>481</v>
      </c>
      <c r="C163" s="9" t="s">
        <v>345</v>
      </c>
      <c r="D163" s="9" t="s">
        <v>49</v>
      </c>
      <c r="E163" s="9" t="s">
        <v>79</v>
      </c>
      <c r="F163" s="9" t="s">
        <v>107</v>
      </c>
      <c r="G163" s="9" t="s">
        <v>107</v>
      </c>
      <c r="H163" s="9" t="s">
        <v>52</v>
      </c>
      <c r="I163" s="9" t="s">
        <v>53</v>
      </c>
      <c r="J163" s="9" t="s">
        <v>112</v>
      </c>
      <c r="K163" s="9" t="s">
        <v>75</v>
      </c>
      <c r="L163" s="9">
        <v>0</v>
      </c>
      <c r="M163" s="9">
        <v>0</v>
      </c>
      <c r="N163" s="9">
        <v>0</v>
      </c>
      <c r="O163" s="9">
        <v>2</v>
      </c>
      <c r="P163" s="9">
        <v>0</v>
      </c>
      <c r="Q163" s="9">
        <v>3</v>
      </c>
      <c r="R163" s="9">
        <f t="shared" si="31"/>
        <v>5</v>
      </c>
      <c r="S163" s="9">
        <v>0</v>
      </c>
      <c r="T163" s="9">
        <v>0</v>
      </c>
      <c r="U163" s="9">
        <v>0</v>
      </c>
      <c r="V163" s="11">
        <f t="shared" si="32"/>
        <v>5</v>
      </c>
      <c r="W163" s="9" t="s">
        <v>17</v>
      </c>
      <c r="X163" s="9">
        <v>0</v>
      </c>
      <c r="Y163" s="9">
        <v>0</v>
      </c>
      <c r="Z163" s="9">
        <v>0</v>
      </c>
      <c r="AA163" s="9">
        <v>90</v>
      </c>
      <c r="AB163" s="9">
        <v>10</v>
      </c>
      <c r="AC163" s="10">
        <f t="shared" si="44"/>
        <v>5</v>
      </c>
      <c r="AD163" s="9" t="b">
        <f>Table1[[#This Row],[TOTAL HI]]=Table1[[#This Row],[Total]]</f>
        <v>1</v>
      </c>
      <c r="AE163" s="11">
        <f t="shared" si="33"/>
        <v>0</v>
      </c>
      <c r="AF163" s="11">
        <f t="shared" si="34"/>
        <v>0</v>
      </c>
      <c r="AG163" s="11">
        <f t="shared" si="35"/>
        <v>0</v>
      </c>
      <c r="AH163" s="11">
        <f t="shared" si="36"/>
        <v>4.5</v>
      </c>
      <c r="AI163" s="11">
        <f t="shared" si="37"/>
        <v>0.5</v>
      </c>
      <c r="AJ163" s="12">
        <v>45261</v>
      </c>
      <c r="AK163" s="11" t="s">
        <v>56</v>
      </c>
      <c r="AL163" s="9" t="s">
        <v>27</v>
      </c>
      <c r="AM163" s="9" t="str">
        <f t="shared" si="38"/>
        <v>Finance</v>
      </c>
      <c r="AN163" s="9" t="str">
        <f t="shared" si="39"/>
        <v>East</v>
      </c>
      <c r="AO163" s="9" t="str">
        <f t="shared" si="40"/>
        <v>&lt;1-50 Mn</v>
      </c>
      <c r="AP163" s="9" t="str">
        <f t="shared" si="41"/>
        <v>ADF Countries</v>
      </c>
      <c r="AQ163" s="9" t="str">
        <f t="shared" si="42"/>
        <v>Transition States</v>
      </c>
      <c r="AR163" s="13" t="str">
        <f>IF(ISNUMBER(MATCH(C163, {"Gabon","Sudan","Niger","Mali","Burkina Faso","Guinea"}, 0)), "De Facto Countries", "Non-De Facto Countries")</f>
        <v>Non-De Facto Countries</v>
      </c>
      <c r="AS163" s="9" t="str">
        <f t="shared" si="43"/>
        <v>Others Including Policy-Based</v>
      </c>
      <c r="AT163" s="9" t="str" cm="1">
        <f t="array" ref="AT163">_xlfn.SWITCH(K163,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64" spans="1:46" ht="10.5">
      <c r="A164" s="8" t="s">
        <v>482</v>
      </c>
      <c r="B164" s="9" t="s">
        <v>483</v>
      </c>
      <c r="C164" s="9" t="s">
        <v>123</v>
      </c>
      <c r="D164" s="9" t="s">
        <v>49</v>
      </c>
      <c r="E164" s="9" t="s">
        <v>79</v>
      </c>
      <c r="F164" s="9" t="s">
        <v>399</v>
      </c>
      <c r="G164" s="9" t="s">
        <v>399</v>
      </c>
      <c r="H164" s="9" t="s">
        <v>52</v>
      </c>
      <c r="I164" s="9" t="s">
        <v>53</v>
      </c>
      <c r="J164" s="9" t="s">
        <v>62</v>
      </c>
      <c r="K164" s="9" t="s">
        <v>216</v>
      </c>
      <c r="L164" s="9">
        <v>100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f t="shared" si="31"/>
        <v>0</v>
      </c>
      <c r="S164" s="9">
        <v>0</v>
      </c>
      <c r="T164" s="9">
        <v>0</v>
      </c>
      <c r="U164" s="9">
        <v>0</v>
      </c>
      <c r="V164" s="11">
        <f t="shared" si="32"/>
        <v>100</v>
      </c>
      <c r="W164" s="9" t="s">
        <v>11</v>
      </c>
      <c r="X164" s="9">
        <v>0</v>
      </c>
      <c r="Y164" s="9">
        <v>0</v>
      </c>
      <c r="Z164" s="9">
        <v>0</v>
      </c>
      <c r="AA164" s="9">
        <v>0</v>
      </c>
      <c r="AB164" s="9">
        <v>100</v>
      </c>
      <c r="AC164" s="10">
        <f t="shared" si="44"/>
        <v>100</v>
      </c>
      <c r="AD164" s="9" t="b">
        <f>Table1[[#This Row],[TOTAL HI]]=Table1[[#This Row],[Total]]</f>
        <v>1</v>
      </c>
      <c r="AE164" s="11">
        <f t="shared" si="33"/>
        <v>0</v>
      </c>
      <c r="AF164" s="11">
        <f t="shared" si="34"/>
        <v>0</v>
      </c>
      <c r="AG164" s="11">
        <f t="shared" si="35"/>
        <v>0</v>
      </c>
      <c r="AH164" s="11">
        <f t="shared" si="36"/>
        <v>0</v>
      </c>
      <c r="AI164" s="11">
        <f t="shared" si="37"/>
        <v>100</v>
      </c>
      <c r="AJ164" s="12">
        <v>45261</v>
      </c>
      <c r="AK164" s="11" t="s">
        <v>56</v>
      </c>
      <c r="AL164" s="9" t="s">
        <v>27</v>
      </c>
      <c r="AM164" s="9" t="str">
        <f t="shared" si="38"/>
        <v>Multi-Sector</v>
      </c>
      <c r="AN164" s="9" t="str">
        <f t="shared" si="39"/>
        <v>South</v>
      </c>
      <c r="AO164" s="9" t="str">
        <f t="shared" si="40"/>
        <v>50-100 Mn</v>
      </c>
      <c r="AP164" s="9" t="str">
        <f t="shared" si="41"/>
        <v>Blend Countries</v>
      </c>
      <c r="AQ164" s="9" t="str">
        <f t="shared" si="42"/>
        <v>Non-Transition States</v>
      </c>
      <c r="AR164" s="13" t="str">
        <f>IF(ISNUMBER(MATCH(C164, {"Gabon","Sudan","Niger","Mali","Burkina Faso","Guinea"}, 0)), "De Facto Countries", "Non-De Facto Countries")</f>
        <v>Non-De Facto Countries</v>
      </c>
      <c r="AS164" s="9" t="str">
        <f t="shared" si="43"/>
        <v>Others Including Policy-Based</v>
      </c>
      <c r="AT164" s="9" t="str" cm="1">
        <f t="array" ref="AT164">_xlfn.SWITCH(K164,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165" spans="1:46" ht="10.5">
      <c r="A165" s="8" t="s">
        <v>484</v>
      </c>
      <c r="B165" s="9" t="s">
        <v>485</v>
      </c>
      <c r="C165" s="9" t="s">
        <v>211</v>
      </c>
      <c r="D165" s="9" t="s">
        <v>49</v>
      </c>
      <c r="E165" s="9" t="s">
        <v>50</v>
      </c>
      <c r="F165" s="9" t="s">
        <v>260</v>
      </c>
      <c r="G165" s="9" t="s">
        <v>260</v>
      </c>
      <c r="H165" s="9" t="s">
        <v>52</v>
      </c>
      <c r="I165" s="9" t="s">
        <v>73</v>
      </c>
      <c r="J165" s="9" t="s">
        <v>54</v>
      </c>
      <c r="K165" s="9" t="s">
        <v>261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f t="shared" si="31"/>
        <v>0</v>
      </c>
      <c r="S165" s="9">
        <v>0</v>
      </c>
      <c r="T165" s="9">
        <v>0</v>
      </c>
      <c r="U165" s="9">
        <v>0</v>
      </c>
      <c r="V165" s="11">
        <f t="shared" si="32"/>
        <v>0</v>
      </c>
      <c r="W165" s="9" t="s">
        <v>68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10">
        <f t="shared" si="44"/>
        <v>0</v>
      </c>
      <c r="AD165" s="9" t="b">
        <f>Table1[[#This Row],[TOTAL HI]]=Table1[[#This Row],[Total]]</f>
        <v>1</v>
      </c>
      <c r="AE165" s="11">
        <f t="shared" si="33"/>
        <v>0</v>
      </c>
      <c r="AF165" s="11">
        <f t="shared" si="34"/>
        <v>0</v>
      </c>
      <c r="AG165" s="11">
        <f t="shared" si="35"/>
        <v>0</v>
      </c>
      <c r="AH165" s="11">
        <f t="shared" si="36"/>
        <v>0</v>
      </c>
      <c r="AI165" s="11">
        <f t="shared" si="37"/>
        <v>0</v>
      </c>
      <c r="AJ165" s="12">
        <v>45261</v>
      </c>
      <c r="AK165" s="11" t="s">
        <v>56</v>
      </c>
      <c r="AL165" s="9" t="s">
        <v>57</v>
      </c>
      <c r="AM165" s="9" t="str">
        <f t="shared" si="38"/>
        <v>Power</v>
      </c>
      <c r="AN165" s="9" t="str">
        <f t="shared" si="39"/>
        <v>North</v>
      </c>
      <c r="AO165" s="9" t="str">
        <f t="shared" si="40"/>
        <v>&lt;1-50 Mn</v>
      </c>
      <c r="AP165" s="9" t="str">
        <f t="shared" si="41"/>
        <v>ADB Countries</v>
      </c>
      <c r="AQ165" s="9" t="str">
        <f t="shared" si="42"/>
        <v>Non-Transition States</v>
      </c>
      <c r="AR165" s="13" t="str">
        <f>IF(ISNUMBER(MATCH(C165, {"Gabon","Sudan","Niger","Mali","Burkina Faso","Guinea"}, 0)), "De Facto Countries", "Non-De Facto Countries")</f>
        <v>Non-De Facto Countries</v>
      </c>
      <c r="AS165" s="9" t="str">
        <f t="shared" si="43"/>
        <v>Infrastructure</v>
      </c>
      <c r="AT165" s="9" t="str" cm="1">
        <f t="array" ref="AT165">_xlfn.SWITCH(K165,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66" spans="1:46" ht="10.5">
      <c r="A166" s="8" t="s">
        <v>486</v>
      </c>
      <c r="B166" s="9" t="s">
        <v>487</v>
      </c>
      <c r="C166" s="9" t="s">
        <v>96</v>
      </c>
      <c r="D166" s="9" t="s">
        <v>49</v>
      </c>
      <c r="E166" s="9" t="s">
        <v>79</v>
      </c>
      <c r="F166" s="9" t="s">
        <v>107</v>
      </c>
      <c r="G166" s="9" t="s">
        <v>107</v>
      </c>
      <c r="H166" s="9" t="s">
        <v>84</v>
      </c>
      <c r="I166" s="9" t="s">
        <v>73</v>
      </c>
      <c r="J166" s="9" t="s">
        <v>74</v>
      </c>
      <c r="K166" s="9" t="s">
        <v>75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f t="shared" si="31"/>
        <v>0</v>
      </c>
      <c r="S166" s="9">
        <v>0</v>
      </c>
      <c r="T166" s="9">
        <v>0</v>
      </c>
      <c r="U166" s="9">
        <v>1</v>
      </c>
      <c r="V166" s="11">
        <f t="shared" si="32"/>
        <v>1</v>
      </c>
      <c r="W166" s="9" t="s">
        <v>68</v>
      </c>
      <c r="X166" s="9">
        <v>0</v>
      </c>
      <c r="Y166" s="9">
        <v>0</v>
      </c>
      <c r="Z166" s="9">
        <v>60</v>
      </c>
      <c r="AA166" s="9">
        <v>0</v>
      </c>
      <c r="AB166" s="9">
        <v>40</v>
      </c>
      <c r="AC166" s="10">
        <f t="shared" si="44"/>
        <v>1</v>
      </c>
      <c r="AD166" s="9" t="b">
        <f>Table1[[#This Row],[TOTAL HI]]=Table1[[#This Row],[Total]]</f>
        <v>1</v>
      </c>
      <c r="AE166" s="11">
        <f t="shared" si="33"/>
        <v>0</v>
      </c>
      <c r="AF166" s="11">
        <f t="shared" si="34"/>
        <v>0</v>
      </c>
      <c r="AG166" s="11">
        <f t="shared" si="35"/>
        <v>0.6</v>
      </c>
      <c r="AH166" s="11">
        <f t="shared" si="36"/>
        <v>0</v>
      </c>
      <c r="AI166" s="11">
        <f t="shared" si="37"/>
        <v>0.4</v>
      </c>
      <c r="AJ166" s="12">
        <v>45261</v>
      </c>
      <c r="AK166" s="11" t="s">
        <v>56</v>
      </c>
      <c r="AL166" s="9" t="s">
        <v>27</v>
      </c>
      <c r="AM166" s="9" t="str">
        <f t="shared" si="38"/>
        <v>Finance</v>
      </c>
      <c r="AN166" s="9" t="str">
        <f t="shared" si="39"/>
        <v>North</v>
      </c>
      <c r="AO166" s="9" t="str">
        <f t="shared" si="40"/>
        <v>&lt;1-50 Mn</v>
      </c>
      <c r="AP166" s="9" t="str">
        <f t="shared" si="41"/>
        <v>ADB Countries</v>
      </c>
      <c r="AQ166" s="9" t="str">
        <f t="shared" si="42"/>
        <v>Non-Transition States</v>
      </c>
      <c r="AR166" s="13" t="str">
        <f>IF(ISNUMBER(MATCH(C166, {"Gabon","Sudan","Niger","Mali","Burkina Faso","Guinea"}, 0)), "De Facto Countries", "Non-De Facto Countries")</f>
        <v>Non-De Facto Countries</v>
      </c>
      <c r="AS166" s="9" t="str">
        <f t="shared" si="43"/>
        <v>Others Including Policy-Based</v>
      </c>
      <c r="AT166" s="9" t="str" cm="1">
        <f t="array" ref="AT166">_xlfn.SWITCH(K166,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67" spans="1:46" ht="10.5">
      <c r="A167" s="8" t="s">
        <v>488</v>
      </c>
      <c r="B167" s="9" t="s">
        <v>489</v>
      </c>
      <c r="C167" s="9" t="s">
        <v>78</v>
      </c>
      <c r="D167" s="9" t="s">
        <v>49</v>
      </c>
      <c r="E167" s="9" t="s">
        <v>79</v>
      </c>
      <c r="F167" s="9" t="s">
        <v>490</v>
      </c>
      <c r="G167" s="9" t="s">
        <v>490</v>
      </c>
      <c r="H167" s="9" t="s">
        <v>52</v>
      </c>
      <c r="I167" s="9" t="s">
        <v>53</v>
      </c>
      <c r="J167" s="9" t="s">
        <v>74</v>
      </c>
      <c r="K167" s="9" t="s">
        <v>104</v>
      </c>
      <c r="L167" s="9">
        <v>0</v>
      </c>
      <c r="M167" s="9">
        <v>0</v>
      </c>
      <c r="N167" s="9">
        <v>0</v>
      </c>
      <c r="O167" s="9">
        <v>4.4400000000000004</v>
      </c>
      <c r="P167" s="9">
        <v>0</v>
      </c>
      <c r="Q167" s="9">
        <v>0</v>
      </c>
      <c r="R167" s="9">
        <f t="shared" si="31"/>
        <v>4.4400000000000004</v>
      </c>
      <c r="S167" s="9">
        <v>0</v>
      </c>
      <c r="T167" s="9">
        <v>20.59</v>
      </c>
      <c r="U167" s="9">
        <v>0</v>
      </c>
      <c r="V167" s="11">
        <f t="shared" si="32"/>
        <v>4.4400000000000004</v>
      </c>
      <c r="W167" s="9" t="s">
        <v>17</v>
      </c>
      <c r="X167" s="9">
        <v>0</v>
      </c>
      <c r="Y167" s="9">
        <v>0</v>
      </c>
      <c r="Z167" s="9">
        <v>0</v>
      </c>
      <c r="AA167" s="9">
        <v>0</v>
      </c>
      <c r="AB167" s="9">
        <v>100</v>
      </c>
      <c r="AC167" s="10">
        <f t="shared" si="44"/>
        <v>4.4400000000000004</v>
      </c>
      <c r="AD167" s="9" t="b">
        <f>Table1[[#This Row],[TOTAL HI]]=Table1[[#This Row],[Total]]</f>
        <v>1</v>
      </c>
      <c r="AE167" s="11">
        <f t="shared" si="33"/>
        <v>0</v>
      </c>
      <c r="AF167" s="11">
        <f t="shared" si="34"/>
        <v>0</v>
      </c>
      <c r="AG167" s="11">
        <f t="shared" si="35"/>
        <v>0</v>
      </c>
      <c r="AH167" s="11">
        <f t="shared" si="36"/>
        <v>0</v>
      </c>
      <c r="AI167" s="11">
        <f t="shared" si="37"/>
        <v>4.4400000000000004</v>
      </c>
      <c r="AJ167" s="12">
        <v>45261</v>
      </c>
      <c r="AK167" s="11" t="s">
        <v>56</v>
      </c>
      <c r="AL167" s="9" t="s">
        <v>27</v>
      </c>
      <c r="AM167" s="9" t="str">
        <f t="shared" si="38"/>
        <v>WASH Sector</v>
      </c>
      <c r="AN167" s="9" t="str">
        <f t="shared" si="39"/>
        <v>West</v>
      </c>
      <c r="AO167" s="9" t="str">
        <f t="shared" si="40"/>
        <v>&lt;1-50 Mn</v>
      </c>
      <c r="AP167" s="9" t="str">
        <f t="shared" si="41"/>
        <v>ADF Countries</v>
      </c>
      <c r="AQ167" s="9" t="str">
        <f t="shared" si="42"/>
        <v>Transition States</v>
      </c>
      <c r="AR167" s="13" t="str">
        <f>IF(ISNUMBER(MATCH(C167, {"Gabon","Sudan","Niger","Mali","Burkina Faso","Guinea"}, 0)), "De Facto Countries", "Non-De Facto Countries")</f>
        <v>Non-De Facto Countries</v>
      </c>
      <c r="AS167" s="9" t="str">
        <f t="shared" si="43"/>
        <v>Infrastructure</v>
      </c>
      <c r="AT167" s="9" t="str" cm="1">
        <f t="array" ref="AT167">_xlfn.SWITCH(K167,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68" spans="1:46" ht="10.5">
      <c r="A168" s="8" t="s">
        <v>491</v>
      </c>
      <c r="B168" s="9" t="s">
        <v>492</v>
      </c>
      <c r="C168" s="9" t="s">
        <v>243</v>
      </c>
      <c r="D168" s="9" t="s">
        <v>49</v>
      </c>
      <c r="E168" s="9" t="s">
        <v>79</v>
      </c>
      <c r="F168" s="9" t="s">
        <v>493</v>
      </c>
      <c r="G168" s="9" t="s">
        <v>493</v>
      </c>
      <c r="H168" s="9" t="s">
        <v>52</v>
      </c>
      <c r="I168" s="9" t="s">
        <v>53</v>
      </c>
      <c r="J168" s="9" t="s">
        <v>74</v>
      </c>
      <c r="K168" s="9" t="s">
        <v>55</v>
      </c>
      <c r="L168" s="9">
        <v>0</v>
      </c>
      <c r="M168" s="9">
        <v>0</v>
      </c>
      <c r="N168" s="9">
        <v>0</v>
      </c>
      <c r="O168" s="9">
        <v>1</v>
      </c>
      <c r="P168" s="9">
        <v>0</v>
      </c>
      <c r="Q168" s="9">
        <v>0</v>
      </c>
      <c r="R168" s="9">
        <f t="shared" si="31"/>
        <v>1</v>
      </c>
      <c r="S168" s="9">
        <v>0</v>
      </c>
      <c r="T168" s="9">
        <v>0</v>
      </c>
      <c r="U168" s="9">
        <v>0</v>
      </c>
      <c r="V168" s="11">
        <f t="shared" si="32"/>
        <v>1</v>
      </c>
      <c r="W168" s="9" t="s">
        <v>17</v>
      </c>
      <c r="X168" s="9">
        <v>60</v>
      </c>
      <c r="Y168" s="9">
        <v>5</v>
      </c>
      <c r="Z168" s="9">
        <v>10</v>
      </c>
      <c r="AA168" s="9">
        <v>5</v>
      </c>
      <c r="AB168" s="9">
        <v>20</v>
      </c>
      <c r="AC168" s="10">
        <f t="shared" si="44"/>
        <v>1</v>
      </c>
      <c r="AD168" s="9" t="b">
        <f>Table1[[#This Row],[TOTAL HI]]=Table1[[#This Row],[Total]]</f>
        <v>1</v>
      </c>
      <c r="AE168" s="11">
        <f t="shared" si="33"/>
        <v>0.6</v>
      </c>
      <c r="AF168" s="11">
        <f t="shared" si="34"/>
        <v>0.05</v>
      </c>
      <c r="AG168" s="11">
        <f t="shared" si="35"/>
        <v>0.1</v>
      </c>
      <c r="AH168" s="11">
        <f t="shared" si="36"/>
        <v>0.05</v>
      </c>
      <c r="AI168" s="11">
        <f t="shared" si="37"/>
        <v>0.2</v>
      </c>
      <c r="AJ168" s="12">
        <v>45261</v>
      </c>
      <c r="AK168" s="11" t="s">
        <v>56</v>
      </c>
      <c r="AL168" s="9" t="s">
        <v>27</v>
      </c>
      <c r="AM168" s="9" t="str">
        <f t="shared" si="38"/>
        <v>Agriculture</v>
      </c>
      <c r="AN168" s="9" t="str">
        <f t="shared" si="39"/>
        <v>West</v>
      </c>
      <c r="AO168" s="9" t="str">
        <f t="shared" si="40"/>
        <v>&lt;1-50 Mn</v>
      </c>
      <c r="AP168" s="9" t="str">
        <f t="shared" si="41"/>
        <v>ADF Countries</v>
      </c>
      <c r="AQ168" s="9" t="str">
        <f t="shared" si="42"/>
        <v>Transition States</v>
      </c>
      <c r="AR168" s="13" t="str">
        <f>IF(ISNUMBER(MATCH(C168, {"Gabon","Sudan","Niger","Mali","Burkina Faso","Guinea"}, 0)), "De Facto Countries", "Non-De Facto Countries")</f>
        <v>Non-De Facto Countries</v>
      </c>
      <c r="AS168" s="9" t="str">
        <f t="shared" si="43"/>
        <v>Others Including Policy-Based</v>
      </c>
      <c r="AT168" s="9" t="str" cm="1">
        <f t="array" ref="AT168">_xlfn.SWITCH(K168,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69" spans="1:46" ht="10.5">
      <c r="A169" s="8" t="s">
        <v>494</v>
      </c>
      <c r="B169" s="9" t="s">
        <v>495</v>
      </c>
      <c r="C169" s="9" t="s">
        <v>82</v>
      </c>
      <c r="D169" s="9" t="s">
        <v>49</v>
      </c>
      <c r="E169" s="9" t="s">
        <v>79</v>
      </c>
      <c r="F169" s="9" t="s">
        <v>315</v>
      </c>
      <c r="G169" s="9" t="s">
        <v>315</v>
      </c>
      <c r="H169" s="9" t="s">
        <v>52</v>
      </c>
      <c r="I169" s="9" t="s">
        <v>53</v>
      </c>
      <c r="J169" s="9" t="s">
        <v>112</v>
      </c>
      <c r="K169" s="9" t="s">
        <v>55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f t="shared" si="31"/>
        <v>0</v>
      </c>
      <c r="S169" s="9">
        <v>0</v>
      </c>
      <c r="T169" s="9">
        <v>0</v>
      </c>
      <c r="U169" s="9">
        <v>0</v>
      </c>
      <c r="V169" s="11">
        <f t="shared" si="32"/>
        <v>0</v>
      </c>
      <c r="W169" s="9" t="s">
        <v>68</v>
      </c>
      <c r="X169" s="9">
        <v>100</v>
      </c>
      <c r="Y169" s="9">
        <v>0</v>
      </c>
      <c r="Z169" s="9">
        <v>0</v>
      </c>
      <c r="AA169" s="9">
        <v>0</v>
      </c>
      <c r="AB169" s="9">
        <v>0</v>
      </c>
      <c r="AC169" s="10">
        <f t="shared" si="44"/>
        <v>0</v>
      </c>
      <c r="AD169" s="9" t="b">
        <f>Table1[[#This Row],[TOTAL HI]]=Table1[[#This Row],[Total]]</f>
        <v>1</v>
      </c>
      <c r="AE169" s="11">
        <f t="shared" si="33"/>
        <v>0</v>
      </c>
      <c r="AF169" s="11">
        <f t="shared" si="34"/>
        <v>0</v>
      </c>
      <c r="AG169" s="11">
        <f t="shared" si="35"/>
        <v>0</v>
      </c>
      <c r="AH169" s="11">
        <f t="shared" si="36"/>
        <v>0</v>
      </c>
      <c r="AI169" s="11">
        <f t="shared" si="37"/>
        <v>0</v>
      </c>
      <c r="AJ169" s="12">
        <v>45261</v>
      </c>
      <c r="AK169" s="11" t="s">
        <v>56</v>
      </c>
      <c r="AL169" s="9" t="s">
        <v>57</v>
      </c>
      <c r="AM169" s="9" t="str">
        <f t="shared" si="38"/>
        <v>Environment</v>
      </c>
      <c r="AN169" s="9" t="str">
        <f t="shared" si="39"/>
        <v>Multi</v>
      </c>
      <c r="AO169" s="9" t="str">
        <f t="shared" si="40"/>
        <v>&lt;1-50 Mn</v>
      </c>
      <c r="AP169" s="9" t="str">
        <f t="shared" si="41"/>
        <v>Multinational</v>
      </c>
      <c r="AQ169" s="9" t="str">
        <f t="shared" si="42"/>
        <v>Multinational</v>
      </c>
      <c r="AR169" s="13" t="str">
        <f>IF(ISNUMBER(MATCH(C169, {"Gabon","Sudan","Niger","Mali","Burkina Faso","Guinea"}, 0)), "De Facto Countries", "Non-De Facto Countries")</f>
        <v>Non-De Facto Countries</v>
      </c>
      <c r="AS169" s="9" t="str">
        <f t="shared" si="43"/>
        <v>Infrastructure</v>
      </c>
      <c r="AT169" s="9" t="str" cm="1">
        <f t="array" ref="AT169">_xlfn.SWITCH(K169,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70" spans="1:46" ht="10.5">
      <c r="A170" s="8" t="s">
        <v>496</v>
      </c>
      <c r="B170" s="9" t="s">
        <v>497</v>
      </c>
      <c r="C170" s="9" t="s">
        <v>96</v>
      </c>
      <c r="D170" s="9" t="s">
        <v>90</v>
      </c>
      <c r="E170" s="9" t="s">
        <v>498</v>
      </c>
      <c r="F170" s="9" t="s">
        <v>126</v>
      </c>
      <c r="G170" s="9" t="s">
        <v>126</v>
      </c>
      <c r="H170" s="9" t="s">
        <v>52</v>
      </c>
      <c r="I170" s="9" t="s">
        <v>73</v>
      </c>
      <c r="J170" s="9" t="s">
        <v>54</v>
      </c>
      <c r="K170" s="9" t="s">
        <v>127</v>
      </c>
      <c r="L170" s="9">
        <v>0</v>
      </c>
      <c r="M170" s="9">
        <v>30</v>
      </c>
      <c r="N170" s="9">
        <v>0</v>
      </c>
      <c r="O170" s="9">
        <v>0</v>
      </c>
      <c r="P170" s="9">
        <v>0</v>
      </c>
      <c r="Q170" s="9">
        <v>0</v>
      </c>
      <c r="R170" s="9">
        <f t="shared" si="31"/>
        <v>0</v>
      </c>
      <c r="S170" s="9">
        <v>0</v>
      </c>
      <c r="T170" s="9">
        <v>0</v>
      </c>
      <c r="U170" s="9">
        <v>0</v>
      </c>
      <c r="V170" s="11">
        <f t="shared" si="32"/>
        <v>30</v>
      </c>
      <c r="W170" s="9" t="s">
        <v>12</v>
      </c>
      <c r="X170" s="9">
        <v>0</v>
      </c>
      <c r="Y170" s="9">
        <v>0</v>
      </c>
      <c r="Z170" s="9">
        <v>90</v>
      </c>
      <c r="AA170" s="9">
        <v>0</v>
      </c>
      <c r="AB170" s="9">
        <v>10</v>
      </c>
      <c r="AC170" s="10">
        <f t="shared" si="44"/>
        <v>30</v>
      </c>
      <c r="AD170" s="9" t="b">
        <f>Table1[[#This Row],[TOTAL HI]]=Table1[[#This Row],[Total]]</f>
        <v>1</v>
      </c>
      <c r="AE170" s="11">
        <f t="shared" si="33"/>
        <v>0</v>
      </c>
      <c r="AF170" s="11">
        <f t="shared" si="34"/>
        <v>0</v>
      </c>
      <c r="AG170" s="11">
        <f t="shared" si="35"/>
        <v>27</v>
      </c>
      <c r="AH170" s="11">
        <f t="shared" si="36"/>
        <v>0</v>
      </c>
      <c r="AI170" s="11">
        <f t="shared" si="37"/>
        <v>3</v>
      </c>
      <c r="AJ170" s="12">
        <v>45261</v>
      </c>
      <c r="AK170" s="11" t="s">
        <v>56</v>
      </c>
      <c r="AL170" s="9" t="s">
        <v>27</v>
      </c>
      <c r="AM170" s="9" t="str">
        <f t="shared" si="38"/>
        <v>Transport</v>
      </c>
      <c r="AN170" s="9" t="str">
        <f t="shared" si="39"/>
        <v>North</v>
      </c>
      <c r="AO170" s="9" t="str">
        <f t="shared" si="40"/>
        <v>&lt;1-50 Mn</v>
      </c>
      <c r="AP170" s="9" t="str">
        <f t="shared" si="41"/>
        <v>ADB Countries</v>
      </c>
      <c r="AQ170" s="9" t="str">
        <f t="shared" si="42"/>
        <v>Non-Transition States</v>
      </c>
      <c r="AR170" s="13" t="str">
        <f>IF(ISNUMBER(MATCH(C170, {"Gabon","Sudan","Niger","Mali","Burkina Faso","Guinea"}, 0)), "De Facto Countries", "Non-De Facto Countries")</f>
        <v>Non-De Facto Countries</v>
      </c>
      <c r="AS170" s="9" t="str">
        <f t="shared" si="43"/>
        <v>Infrastructure</v>
      </c>
      <c r="AT170" s="9" t="str" cm="1">
        <f t="array" ref="AT170">_xlfn.SWITCH(K170,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71" spans="1:46" ht="10.5">
      <c r="A171" s="8" t="s">
        <v>499</v>
      </c>
      <c r="B171" s="9" t="s">
        <v>500</v>
      </c>
      <c r="C171" s="9" t="s">
        <v>501</v>
      </c>
      <c r="D171" s="9" t="s">
        <v>49</v>
      </c>
      <c r="E171" s="9" t="s">
        <v>79</v>
      </c>
      <c r="F171" s="9" t="s">
        <v>399</v>
      </c>
      <c r="G171" s="9" t="s">
        <v>399</v>
      </c>
      <c r="H171" s="9" t="s">
        <v>52</v>
      </c>
      <c r="I171" s="9" t="s">
        <v>53</v>
      </c>
      <c r="J171" s="9" t="s">
        <v>112</v>
      </c>
      <c r="K171" s="9" t="s">
        <v>216</v>
      </c>
      <c r="L171" s="9">
        <v>25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f t="shared" si="31"/>
        <v>0</v>
      </c>
      <c r="S171" s="9">
        <v>0</v>
      </c>
      <c r="T171" s="9">
        <v>0</v>
      </c>
      <c r="U171" s="9">
        <v>0</v>
      </c>
      <c r="V171" s="11">
        <f t="shared" si="32"/>
        <v>25</v>
      </c>
      <c r="W171" s="9" t="s">
        <v>11</v>
      </c>
      <c r="X171" s="9">
        <v>20</v>
      </c>
      <c r="Y171" s="9">
        <v>20</v>
      </c>
      <c r="Z171" s="9">
        <v>20</v>
      </c>
      <c r="AA171" s="9">
        <v>20</v>
      </c>
      <c r="AB171" s="9">
        <v>20</v>
      </c>
      <c r="AC171" s="10">
        <f t="shared" si="44"/>
        <v>25</v>
      </c>
      <c r="AD171" s="9" t="b">
        <f>Table1[[#This Row],[TOTAL HI]]=Table1[[#This Row],[Total]]</f>
        <v>1</v>
      </c>
      <c r="AE171" s="11">
        <f t="shared" si="33"/>
        <v>5</v>
      </c>
      <c r="AF171" s="11">
        <f t="shared" si="34"/>
        <v>5</v>
      </c>
      <c r="AG171" s="11">
        <f t="shared" si="35"/>
        <v>5</v>
      </c>
      <c r="AH171" s="11">
        <f t="shared" si="36"/>
        <v>5</v>
      </c>
      <c r="AI171" s="11">
        <f t="shared" si="37"/>
        <v>5</v>
      </c>
      <c r="AJ171" s="12">
        <v>45261</v>
      </c>
      <c r="AK171" s="11" t="s">
        <v>56</v>
      </c>
      <c r="AL171" s="9" t="s">
        <v>27</v>
      </c>
      <c r="AM171" s="9" t="str">
        <f t="shared" si="38"/>
        <v>Multi-Sector</v>
      </c>
      <c r="AN171" s="9" t="str">
        <f t="shared" si="39"/>
        <v>East</v>
      </c>
      <c r="AO171" s="9" t="str">
        <f t="shared" si="40"/>
        <v>&lt;1-50 Mn</v>
      </c>
      <c r="AP171" s="9" t="str">
        <f t="shared" si="41"/>
        <v>ADB Countries</v>
      </c>
      <c r="AQ171" s="9" t="str">
        <f t="shared" si="42"/>
        <v>Non-Transition States</v>
      </c>
      <c r="AR171" s="13" t="str">
        <f>IF(ISNUMBER(MATCH(C171, {"Gabon","Sudan","Niger","Mali","Burkina Faso","Guinea"}, 0)), "De Facto Countries", "Non-De Facto Countries")</f>
        <v>Non-De Facto Countries</v>
      </c>
      <c r="AS171" s="9" t="str">
        <f t="shared" si="43"/>
        <v>Others Including Policy-Based</v>
      </c>
      <c r="AT171" s="9" t="str" cm="1">
        <f t="array" ref="AT171">_xlfn.SWITCH(K171,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172" spans="1:46" ht="10.5">
      <c r="A172" s="8" t="s">
        <v>502</v>
      </c>
      <c r="B172" s="9" t="s">
        <v>503</v>
      </c>
      <c r="C172" s="9" t="s">
        <v>110</v>
      </c>
      <c r="D172" s="9" t="s">
        <v>49</v>
      </c>
      <c r="E172" s="9" t="s">
        <v>50</v>
      </c>
      <c r="F172" s="9" t="s">
        <v>260</v>
      </c>
      <c r="G172" s="9" t="s">
        <v>260</v>
      </c>
      <c r="H172" s="9" t="s">
        <v>52</v>
      </c>
      <c r="I172" s="9" t="s">
        <v>73</v>
      </c>
      <c r="J172" s="9" t="s">
        <v>112</v>
      </c>
      <c r="K172" s="9" t="s">
        <v>261</v>
      </c>
      <c r="L172" s="9">
        <v>0</v>
      </c>
      <c r="M172" s="9">
        <v>50</v>
      </c>
      <c r="N172" s="9">
        <v>0</v>
      </c>
      <c r="O172" s="9">
        <v>0</v>
      </c>
      <c r="P172" s="9">
        <v>0</v>
      </c>
      <c r="Q172" s="9">
        <v>0</v>
      </c>
      <c r="R172" s="9">
        <f t="shared" si="31"/>
        <v>0</v>
      </c>
      <c r="S172" s="9">
        <v>0</v>
      </c>
      <c r="T172" s="9">
        <v>0</v>
      </c>
      <c r="U172" s="9">
        <v>0</v>
      </c>
      <c r="V172" s="11">
        <f t="shared" si="32"/>
        <v>50</v>
      </c>
      <c r="W172" s="9" t="s">
        <v>12</v>
      </c>
      <c r="X172" s="9">
        <v>0</v>
      </c>
      <c r="Y172" s="9">
        <v>70</v>
      </c>
      <c r="Z172" s="9">
        <v>30</v>
      </c>
      <c r="AA172" s="9">
        <v>0</v>
      </c>
      <c r="AB172" s="9">
        <v>0</v>
      </c>
      <c r="AC172" s="10">
        <f t="shared" si="44"/>
        <v>50</v>
      </c>
      <c r="AD172" s="9" t="b">
        <f>Table1[[#This Row],[TOTAL HI]]=Table1[[#This Row],[Total]]</f>
        <v>1</v>
      </c>
      <c r="AE172" s="11">
        <f t="shared" si="33"/>
        <v>0</v>
      </c>
      <c r="AF172" s="11">
        <f t="shared" si="34"/>
        <v>35</v>
      </c>
      <c r="AG172" s="11">
        <f t="shared" si="35"/>
        <v>15</v>
      </c>
      <c r="AH172" s="11">
        <f t="shared" si="36"/>
        <v>0</v>
      </c>
      <c r="AI172" s="11">
        <f t="shared" si="37"/>
        <v>0</v>
      </c>
      <c r="AJ172" s="12">
        <v>45261</v>
      </c>
      <c r="AK172" s="11" t="s">
        <v>56</v>
      </c>
      <c r="AL172" s="9" t="s">
        <v>57</v>
      </c>
      <c r="AM172" s="9" t="str">
        <f t="shared" si="38"/>
        <v>Power</v>
      </c>
      <c r="AN172" s="9" t="str">
        <f t="shared" si="39"/>
        <v>East</v>
      </c>
      <c r="AO172" s="9" t="str">
        <f t="shared" si="40"/>
        <v>&lt;1-50 Mn</v>
      </c>
      <c r="AP172" s="9" t="str">
        <f t="shared" si="41"/>
        <v>Blend Countries</v>
      </c>
      <c r="AQ172" s="9" t="str">
        <f t="shared" si="42"/>
        <v>Non-Transition States</v>
      </c>
      <c r="AR172" s="13" t="str">
        <f>IF(ISNUMBER(MATCH(C172, {"Gabon","Sudan","Niger","Mali","Burkina Faso","Guinea"}, 0)), "De Facto Countries", "Non-De Facto Countries")</f>
        <v>Non-De Facto Countries</v>
      </c>
      <c r="AS172" s="9" t="str">
        <f t="shared" si="43"/>
        <v>Infrastructure</v>
      </c>
      <c r="AT172" s="9" t="str" cm="1">
        <f t="array" ref="AT172">_xlfn.SWITCH(K172,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73" spans="1:46" ht="10.5">
      <c r="A173" s="8" t="s">
        <v>504</v>
      </c>
      <c r="B173" s="9" t="s">
        <v>505</v>
      </c>
      <c r="C173" s="9" t="s">
        <v>82</v>
      </c>
      <c r="D173" s="9" t="s">
        <v>49</v>
      </c>
      <c r="E173" s="9" t="s">
        <v>79</v>
      </c>
      <c r="F173" s="9" t="s">
        <v>126</v>
      </c>
      <c r="G173" s="9" t="s">
        <v>126</v>
      </c>
      <c r="H173" s="9" t="s">
        <v>52</v>
      </c>
      <c r="I173" s="9" t="s">
        <v>73</v>
      </c>
      <c r="J173" s="9" t="s">
        <v>74</v>
      </c>
      <c r="K173" s="9" t="s">
        <v>127</v>
      </c>
      <c r="L173" s="9">
        <v>0</v>
      </c>
      <c r="M173" s="9">
        <v>103.6</v>
      </c>
      <c r="N173" s="9">
        <v>0</v>
      </c>
      <c r="O173" s="9">
        <v>0</v>
      </c>
      <c r="P173" s="9">
        <v>0</v>
      </c>
      <c r="Q173" s="9">
        <v>0</v>
      </c>
      <c r="R173" s="9">
        <f t="shared" si="31"/>
        <v>0</v>
      </c>
      <c r="S173" s="9">
        <v>0</v>
      </c>
      <c r="T173" s="9">
        <v>0</v>
      </c>
      <c r="U173" s="9">
        <v>0</v>
      </c>
      <c r="V173" s="11">
        <f t="shared" si="32"/>
        <v>103.6</v>
      </c>
      <c r="W173" s="9" t="s">
        <v>12</v>
      </c>
      <c r="X173" s="9">
        <v>0</v>
      </c>
      <c r="Y173" s="9">
        <v>0</v>
      </c>
      <c r="Z173" s="9">
        <v>0</v>
      </c>
      <c r="AA173" s="9">
        <v>50</v>
      </c>
      <c r="AB173" s="9">
        <v>50</v>
      </c>
      <c r="AC173" s="10">
        <f t="shared" si="44"/>
        <v>103.6</v>
      </c>
      <c r="AD173" s="9" t="b">
        <f>Table1[[#This Row],[TOTAL HI]]=Table1[[#This Row],[Total]]</f>
        <v>1</v>
      </c>
      <c r="AE173" s="11">
        <f t="shared" si="33"/>
        <v>0</v>
      </c>
      <c r="AF173" s="11">
        <f t="shared" si="34"/>
        <v>0</v>
      </c>
      <c r="AG173" s="11">
        <f t="shared" si="35"/>
        <v>0</v>
      </c>
      <c r="AH173" s="11">
        <f t="shared" si="36"/>
        <v>51.8</v>
      </c>
      <c r="AI173" s="11">
        <f t="shared" si="37"/>
        <v>51.8</v>
      </c>
      <c r="AJ173" s="12">
        <v>45261</v>
      </c>
      <c r="AK173" s="11" t="s">
        <v>56</v>
      </c>
      <c r="AL173" s="9" t="s">
        <v>27</v>
      </c>
      <c r="AM173" s="9" t="str">
        <f t="shared" si="38"/>
        <v>Transport</v>
      </c>
      <c r="AN173" s="9" t="str">
        <f t="shared" si="39"/>
        <v>Multi</v>
      </c>
      <c r="AO173" s="9" t="str">
        <f t="shared" si="40"/>
        <v>100-200 Mn</v>
      </c>
      <c r="AP173" s="9" t="str">
        <f t="shared" si="41"/>
        <v>Multinational</v>
      </c>
      <c r="AQ173" s="9" t="str">
        <f t="shared" si="42"/>
        <v>Multinational</v>
      </c>
      <c r="AR173" s="13" t="str">
        <f>IF(ISNUMBER(MATCH(C173, {"Gabon","Sudan","Niger","Mali","Burkina Faso","Guinea"}, 0)), "De Facto Countries", "Non-De Facto Countries")</f>
        <v>Non-De Facto Countries</v>
      </c>
      <c r="AS173" s="9" t="str">
        <f t="shared" si="43"/>
        <v>Infrastructure</v>
      </c>
      <c r="AT173" s="9" t="str" cm="1">
        <f t="array" ref="AT173">_xlfn.SWITCH(K173,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74" spans="1:46" ht="10.5">
      <c r="A174" s="8" t="s">
        <v>506</v>
      </c>
      <c r="B174" s="9" t="s">
        <v>507</v>
      </c>
      <c r="C174" s="9" t="s">
        <v>197</v>
      </c>
      <c r="D174" s="9" t="s">
        <v>49</v>
      </c>
      <c r="E174" s="9" t="s">
        <v>50</v>
      </c>
      <c r="F174" s="9" t="s">
        <v>148</v>
      </c>
      <c r="G174" s="9" t="s">
        <v>148</v>
      </c>
      <c r="H174" s="9" t="s">
        <v>52</v>
      </c>
      <c r="I174" s="9" t="s">
        <v>73</v>
      </c>
      <c r="J174" s="9" t="s">
        <v>67</v>
      </c>
      <c r="K174" s="9" t="s">
        <v>324</v>
      </c>
      <c r="L174" s="9">
        <v>0</v>
      </c>
      <c r="M174" s="9">
        <v>37.21</v>
      </c>
      <c r="N174" s="9">
        <v>0</v>
      </c>
      <c r="O174" s="9">
        <v>0</v>
      </c>
      <c r="P174" s="9">
        <v>0</v>
      </c>
      <c r="Q174" s="9">
        <v>0</v>
      </c>
      <c r="R174" s="9">
        <f t="shared" si="31"/>
        <v>0</v>
      </c>
      <c r="S174" s="9">
        <v>0</v>
      </c>
      <c r="T174" s="9">
        <v>0</v>
      </c>
      <c r="U174" s="9">
        <v>0</v>
      </c>
      <c r="V174" s="11">
        <f t="shared" si="32"/>
        <v>37.21</v>
      </c>
      <c r="W174" s="9" t="s">
        <v>12</v>
      </c>
      <c r="X174" s="9">
        <v>0</v>
      </c>
      <c r="Y174" s="9">
        <v>80</v>
      </c>
      <c r="Z174" s="9">
        <v>0</v>
      </c>
      <c r="AA174" s="9">
        <v>0</v>
      </c>
      <c r="AB174" s="9">
        <v>20</v>
      </c>
      <c r="AC174" s="10">
        <f t="shared" si="44"/>
        <v>37.21</v>
      </c>
      <c r="AD174" s="9" t="b">
        <f>Table1[[#This Row],[TOTAL HI]]=Table1[[#This Row],[Total]]</f>
        <v>1</v>
      </c>
      <c r="AE174" s="11">
        <f t="shared" si="33"/>
        <v>0</v>
      </c>
      <c r="AF174" s="11">
        <f t="shared" si="34"/>
        <v>29.768000000000001</v>
      </c>
      <c r="AG174" s="11">
        <f t="shared" si="35"/>
        <v>0</v>
      </c>
      <c r="AH174" s="11">
        <f t="shared" si="36"/>
        <v>0</v>
      </c>
      <c r="AI174" s="11">
        <f t="shared" si="37"/>
        <v>7.4420000000000002</v>
      </c>
      <c r="AJ174" s="12">
        <v>45261</v>
      </c>
      <c r="AK174" s="11" t="s">
        <v>56</v>
      </c>
      <c r="AL174" s="9" t="s">
        <v>27</v>
      </c>
      <c r="AM174" s="9" t="str">
        <f t="shared" si="38"/>
        <v>Power</v>
      </c>
      <c r="AN174" s="9" t="str">
        <f t="shared" si="39"/>
        <v>Central</v>
      </c>
      <c r="AO174" s="9" t="str">
        <f t="shared" si="40"/>
        <v>&lt;1-50 Mn</v>
      </c>
      <c r="AP174" s="9" t="str">
        <f t="shared" si="41"/>
        <v>ADF Countries</v>
      </c>
      <c r="AQ174" s="9" t="str">
        <f t="shared" si="42"/>
        <v>Transition States</v>
      </c>
      <c r="AR174" s="13" t="str">
        <f>IF(ISNUMBER(MATCH(C174, {"Gabon","Sudan","Niger","Mali","Burkina Faso","Guinea"}, 0)), "De Facto Countries", "Non-De Facto Countries")</f>
        <v>Non-De Facto Countries</v>
      </c>
      <c r="AS174" s="9" t="str">
        <f t="shared" si="43"/>
        <v>Infrastructure</v>
      </c>
      <c r="AT174" s="9" t="str" cm="1">
        <f t="array" ref="AT174">_xlfn.SWITCH(K174,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75" spans="1:46" ht="10.5">
      <c r="A175" s="8" t="s">
        <v>508</v>
      </c>
      <c r="B175" s="9" t="s">
        <v>509</v>
      </c>
      <c r="C175" s="9" t="s">
        <v>510</v>
      </c>
      <c r="D175" s="9" t="s">
        <v>49</v>
      </c>
      <c r="E175" s="9" t="s">
        <v>79</v>
      </c>
      <c r="F175" s="9" t="s">
        <v>493</v>
      </c>
      <c r="G175" s="9" t="s">
        <v>493</v>
      </c>
      <c r="H175" s="9" t="s">
        <v>52</v>
      </c>
      <c r="I175" s="9" t="s">
        <v>53</v>
      </c>
      <c r="J175" s="9" t="s">
        <v>74</v>
      </c>
      <c r="K175" s="9" t="s">
        <v>55</v>
      </c>
      <c r="L175" s="9">
        <v>0</v>
      </c>
      <c r="M175" s="9">
        <v>0</v>
      </c>
      <c r="N175" s="9">
        <v>5</v>
      </c>
      <c r="O175" s="9">
        <v>0</v>
      </c>
      <c r="P175" s="9">
        <v>0</v>
      </c>
      <c r="Q175" s="9">
        <v>0</v>
      </c>
      <c r="R175" s="9">
        <f t="shared" si="31"/>
        <v>5</v>
      </c>
      <c r="S175" s="9">
        <v>0</v>
      </c>
      <c r="T175" s="9">
        <v>0</v>
      </c>
      <c r="U175" s="9">
        <v>0</v>
      </c>
      <c r="V175" s="11">
        <f t="shared" si="32"/>
        <v>5</v>
      </c>
      <c r="W175" s="9" t="s">
        <v>17</v>
      </c>
      <c r="X175" s="9">
        <v>100</v>
      </c>
      <c r="Y175" s="9">
        <v>0</v>
      </c>
      <c r="Z175" s="9">
        <v>0</v>
      </c>
      <c r="AA175" s="9">
        <v>0</v>
      </c>
      <c r="AB175" s="9">
        <v>0</v>
      </c>
      <c r="AC175" s="10">
        <f t="shared" si="44"/>
        <v>5</v>
      </c>
      <c r="AD175" s="9" t="b">
        <f>Table1[[#This Row],[TOTAL HI]]=Table1[[#This Row],[Total]]</f>
        <v>1</v>
      </c>
      <c r="AE175" s="11">
        <f t="shared" si="33"/>
        <v>5</v>
      </c>
      <c r="AF175" s="11">
        <f t="shared" si="34"/>
        <v>0</v>
      </c>
      <c r="AG175" s="11">
        <f t="shared" si="35"/>
        <v>0</v>
      </c>
      <c r="AH175" s="11">
        <f t="shared" si="36"/>
        <v>0</v>
      </c>
      <c r="AI175" s="11">
        <f t="shared" si="37"/>
        <v>0</v>
      </c>
      <c r="AJ175" s="12">
        <v>45261</v>
      </c>
      <c r="AK175" s="11" t="s">
        <v>56</v>
      </c>
      <c r="AL175" s="9" t="s">
        <v>57</v>
      </c>
      <c r="AM175" s="9" t="str">
        <f t="shared" si="38"/>
        <v>Agriculture</v>
      </c>
      <c r="AN175" s="9" t="str">
        <f t="shared" si="39"/>
        <v>West</v>
      </c>
      <c r="AO175" s="9" t="str">
        <f t="shared" si="40"/>
        <v>&lt;1-50 Mn</v>
      </c>
      <c r="AP175" s="9" t="str">
        <f t="shared" si="41"/>
        <v>ADF Countries</v>
      </c>
      <c r="AQ175" s="9" t="str">
        <f t="shared" si="42"/>
        <v>Transition States</v>
      </c>
      <c r="AR175" s="13" t="str">
        <f>IF(ISNUMBER(MATCH(C175, {"Gabon","Sudan","Niger","Mali","Burkina Faso","Guinea"}, 0)), "De Facto Countries", "Non-De Facto Countries")</f>
        <v>De Facto Countries</v>
      </c>
      <c r="AS175" s="9" t="str">
        <f t="shared" si="43"/>
        <v>Others Including Policy-Based</v>
      </c>
      <c r="AT175" s="9" t="str" cm="1">
        <f t="array" ref="AT175">_xlfn.SWITCH(K175,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76" spans="1:46" ht="10.5">
      <c r="A176" s="8" t="s">
        <v>511</v>
      </c>
      <c r="B176" s="9" t="s">
        <v>512</v>
      </c>
      <c r="C176" s="9" t="s">
        <v>513</v>
      </c>
      <c r="D176" s="9" t="s">
        <v>49</v>
      </c>
      <c r="E176" s="9" t="s">
        <v>79</v>
      </c>
      <c r="F176" s="9" t="s">
        <v>493</v>
      </c>
      <c r="G176" s="9" t="s">
        <v>493</v>
      </c>
      <c r="H176" s="9" t="s">
        <v>52</v>
      </c>
      <c r="I176" s="9" t="s">
        <v>53</v>
      </c>
      <c r="J176" s="9" t="s">
        <v>74</v>
      </c>
      <c r="K176" s="9" t="s">
        <v>55</v>
      </c>
      <c r="L176" s="9">
        <v>0</v>
      </c>
      <c r="M176" s="9">
        <v>0</v>
      </c>
      <c r="N176" s="9">
        <v>0</v>
      </c>
      <c r="O176" s="9">
        <v>5</v>
      </c>
      <c r="P176" s="9">
        <v>0</v>
      </c>
      <c r="Q176" s="9">
        <v>0</v>
      </c>
      <c r="R176" s="9">
        <f t="shared" si="31"/>
        <v>5</v>
      </c>
      <c r="S176" s="9">
        <v>0</v>
      </c>
      <c r="T176" s="9">
        <v>0</v>
      </c>
      <c r="U176" s="9">
        <v>0</v>
      </c>
      <c r="V176" s="11">
        <f t="shared" si="32"/>
        <v>5</v>
      </c>
      <c r="W176" s="9" t="s">
        <v>17</v>
      </c>
      <c r="X176" s="9">
        <v>100</v>
      </c>
      <c r="Y176" s="9">
        <v>0</v>
      </c>
      <c r="Z176" s="9">
        <v>0</v>
      </c>
      <c r="AA176" s="9">
        <v>0</v>
      </c>
      <c r="AB176" s="9">
        <v>0</v>
      </c>
      <c r="AC176" s="10">
        <f t="shared" si="44"/>
        <v>5</v>
      </c>
      <c r="AD176" s="9" t="b">
        <f>Table1[[#This Row],[TOTAL HI]]=Table1[[#This Row],[Total]]</f>
        <v>1</v>
      </c>
      <c r="AE176" s="11">
        <f t="shared" si="33"/>
        <v>5</v>
      </c>
      <c r="AF176" s="11">
        <f t="shared" si="34"/>
        <v>0</v>
      </c>
      <c r="AG176" s="11">
        <f t="shared" si="35"/>
        <v>0</v>
      </c>
      <c r="AH176" s="11">
        <f t="shared" si="36"/>
        <v>0</v>
      </c>
      <c r="AI176" s="11">
        <f t="shared" si="37"/>
        <v>0</v>
      </c>
      <c r="AJ176" s="12">
        <v>45261</v>
      </c>
      <c r="AK176" s="11" t="s">
        <v>56</v>
      </c>
      <c r="AL176" s="9" t="s">
        <v>57</v>
      </c>
      <c r="AM176" s="9" t="str">
        <f t="shared" si="38"/>
        <v>Agriculture</v>
      </c>
      <c r="AN176" s="9" t="str">
        <f t="shared" si="39"/>
        <v>West</v>
      </c>
      <c r="AO176" s="9" t="str">
        <f t="shared" si="40"/>
        <v>&lt;1-50 Mn</v>
      </c>
      <c r="AP176" s="9" t="str">
        <f t="shared" si="41"/>
        <v>ADF Countries</v>
      </c>
      <c r="AQ176" s="9" t="str">
        <f t="shared" si="42"/>
        <v>Transition States</v>
      </c>
      <c r="AR176" s="13" t="str">
        <f>IF(ISNUMBER(MATCH(C176, {"Gabon","Sudan","Niger","Mali","Burkina Faso","Guinea"}, 0)), "De Facto Countries", "Non-De Facto Countries")</f>
        <v>Non-De Facto Countries</v>
      </c>
      <c r="AS176" s="9" t="str">
        <f t="shared" si="43"/>
        <v>Others Including Policy-Based</v>
      </c>
      <c r="AT176" s="9" t="str" cm="1">
        <f t="array" ref="AT176">_xlfn.SWITCH(K176,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77" spans="1:46" ht="10.5">
      <c r="A177" s="8" t="s">
        <v>514</v>
      </c>
      <c r="B177" s="9" t="s">
        <v>515</v>
      </c>
      <c r="C177" s="9" t="s">
        <v>102</v>
      </c>
      <c r="D177" s="9" t="s">
        <v>49</v>
      </c>
      <c r="E177" s="9" t="s">
        <v>79</v>
      </c>
      <c r="F177" s="9" t="s">
        <v>516</v>
      </c>
      <c r="G177" s="9" t="s">
        <v>516</v>
      </c>
      <c r="H177" s="9" t="s">
        <v>84</v>
      </c>
      <c r="I177" s="9" t="s">
        <v>53</v>
      </c>
      <c r="J177" s="9" t="s">
        <v>85</v>
      </c>
      <c r="K177" s="9" t="s">
        <v>134</v>
      </c>
      <c r="L177" s="9">
        <v>100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f t="shared" si="31"/>
        <v>0</v>
      </c>
      <c r="S177" s="9">
        <v>0</v>
      </c>
      <c r="T177" s="9">
        <v>0</v>
      </c>
      <c r="U177" s="9">
        <v>0</v>
      </c>
      <c r="V177" s="11">
        <f t="shared" si="32"/>
        <v>100</v>
      </c>
      <c r="W177" s="9" t="s">
        <v>11</v>
      </c>
      <c r="X177" s="9">
        <v>0</v>
      </c>
      <c r="Y177" s="9">
        <v>0</v>
      </c>
      <c r="Z177" s="9">
        <v>0</v>
      </c>
      <c r="AA177" s="9">
        <v>0</v>
      </c>
      <c r="AB177" s="9">
        <v>100</v>
      </c>
      <c r="AC177" s="10">
        <f t="shared" si="44"/>
        <v>100</v>
      </c>
      <c r="AD177" s="9" t="b">
        <f>Table1[[#This Row],[TOTAL HI]]=Table1[[#This Row],[Total]]</f>
        <v>1</v>
      </c>
      <c r="AE177" s="11">
        <f t="shared" si="33"/>
        <v>0</v>
      </c>
      <c r="AF177" s="11">
        <f t="shared" si="34"/>
        <v>0</v>
      </c>
      <c r="AG177" s="11">
        <f t="shared" si="35"/>
        <v>0</v>
      </c>
      <c r="AH177" s="11">
        <f t="shared" si="36"/>
        <v>0</v>
      </c>
      <c r="AI177" s="11">
        <f t="shared" si="37"/>
        <v>100</v>
      </c>
      <c r="AJ177" s="12">
        <v>45261</v>
      </c>
      <c r="AK177" s="11" t="s">
        <v>56</v>
      </c>
      <c r="AL177" s="9" t="s">
        <v>27</v>
      </c>
      <c r="AM177" s="9" t="str">
        <f t="shared" si="38"/>
        <v>Social</v>
      </c>
      <c r="AN177" s="9" t="str">
        <f t="shared" si="39"/>
        <v>Nigeria</v>
      </c>
      <c r="AO177" s="9" t="str">
        <f t="shared" si="40"/>
        <v>50-100 Mn</v>
      </c>
      <c r="AP177" s="9" t="str">
        <f t="shared" si="41"/>
        <v>ADB Countries</v>
      </c>
      <c r="AQ177" s="9" t="str">
        <f t="shared" si="42"/>
        <v>Non-Transition States</v>
      </c>
      <c r="AR177" s="13" t="str">
        <f>IF(ISNUMBER(MATCH(C177, {"Gabon","Sudan","Niger","Mali","Burkina Faso","Guinea"}, 0)), "De Facto Countries", "Non-De Facto Countries")</f>
        <v>Non-De Facto Countries</v>
      </c>
      <c r="AS177" s="9" t="str">
        <f t="shared" si="43"/>
        <v>Others Including Policy-Based</v>
      </c>
      <c r="AT177" s="9" t="str" cm="1">
        <f t="array" ref="AT177">_xlfn.SWITCH(K177,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78" spans="1:46" ht="10.5">
      <c r="A178" s="8" t="s">
        <v>517</v>
      </c>
      <c r="B178" s="9" t="s">
        <v>518</v>
      </c>
      <c r="C178" s="9" t="s">
        <v>140</v>
      </c>
      <c r="D178" s="9" t="s">
        <v>49</v>
      </c>
      <c r="E178" s="9" t="s">
        <v>79</v>
      </c>
      <c r="F178" s="9" t="s">
        <v>72</v>
      </c>
      <c r="G178" s="9" t="s">
        <v>72</v>
      </c>
      <c r="H178" s="9" t="s">
        <v>52</v>
      </c>
      <c r="I178" s="9" t="s">
        <v>73</v>
      </c>
      <c r="J178" s="9" t="s">
        <v>112</v>
      </c>
      <c r="K178" s="9" t="s">
        <v>75</v>
      </c>
      <c r="L178" s="9">
        <v>0</v>
      </c>
      <c r="M178" s="9">
        <v>44</v>
      </c>
      <c r="N178" s="9">
        <v>0</v>
      </c>
      <c r="O178" s="9">
        <v>0</v>
      </c>
      <c r="P178" s="9">
        <v>0</v>
      </c>
      <c r="Q178" s="9">
        <v>0</v>
      </c>
      <c r="R178" s="9">
        <f t="shared" si="31"/>
        <v>0</v>
      </c>
      <c r="S178" s="9">
        <v>0</v>
      </c>
      <c r="T178" s="9">
        <v>0</v>
      </c>
      <c r="U178" s="9">
        <v>0</v>
      </c>
      <c r="V178" s="11">
        <f t="shared" si="32"/>
        <v>44</v>
      </c>
      <c r="W178" s="9" t="s">
        <v>12</v>
      </c>
      <c r="X178" s="9">
        <v>0</v>
      </c>
      <c r="Y178" s="9">
        <v>0</v>
      </c>
      <c r="Z178" s="9">
        <v>0</v>
      </c>
      <c r="AA178" s="9">
        <v>0</v>
      </c>
      <c r="AB178" s="9">
        <v>100</v>
      </c>
      <c r="AC178" s="10">
        <f t="shared" si="44"/>
        <v>44</v>
      </c>
      <c r="AD178" s="9" t="b">
        <f>Table1[[#This Row],[TOTAL HI]]=Table1[[#This Row],[Total]]</f>
        <v>1</v>
      </c>
      <c r="AE178" s="11">
        <f t="shared" si="33"/>
        <v>0</v>
      </c>
      <c r="AF178" s="11">
        <f t="shared" si="34"/>
        <v>0</v>
      </c>
      <c r="AG178" s="11">
        <f t="shared" si="35"/>
        <v>0</v>
      </c>
      <c r="AH178" s="11">
        <f t="shared" si="36"/>
        <v>0</v>
      </c>
      <c r="AI178" s="11">
        <f t="shared" si="37"/>
        <v>44</v>
      </c>
      <c r="AJ178" s="12">
        <v>45261</v>
      </c>
      <c r="AK178" s="11" t="s">
        <v>56</v>
      </c>
      <c r="AL178" s="9" t="s">
        <v>27</v>
      </c>
      <c r="AM178" s="9" t="str">
        <f t="shared" si="38"/>
        <v>Finance</v>
      </c>
      <c r="AN178" s="9" t="str">
        <f t="shared" si="39"/>
        <v>East</v>
      </c>
      <c r="AO178" s="9" t="str">
        <f t="shared" si="40"/>
        <v>&lt;1-50 Mn</v>
      </c>
      <c r="AP178" s="9" t="str">
        <f t="shared" si="41"/>
        <v>ADF Countries</v>
      </c>
      <c r="AQ178" s="9" t="str">
        <f t="shared" si="42"/>
        <v>Non-Transition States</v>
      </c>
      <c r="AR178" s="13" t="str">
        <f>IF(ISNUMBER(MATCH(C178, {"Gabon","Sudan","Niger","Mali","Burkina Faso","Guinea"}, 0)), "De Facto Countries", "Non-De Facto Countries")</f>
        <v>Non-De Facto Countries</v>
      </c>
      <c r="AS178" s="9" t="str">
        <f t="shared" si="43"/>
        <v>Others Including Policy-Based</v>
      </c>
      <c r="AT178" s="9" t="str" cm="1">
        <f t="array" ref="AT178">_xlfn.SWITCH(K178,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79" spans="1:46" ht="10.5">
      <c r="A179" s="8" t="s">
        <v>519</v>
      </c>
      <c r="B179" s="9" t="s">
        <v>520</v>
      </c>
      <c r="C179" s="9" t="s">
        <v>82</v>
      </c>
      <c r="D179" s="9" t="s">
        <v>49</v>
      </c>
      <c r="E179" s="9" t="s">
        <v>79</v>
      </c>
      <c r="F179" s="9" t="s">
        <v>521</v>
      </c>
      <c r="G179" s="9" t="s">
        <v>521</v>
      </c>
      <c r="H179" s="9" t="s">
        <v>52</v>
      </c>
      <c r="I179" s="9" t="s">
        <v>53</v>
      </c>
      <c r="J179" s="9" t="s">
        <v>112</v>
      </c>
      <c r="K179" s="9" t="s">
        <v>93</v>
      </c>
      <c r="L179" s="9">
        <v>0</v>
      </c>
      <c r="M179" s="9">
        <v>0</v>
      </c>
      <c r="N179" s="9">
        <v>0</v>
      </c>
      <c r="O179" s="9">
        <v>6.5</v>
      </c>
      <c r="P179" s="9">
        <v>0</v>
      </c>
      <c r="Q179" s="9">
        <v>0</v>
      </c>
      <c r="R179" s="9">
        <f t="shared" si="31"/>
        <v>6.5</v>
      </c>
      <c r="S179" s="9">
        <v>0</v>
      </c>
      <c r="T179" s="9">
        <v>0</v>
      </c>
      <c r="U179" s="9">
        <v>0</v>
      </c>
      <c r="V179" s="11">
        <f t="shared" si="32"/>
        <v>6.5</v>
      </c>
      <c r="W179" s="9" t="s">
        <v>17</v>
      </c>
      <c r="X179" s="9">
        <v>0</v>
      </c>
      <c r="Y179" s="9">
        <v>0</v>
      </c>
      <c r="Z179" s="9">
        <v>0</v>
      </c>
      <c r="AA179" s="9">
        <v>0</v>
      </c>
      <c r="AB179" s="9">
        <v>100</v>
      </c>
      <c r="AC179" s="10">
        <f t="shared" si="44"/>
        <v>6.5</v>
      </c>
      <c r="AD179" s="9" t="b">
        <f>Table1[[#This Row],[TOTAL HI]]=Table1[[#This Row],[Total]]</f>
        <v>1</v>
      </c>
      <c r="AE179" s="11">
        <f t="shared" si="33"/>
        <v>0</v>
      </c>
      <c r="AF179" s="11">
        <f t="shared" si="34"/>
        <v>0</v>
      </c>
      <c r="AG179" s="11">
        <f t="shared" si="35"/>
        <v>0</v>
      </c>
      <c r="AH179" s="11">
        <f t="shared" si="36"/>
        <v>0</v>
      </c>
      <c r="AI179" s="11">
        <f t="shared" si="37"/>
        <v>6.5</v>
      </c>
      <c r="AJ179" s="12">
        <v>45261</v>
      </c>
      <c r="AK179" s="11" t="s">
        <v>56</v>
      </c>
      <c r="AL179" s="9" t="s">
        <v>27</v>
      </c>
      <c r="AM179" s="9" t="str">
        <f t="shared" si="38"/>
        <v>Multi-Sector</v>
      </c>
      <c r="AN179" s="9" t="str">
        <f t="shared" si="39"/>
        <v>Multi</v>
      </c>
      <c r="AO179" s="9" t="str">
        <f t="shared" si="40"/>
        <v>&lt;1-50 Mn</v>
      </c>
      <c r="AP179" s="9" t="str">
        <f t="shared" si="41"/>
        <v>Multinational</v>
      </c>
      <c r="AQ179" s="9" t="str">
        <f t="shared" si="42"/>
        <v>Multinational</v>
      </c>
      <c r="AR179" s="13" t="str">
        <f>IF(ISNUMBER(MATCH(C179, {"Gabon","Sudan","Niger","Mali","Burkina Faso","Guinea"}, 0)), "De Facto Countries", "Non-De Facto Countries")</f>
        <v>Non-De Facto Countries</v>
      </c>
      <c r="AS179" s="9" t="str">
        <f t="shared" si="43"/>
        <v>Others Including Policy-Based</v>
      </c>
      <c r="AT179" s="9" t="str" cm="1">
        <f t="array" ref="AT179">_xlfn.SWITCH(K179,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80" spans="1:46" ht="10.5">
      <c r="A180" s="8" t="s">
        <v>522</v>
      </c>
      <c r="B180" s="9" t="s">
        <v>523</v>
      </c>
      <c r="C180" s="9" t="s">
        <v>82</v>
      </c>
      <c r="D180" s="9" t="s">
        <v>49</v>
      </c>
      <c r="E180" s="9" t="s">
        <v>79</v>
      </c>
      <c r="F180" s="9" t="s">
        <v>524</v>
      </c>
      <c r="G180" s="9" t="s">
        <v>524</v>
      </c>
      <c r="H180" s="9" t="s">
        <v>52</v>
      </c>
      <c r="I180" s="9" t="s">
        <v>53</v>
      </c>
      <c r="J180" s="9" t="s">
        <v>112</v>
      </c>
      <c r="K180" s="9" t="s">
        <v>99</v>
      </c>
      <c r="L180" s="9">
        <v>0</v>
      </c>
      <c r="M180" s="9">
        <v>0</v>
      </c>
      <c r="N180" s="9">
        <v>0</v>
      </c>
      <c r="O180" s="9">
        <v>5.33</v>
      </c>
      <c r="P180" s="9">
        <v>0</v>
      </c>
      <c r="Q180" s="9">
        <v>13.65</v>
      </c>
      <c r="R180" s="9">
        <f t="shared" si="31"/>
        <v>18.98</v>
      </c>
      <c r="S180" s="9">
        <v>0</v>
      </c>
      <c r="T180" s="9">
        <v>0</v>
      </c>
      <c r="U180" s="9">
        <v>0</v>
      </c>
      <c r="V180" s="11">
        <f t="shared" si="32"/>
        <v>18.98</v>
      </c>
      <c r="W180" s="9" t="s">
        <v>17</v>
      </c>
      <c r="X180" s="9">
        <v>0</v>
      </c>
      <c r="Y180" s="9">
        <v>0</v>
      </c>
      <c r="Z180" s="9">
        <v>20</v>
      </c>
      <c r="AA180" s="9">
        <v>80</v>
      </c>
      <c r="AB180" s="9">
        <v>0</v>
      </c>
      <c r="AC180" s="10">
        <f t="shared" si="44"/>
        <v>18.98</v>
      </c>
      <c r="AD180" s="9" t="b">
        <f>Table1[[#This Row],[TOTAL HI]]=Table1[[#This Row],[Total]]</f>
        <v>1</v>
      </c>
      <c r="AE180" s="11">
        <f t="shared" si="33"/>
        <v>0</v>
      </c>
      <c r="AF180" s="11">
        <f t="shared" si="34"/>
        <v>0</v>
      </c>
      <c r="AG180" s="11">
        <f t="shared" si="35"/>
        <v>3.7960000000000003</v>
      </c>
      <c r="AH180" s="11">
        <f t="shared" si="36"/>
        <v>15.184000000000001</v>
      </c>
      <c r="AI180" s="11">
        <f t="shared" si="37"/>
        <v>0</v>
      </c>
      <c r="AJ180" s="12">
        <v>45261</v>
      </c>
      <c r="AK180" s="11" t="s">
        <v>56</v>
      </c>
      <c r="AL180" s="9" t="s">
        <v>57</v>
      </c>
      <c r="AM180" s="9" t="str">
        <f t="shared" si="38"/>
        <v>ICT</v>
      </c>
      <c r="AN180" s="9" t="str">
        <f t="shared" si="39"/>
        <v>Multi</v>
      </c>
      <c r="AO180" s="9" t="str">
        <f t="shared" si="40"/>
        <v>&lt;1-50 Mn</v>
      </c>
      <c r="AP180" s="9" t="str">
        <f t="shared" si="41"/>
        <v>Multinational</v>
      </c>
      <c r="AQ180" s="9" t="str">
        <f t="shared" si="42"/>
        <v>Multinational</v>
      </c>
      <c r="AR180" s="13" t="str">
        <f>IF(ISNUMBER(MATCH(C180, {"Gabon","Sudan","Niger","Mali","Burkina Faso","Guinea"}, 0)), "De Facto Countries", "Non-De Facto Countries")</f>
        <v>Non-De Facto Countries</v>
      </c>
      <c r="AS180" s="9" t="str">
        <f t="shared" si="43"/>
        <v>Others Including Policy-Based</v>
      </c>
      <c r="AT180" s="9" t="str" cm="1">
        <f t="array" ref="AT180">_xlfn.SWITCH(K180,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81" spans="1:46" ht="10.5">
      <c r="A181" s="8" t="s">
        <v>525</v>
      </c>
      <c r="B181" s="9" t="s">
        <v>526</v>
      </c>
      <c r="C181" s="9" t="s">
        <v>246</v>
      </c>
      <c r="D181" s="9" t="s">
        <v>49</v>
      </c>
      <c r="E181" s="9" t="s">
        <v>50</v>
      </c>
      <c r="F181" s="9" t="s">
        <v>72</v>
      </c>
      <c r="G181" s="9" t="s">
        <v>72</v>
      </c>
      <c r="H181" s="9" t="s">
        <v>52</v>
      </c>
      <c r="I181" s="9" t="s">
        <v>73</v>
      </c>
      <c r="J181" s="9" t="s">
        <v>112</v>
      </c>
      <c r="K181" s="9" t="s">
        <v>75</v>
      </c>
      <c r="L181" s="9">
        <v>0</v>
      </c>
      <c r="M181" s="9">
        <v>11.3</v>
      </c>
      <c r="N181" s="9">
        <v>0</v>
      </c>
      <c r="O181" s="9">
        <v>0</v>
      </c>
      <c r="P181" s="9">
        <v>0</v>
      </c>
      <c r="Q181" s="9">
        <v>0</v>
      </c>
      <c r="R181" s="9">
        <f t="shared" si="31"/>
        <v>0</v>
      </c>
      <c r="S181" s="9">
        <v>0</v>
      </c>
      <c r="T181" s="9">
        <v>0</v>
      </c>
      <c r="U181" s="9">
        <v>0</v>
      </c>
      <c r="V181" s="11">
        <f t="shared" si="32"/>
        <v>11.3</v>
      </c>
      <c r="W181" s="9" t="s">
        <v>12</v>
      </c>
      <c r="X181" s="9">
        <v>0</v>
      </c>
      <c r="Y181" s="9">
        <v>0</v>
      </c>
      <c r="Z181" s="9">
        <v>0</v>
      </c>
      <c r="AA181" s="9">
        <v>0</v>
      </c>
      <c r="AB181" s="9">
        <v>100</v>
      </c>
      <c r="AC181" s="10">
        <f t="shared" si="44"/>
        <v>11.3</v>
      </c>
      <c r="AD181" s="9" t="b">
        <f>Table1[[#This Row],[TOTAL HI]]=Table1[[#This Row],[Total]]</f>
        <v>1</v>
      </c>
      <c r="AE181" s="11">
        <f t="shared" si="33"/>
        <v>0</v>
      </c>
      <c r="AF181" s="11">
        <f t="shared" si="34"/>
        <v>0</v>
      </c>
      <c r="AG181" s="11">
        <f t="shared" si="35"/>
        <v>0</v>
      </c>
      <c r="AH181" s="11">
        <f t="shared" si="36"/>
        <v>0</v>
      </c>
      <c r="AI181" s="11">
        <f t="shared" si="37"/>
        <v>11.3</v>
      </c>
      <c r="AJ181" s="12">
        <v>45261</v>
      </c>
      <c r="AK181" s="11" t="s">
        <v>56</v>
      </c>
      <c r="AL181" s="9" t="s">
        <v>27</v>
      </c>
      <c r="AM181" s="9" t="str">
        <f t="shared" si="38"/>
        <v>Finance</v>
      </c>
      <c r="AN181" s="9" t="str">
        <f t="shared" si="39"/>
        <v>East</v>
      </c>
      <c r="AO181" s="9" t="str">
        <f t="shared" si="40"/>
        <v>&lt;1-50 Mn</v>
      </c>
      <c r="AP181" s="9" t="str">
        <f t="shared" si="41"/>
        <v>ADF Countries</v>
      </c>
      <c r="AQ181" s="9" t="str">
        <f t="shared" si="42"/>
        <v>Non-Transition States</v>
      </c>
      <c r="AR181" s="13" t="str">
        <f>IF(ISNUMBER(MATCH(C181, {"Gabon","Sudan","Niger","Mali","Burkina Faso","Guinea"}, 0)), "De Facto Countries", "Non-De Facto Countries")</f>
        <v>Non-De Facto Countries</v>
      </c>
      <c r="AS181" s="9" t="str">
        <f t="shared" si="43"/>
        <v>Others Including Policy-Based</v>
      </c>
      <c r="AT181" s="9" t="str" cm="1">
        <f t="array" ref="AT181">_xlfn.SWITCH(K181,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82" spans="1:46" ht="10.5">
      <c r="A182" s="8" t="s">
        <v>527</v>
      </c>
      <c r="B182" s="9" t="s">
        <v>528</v>
      </c>
      <c r="C182" s="9" t="s">
        <v>465</v>
      </c>
      <c r="D182" s="9" t="s">
        <v>49</v>
      </c>
      <c r="E182" s="9" t="s">
        <v>79</v>
      </c>
      <c r="F182" s="9" t="s">
        <v>342</v>
      </c>
      <c r="G182" s="9" t="s">
        <v>342</v>
      </c>
      <c r="H182" s="9" t="s">
        <v>52</v>
      </c>
      <c r="I182" s="9" t="s">
        <v>73</v>
      </c>
      <c r="J182" s="9" t="s">
        <v>62</v>
      </c>
      <c r="K182" s="9" t="s">
        <v>261</v>
      </c>
      <c r="L182" s="9">
        <v>7.5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f t="shared" si="31"/>
        <v>0</v>
      </c>
      <c r="S182" s="9">
        <v>0</v>
      </c>
      <c r="T182" s="9">
        <v>0</v>
      </c>
      <c r="U182" s="9">
        <v>7.5</v>
      </c>
      <c r="V182" s="11">
        <f t="shared" si="32"/>
        <v>15</v>
      </c>
      <c r="W182" s="9" t="s">
        <v>11</v>
      </c>
      <c r="X182" s="9">
        <v>0</v>
      </c>
      <c r="Y182" s="9">
        <v>70</v>
      </c>
      <c r="Z182" s="9">
        <v>20</v>
      </c>
      <c r="AA182" s="9">
        <v>0</v>
      </c>
      <c r="AB182" s="9">
        <v>10</v>
      </c>
      <c r="AC182" s="10">
        <f t="shared" si="44"/>
        <v>15</v>
      </c>
      <c r="AD182" s="9" t="b">
        <f>Table1[[#This Row],[TOTAL HI]]=Table1[[#This Row],[Total]]</f>
        <v>1</v>
      </c>
      <c r="AE182" s="11">
        <f t="shared" si="33"/>
        <v>0</v>
      </c>
      <c r="AF182" s="11">
        <f t="shared" si="34"/>
        <v>10.5</v>
      </c>
      <c r="AG182" s="11">
        <f t="shared" si="35"/>
        <v>3</v>
      </c>
      <c r="AH182" s="11">
        <f t="shared" si="36"/>
        <v>0</v>
      </c>
      <c r="AI182" s="11">
        <f t="shared" si="37"/>
        <v>1.5</v>
      </c>
      <c r="AJ182" s="12">
        <v>45261</v>
      </c>
      <c r="AK182" s="11" t="s">
        <v>56</v>
      </c>
      <c r="AL182" s="9" t="s">
        <v>27</v>
      </c>
      <c r="AM182" s="9" t="str">
        <f t="shared" si="38"/>
        <v>Power</v>
      </c>
      <c r="AN182" s="9" t="str">
        <f t="shared" si="39"/>
        <v>South</v>
      </c>
      <c r="AO182" s="9" t="str">
        <f t="shared" si="40"/>
        <v>&lt;1-50 Mn</v>
      </c>
      <c r="AP182" s="9" t="str">
        <f t="shared" si="41"/>
        <v>ADB Countries</v>
      </c>
      <c r="AQ182" s="9" t="str">
        <f t="shared" si="42"/>
        <v>Non-Transition States</v>
      </c>
      <c r="AR182" s="13" t="str">
        <f>IF(ISNUMBER(MATCH(C182, {"Gabon","Sudan","Niger","Mali","Burkina Faso","Guinea"}, 0)), "De Facto Countries", "Non-De Facto Countries")</f>
        <v>Non-De Facto Countries</v>
      </c>
      <c r="AS182" s="9" t="str">
        <f t="shared" si="43"/>
        <v>Infrastructure</v>
      </c>
      <c r="AT182" s="9" t="str" cm="1">
        <f t="array" ref="AT182">_xlfn.SWITCH(K182,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183" spans="1:46" ht="10.5">
      <c r="A183" s="8" t="s">
        <v>529</v>
      </c>
      <c r="B183" s="9" t="s">
        <v>530</v>
      </c>
      <c r="C183" s="9" t="s">
        <v>82</v>
      </c>
      <c r="D183" s="9" t="s">
        <v>49</v>
      </c>
      <c r="E183" s="9" t="s">
        <v>50</v>
      </c>
      <c r="F183" s="9" t="s">
        <v>72</v>
      </c>
      <c r="G183" s="9" t="s">
        <v>72</v>
      </c>
      <c r="H183" s="9" t="s">
        <v>84</v>
      </c>
      <c r="I183" s="9" t="s">
        <v>73</v>
      </c>
      <c r="J183" s="9" t="s">
        <v>74</v>
      </c>
      <c r="K183" s="9" t="s">
        <v>75</v>
      </c>
      <c r="L183" s="9">
        <v>0</v>
      </c>
      <c r="M183" s="9">
        <v>38.46</v>
      </c>
      <c r="N183" s="9">
        <v>0</v>
      </c>
      <c r="O183" s="9">
        <v>0</v>
      </c>
      <c r="P183" s="9">
        <v>0</v>
      </c>
      <c r="Q183" s="9">
        <v>0</v>
      </c>
      <c r="R183" s="9">
        <f t="shared" si="31"/>
        <v>0</v>
      </c>
      <c r="S183" s="9">
        <v>0</v>
      </c>
      <c r="T183" s="9">
        <v>0</v>
      </c>
      <c r="U183" s="9">
        <v>0</v>
      </c>
      <c r="V183" s="11">
        <f t="shared" si="32"/>
        <v>38.46</v>
      </c>
      <c r="W183" s="9" t="s">
        <v>12</v>
      </c>
      <c r="X183" s="9">
        <v>0</v>
      </c>
      <c r="Y183" s="9">
        <v>0</v>
      </c>
      <c r="Z183" s="9">
        <v>0</v>
      </c>
      <c r="AA183" s="9">
        <v>0</v>
      </c>
      <c r="AB183" s="9">
        <v>100</v>
      </c>
      <c r="AC183" s="10">
        <f t="shared" si="44"/>
        <v>38.46</v>
      </c>
      <c r="AD183" s="9" t="b">
        <f>Table1[[#This Row],[TOTAL HI]]=Table1[[#This Row],[Total]]</f>
        <v>1</v>
      </c>
      <c r="AE183" s="11">
        <f t="shared" si="33"/>
        <v>0</v>
      </c>
      <c r="AF183" s="11">
        <f t="shared" si="34"/>
        <v>0</v>
      </c>
      <c r="AG183" s="11">
        <f t="shared" si="35"/>
        <v>0</v>
      </c>
      <c r="AH183" s="11">
        <f t="shared" si="36"/>
        <v>0</v>
      </c>
      <c r="AI183" s="11">
        <f t="shared" si="37"/>
        <v>38.46</v>
      </c>
      <c r="AJ183" s="12">
        <v>45261</v>
      </c>
      <c r="AK183" s="11" t="s">
        <v>56</v>
      </c>
      <c r="AL183" s="9" t="s">
        <v>27</v>
      </c>
      <c r="AM183" s="9" t="str">
        <f t="shared" si="38"/>
        <v>Finance</v>
      </c>
      <c r="AN183" s="9" t="str">
        <f t="shared" si="39"/>
        <v>Multi</v>
      </c>
      <c r="AO183" s="9" t="str">
        <f t="shared" si="40"/>
        <v>&lt;1-50 Mn</v>
      </c>
      <c r="AP183" s="9" t="str">
        <f t="shared" si="41"/>
        <v>Multinational</v>
      </c>
      <c r="AQ183" s="9" t="str">
        <f t="shared" si="42"/>
        <v>Multinational</v>
      </c>
      <c r="AR183" s="13" t="str">
        <f>IF(ISNUMBER(MATCH(C183, {"Gabon","Sudan","Niger","Mali","Burkina Faso","Guinea"}, 0)), "De Facto Countries", "Non-De Facto Countries")</f>
        <v>Non-De Facto Countries</v>
      </c>
      <c r="AS183" s="9" t="str">
        <f t="shared" si="43"/>
        <v>Others Including Policy-Based</v>
      </c>
      <c r="AT183" s="9" t="str" cm="1">
        <f t="array" ref="AT183">_xlfn.SWITCH(K183,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84" spans="1:46" ht="10.5">
      <c r="A184" s="8" t="s">
        <v>531</v>
      </c>
      <c r="B184" s="9" t="s">
        <v>532</v>
      </c>
      <c r="C184" s="9" t="s">
        <v>123</v>
      </c>
      <c r="D184" s="9" t="s">
        <v>49</v>
      </c>
      <c r="E184" s="9" t="s">
        <v>79</v>
      </c>
      <c r="F184" s="9" t="s">
        <v>103</v>
      </c>
      <c r="G184" s="9" t="s">
        <v>103</v>
      </c>
      <c r="H184" s="9" t="s">
        <v>52</v>
      </c>
      <c r="I184" s="9" t="s">
        <v>53</v>
      </c>
      <c r="J184" s="9" t="s">
        <v>62</v>
      </c>
      <c r="K184" s="9" t="s">
        <v>104</v>
      </c>
      <c r="L184" s="9">
        <v>0</v>
      </c>
      <c r="M184" s="9">
        <v>0</v>
      </c>
      <c r="N184" s="9">
        <v>9</v>
      </c>
      <c r="O184" s="9">
        <v>0</v>
      </c>
      <c r="P184" s="9">
        <v>0</v>
      </c>
      <c r="Q184" s="9">
        <v>0</v>
      </c>
      <c r="R184" s="9">
        <f t="shared" si="31"/>
        <v>9</v>
      </c>
      <c r="S184" s="9">
        <v>0</v>
      </c>
      <c r="T184" s="9">
        <v>0</v>
      </c>
      <c r="U184" s="9">
        <v>0</v>
      </c>
      <c r="V184" s="11">
        <f t="shared" si="32"/>
        <v>9</v>
      </c>
      <c r="W184" s="9" t="s">
        <v>17</v>
      </c>
      <c r="X184" s="9">
        <v>0</v>
      </c>
      <c r="Y184" s="9">
        <v>0</v>
      </c>
      <c r="Z184" s="9">
        <v>0</v>
      </c>
      <c r="AA184" s="9">
        <v>0</v>
      </c>
      <c r="AB184" s="9">
        <v>100</v>
      </c>
      <c r="AC184" s="10">
        <f t="shared" si="44"/>
        <v>9</v>
      </c>
      <c r="AD184" s="9" t="b">
        <f>Table1[[#This Row],[TOTAL HI]]=Table1[[#This Row],[Total]]</f>
        <v>1</v>
      </c>
      <c r="AE184" s="11">
        <f t="shared" si="33"/>
        <v>0</v>
      </c>
      <c r="AF184" s="11">
        <f t="shared" si="34"/>
        <v>0</v>
      </c>
      <c r="AG184" s="11">
        <f t="shared" si="35"/>
        <v>0</v>
      </c>
      <c r="AH184" s="11">
        <f t="shared" si="36"/>
        <v>0</v>
      </c>
      <c r="AI184" s="11">
        <f t="shared" si="37"/>
        <v>9</v>
      </c>
      <c r="AJ184" s="12">
        <v>45261</v>
      </c>
      <c r="AK184" s="11" t="s">
        <v>56</v>
      </c>
      <c r="AL184" s="9" t="s">
        <v>27</v>
      </c>
      <c r="AM184" s="9" t="str">
        <f t="shared" si="38"/>
        <v>WASH Sector</v>
      </c>
      <c r="AN184" s="9" t="str">
        <f t="shared" si="39"/>
        <v>South</v>
      </c>
      <c r="AO184" s="9" t="str">
        <f t="shared" si="40"/>
        <v>&lt;1-50 Mn</v>
      </c>
      <c r="AP184" s="9" t="str">
        <f t="shared" si="41"/>
        <v>Blend Countries</v>
      </c>
      <c r="AQ184" s="9" t="str">
        <f t="shared" si="42"/>
        <v>Non-Transition States</v>
      </c>
      <c r="AR184" s="13" t="str">
        <f>IF(ISNUMBER(MATCH(C184, {"Gabon","Sudan","Niger","Mali","Burkina Faso","Guinea"}, 0)), "De Facto Countries", "Non-De Facto Countries")</f>
        <v>Non-De Facto Countries</v>
      </c>
      <c r="AS184" s="9" t="str">
        <f t="shared" si="43"/>
        <v>Infrastructure</v>
      </c>
      <c r="AT184" s="9" t="str" cm="1">
        <f t="array" ref="AT184">_xlfn.SWITCH(K184,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85" spans="1:46" ht="10.5">
      <c r="A185" s="8" t="s">
        <v>533</v>
      </c>
      <c r="B185" s="9" t="s">
        <v>534</v>
      </c>
      <c r="C185" s="9" t="s">
        <v>96</v>
      </c>
      <c r="D185" s="9" t="s">
        <v>49</v>
      </c>
      <c r="E185" s="9" t="s">
        <v>50</v>
      </c>
      <c r="F185" s="9" t="s">
        <v>111</v>
      </c>
      <c r="G185" s="9" t="s">
        <v>111</v>
      </c>
      <c r="H185" s="9" t="s">
        <v>52</v>
      </c>
      <c r="I185" s="9" t="s">
        <v>53</v>
      </c>
      <c r="J185" s="9" t="s">
        <v>54</v>
      </c>
      <c r="K185" s="9" t="s">
        <v>99</v>
      </c>
      <c r="L185" s="9">
        <v>50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f t="shared" si="31"/>
        <v>0</v>
      </c>
      <c r="S185" s="9">
        <v>0</v>
      </c>
      <c r="T185" s="9">
        <v>0</v>
      </c>
      <c r="U185" s="9">
        <v>0</v>
      </c>
      <c r="V185" s="11">
        <f t="shared" si="32"/>
        <v>50</v>
      </c>
      <c r="W185" s="9" t="s">
        <v>11</v>
      </c>
      <c r="X185" s="9">
        <v>0</v>
      </c>
      <c r="Y185" s="9">
        <v>0</v>
      </c>
      <c r="Z185" s="9">
        <v>100</v>
      </c>
      <c r="AA185" s="9">
        <v>0</v>
      </c>
      <c r="AB185" s="9">
        <v>0</v>
      </c>
      <c r="AC185" s="10">
        <f t="shared" si="44"/>
        <v>50</v>
      </c>
      <c r="AD185" s="9" t="b">
        <f>Table1[[#This Row],[TOTAL HI]]=Table1[[#This Row],[Total]]</f>
        <v>1</v>
      </c>
      <c r="AE185" s="11">
        <f t="shared" si="33"/>
        <v>0</v>
      </c>
      <c r="AF185" s="11">
        <f t="shared" si="34"/>
        <v>0</v>
      </c>
      <c r="AG185" s="11">
        <f t="shared" si="35"/>
        <v>50</v>
      </c>
      <c r="AH185" s="11">
        <f t="shared" si="36"/>
        <v>0</v>
      </c>
      <c r="AI185" s="11">
        <f t="shared" si="37"/>
        <v>0</v>
      </c>
      <c r="AJ185" s="12">
        <v>45261</v>
      </c>
      <c r="AK185" s="11" t="s">
        <v>56</v>
      </c>
      <c r="AL185" s="9" t="s">
        <v>57</v>
      </c>
      <c r="AM185" s="9" t="str">
        <f t="shared" si="38"/>
        <v>Industry</v>
      </c>
      <c r="AN185" s="9" t="str">
        <f t="shared" si="39"/>
        <v>North</v>
      </c>
      <c r="AO185" s="9" t="str">
        <f t="shared" si="40"/>
        <v>&lt;1-50 Mn</v>
      </c>
      <c r="AP185" s="9" t="str">
        <f t="shared" si="41"/>
        <v>ADB Countries</v>
      </c>
      <c r="AQ185" s="9" t="str">
        <f t="shared" si="42"/>
        <v>Non-Transition States</v>
      </c>
      <c r="AR185" s="13" t="str">
        <f>IF(ISNUMBER(MATCH(C185, {"Gabon","Sudan","Niger","Mali","Burkina Faso","Guinea"}, 0)), "De Facto Countries", "Non-De Facto Countries")</f>
        <v>Non-De Facto Countries</v>
      </c>
      <c r="AS185" s="9" t="str">
        <f t="shared" si="43"/>
        <v>Others Including Policy-Based</v>
      </c>
      <c r="AT185" s="9" t="str" cm="1">
        <f t="array" ref="AT185">_xlfn.SWITCH(K185,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86" spans="1:46" ht="10.5">
      <c r="A186" s="8" t="s">
        <v>535</v>
      </c>
      <c r="B186" s="9" t="s">
        <v>536</v>
      </c>
      <c r="C186" s="9" t="s">
        <v>102</v>
      </c>
      <c r="D186" s="9" t="s">
        <v>49</v>
      </c>
      <c r="E186" s="9" t="s">
        <v>50</v>
      </c>
      <c r="F186" s="9" t="s">
        <v>516</v>
      </c>
      <c r="G186" s="9" t="s">
        <v>516</v>
      </c>
      <c r="H186" s="9" t="s">
        <v>52</v>
      </c>
      <c r="I186" s="9" t="s">
        <v>53</v>
      </c>
      <c r="J186" s="9" t="s">
        <v>85</v>
      </c>
      <c r="K186" s="9" t="s">
        <v>134</v>
      </c>
      <c r="L186" s="9">
        <v>120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f t="shared" si="31"/>
        <v>0</v>
      </c>
      <c r="S186" s="9">
        <v>0</v>
      </c>
      <c r="T186" s="9">
        <v>0</v>
      </c>
      <c r="U186" s="9">
        <v>0</v>
      </c>
      <c r="V186" s="11">
        <f t="shared" si="32"/>
        <v>120</v>
      </c>
      <c r="W186" s="9" t="s">
        <v>11</v>
      </c>
      <c r="X186" s="9">
        <v>0</v>
      </c>
      <c r="Y186" s="9">
        <v>0</v>
      </c>
      <c r="Z186" s="9">
        <v>30</v>
      </c>
      <c r="AA186" s="9">
        <v>0</v>
      </c>
      <c r="AB186" s="9">
        <v>70</v>
      </c>
      <c r="AC186" s="10">
        <f t="shared" si="44"/>
        <v>120</v>
      </c>
      <c r="AD186" s="9" t="b">
        <f>Table1[[#This Row],[TOTAL HI]]=Table1[[#This Row],[Total]]</f>
        <v>1</v>
      </c>
      <c r="AE186" s="11">
        <f t="shared" si="33"/>
        <v>0</v>
      </c>
      <c r="AF186" s="11">
        <f t="shared" si="34"/>
        <v>0</v>
      </c>
      <c r="AG186" s="11">
        <f t="shared" si="35"/>
        <v>36</v>
      </c>
      <c r="AH186" s="11">
        <f t="shared" si="36"/>
        <v>0</v>
      </c>
      <c r="AI186" s="11">
        <f t="shared" si="37"/>
        <v>84</v>
      </c>
      <c r="AJ186" s="12">
        <v>45261</v>
      </c>
      <c r="AK186" s="11" t="s">
        <v>56</v>
      </c>
      <c r="AL186" s="9" t="s">
        <v>27</v>
      </c>
      <c r="AM186" s="9" t="str">
        <f t="shared" si="38"/>
        <v>Social</v>
      </c>
      <c r="AN186" s="9" t="str">
        <f t="shared" si="39"/>
        <v>Nigeria</v>
      </c>
      <c r="AO186" s="9" t="str">
        <f t="shared" si="40"/>
        <v>100-200 Mn</v>
      </c>
      <c r="AP186" s="9" t="str">
        <f t="shared" si="41"/>
        <v>ADB Countries</v>
      </c>
      <c r="AQ186" s="9" t="str">
        <f t="shared" si="42"/>
        <v>Non-Transition States</v>
      </c>
      <c r="AR186" s="13" t="str">
        <f>IF(ISNUMBER(MATCH(C186, {"Gabon","Sudan","Niger","Mali","Burkina Faso","Guinea"}, 0)), "De Facto Countries", "Non-De Facto Countries")</f>
        <v>Non-De Facto Countries</v>
      </c>
      <c r="AS186" s="9" t="str">
        <f t="shared" si="43"/>
        <v>Others Including Policy-Based</v>
      </c>
      <c r="AT186" s="9" t="str" cm="1">
        <f t="array" ref="AT186">_xlfn.SWITCH(K186,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87" spans="1:46" ht="10.5">
      <c r="A187" s="8" t="s">
        <v>537</v>
      </c>
      <c r="B187" s="9" t="s">
        <v>538</v>
      </c>
      <c r="C187" s="9" t="s">
        <v>96</v>
      </c>
      <c r="D187" s="9" t="s">
        <v>49</v>
      </c>
      <c r="E187" s="9" t="s">
        <v>79</v>
      </c>
      <c r="F187" s="9" t="s">
        <v>51</v>
      </c>
      <c r="G187" s="9" t="s">
        <v>51</v>
      </c>
      <c r="H187" s="9" t="s">
        <v>52</v>
      </c>
      <c r="I187" s="9" t="s">
        <v>53</v>
      </c>
      <c r="J187" s="9" t="s">
        <v>54</v>
      </c>
      <c r="K187" s="9" t="s">
        <v>55</v>
      </c>
      <c r="L187" s="9">
        <v>83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f t="shared" si="31"/>
        <v>0</v>
      </c>
      <c r="S187" s="9">
        <v>0</v>
      </c>
      <c r="T187" s="9">
        <v>0</v>
      </c>
      <c r="U187" s="9">
        <v>0</v>
      </c>
      <c r="V187" s="11">
        <f t="shared" si="32"/>
        <v>83</v>
      </c>
      <c r="W187" s="9" t="s">
        <v>11</v>
      </c>
      <c r="X187" s="9">
        <v>60</v>
      </c>
      <c r="Y187" s="9">
        <v>0</v>
      </c>
      <c r="Z187" s="9">
        <v>0</v>
      </c>
      <c r="AA187" s="9">
        <v>0</v>
      </c>
      <c r="AB187" s="9">
        <v>40</v>
      </c>
      <c r="AC187" s="10">
        <f t="shared" si="44"/>
        <v>83</v>
      </c>
      <c r="AD187" s="9" t="b">
        <f>Table1[[#This Row],[TOTAL HI]]=Table1[[#This Row],[Total]]</f>
        <v>1</v>
      </c>
      <c r="AE187" s="11">
        <f t="shared" si="33"/>
        <v>49.8</v>
      </c>
      <c r="AF187" s="11">
        <f t="shared" si="34"/>
        <v>0</v>
      </c>
      <c r="AG187" s="11">
        <f t="shared" si="35"/>
        <v>0</v>
      </c>
      <c r="AH187" s="11">
        <f t="shared" si="36"/>
        <v>0</v>
      </c>
      <c r="AI187" s="11">
        <f t="shared" si="37"/>
        <v>33.200000000000003</v>
      </c>
      <c r="AJ187" s="12">
        <v>45261</v>
      </c>
      <c r="AK187" s="11" t="s">
        <v>56</v>
      </c>
      <c r="AL187" s="9" t="s">
        <v>27</v>
      </c>
      <c r="AM187" s="9" t="str">
        <f t="shared" si="38"/>
        <v>Agriculture</v>
      </c>
      <c r="AN187" s="9" t="str">
        <f t="shared" si="39"/>
        <v>North</v>
      </c>
      <c r="AO187" s="9" t="str">
        <f t="shared" si="40"/>
        <v>50-100 Mn</v>
      </c>
      <c r="AP187" s="9" t="str">
        <f t="shared" si="41"/>
        <v>ADB Countries</v>
      </c>
      <c r="AQ187" s="9" t="str">
        <f t="shared" si="42"/>
        <v>Non-Transition States</v>
      </c>
      <c r="AR187" s="13" t="str">
        <f>IF(ISNUMBER(MATCH(C187, {"Gabon","Sudan","Niger","Mali","Burkina Faso","Guinea"}, 0)), "De Facto Countries", "Non-De Facto Countries")</f>
        <v>Non-De Facto Countries</v>
      </c>
      <c r="AS187" s="9" t="str">
        <f t="shared" si="43"/>
        <v>Others Including Policy-Based</v>
      </c>
      <c r="AT187" s="9" t="str" cm="1">
        <f t="array" ref="AT187">_xlfn.SWITCH(K187,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88" spans="1:46" ht="10.5">
      <c r="A188" s="8" t="s">
        <v>539</v>
      </c>
      <c r="B188" s="9" t="s">
        <v>540</v>
      </c>
      <c r="C188" s="9" t="s">
        <v>234</v>
      </c>
      <c r="D188" s="9" t="s">
        <v>49</v>
      </c>
      <c r="E188" s="9" t="s">
        <v>50</v>
      </c>
      <c r="F188" s="9" t="s">
        <v>98</v>
      </c>
      <c r="G188" s="9" t="s">
        <v>98</v>
      </c>
      <c r="H188" s="9" t="s">
        <v>52</v>
      </c>
      <c r="I188" s="9" t="s">
        <v>73</v>
      </c>
      <c r="J188" s="9" t="s">
        <v>74</v>
      </c>
      <c r="K188" s="9" t="s">
        <v>99</v>
      </c>
      <c r="L188" s="9">
        <v>0</v>
      </c>
      <c r="M188" s="9">
        <v>9</v>
      </c>
      <c r="N188" s="9">
        <v>0</v>
      </c>
      <c r="O188" s="9">
        <v>0</v>
      </c>
      <c r="P188" s="9">
        <v>0</v>
      </c>
      <c r="Q188" s="9">
        <v>0</v>
      </c>
      <c r="R188" s="9">
        <f t="shared" si="31"/>
        <v>0</v>
      </c>
      <c r="S188" s="9">
        <v>0</v>
      </c>
      <c r="T188" s="9">
        <v>0</v>
      </c>
      <c r="U188" s="9">
        <v>0</v>
      </c>
      <c r="V188" s="11">
        <f t="shared" si="32"/>
        <v>9</v>
      </c>
      <c r="W188" s="9" t="s">
        <v>12</v>
      </c>
      <c r="X188" s="9">
        <v>0</v>
      </c>
      <c r="Y188" s="9">
        <v>0</v>
      </c>
      <c r="Z188" s="9">
        <v>70</v>
      </c>
      <c r="AA188" s="9">
        <v>0</v>
      </c>
      <c r="AB188" s="9">
        <v>30</v>
      </c>
      <c r="AC188" s="10">
        <f t="shared" si="44"/>
        <v>9</v>
      </c>
      <c r="AD188" s="9" t="b">
        <f>Table1[[#This Row],[TOTAL HI]]=Table1[[#This Row],[Total]]</f>
        <v>1</v>
      </c>
      <c r="AE188" s="11">
        <f t="shared" si="33"/>
        <v>0</v>
      </c>
      <c r="AF188" s="11">
        <f t="shared" si="34"/>
        <v>0</v>
      </c>
      <c r="AG188" s="11">
        <f t="shared" si="35"/>
        <v>6.3</v>
      </c>
      <c r="AH188" s="11">
        <f t="shared" si="36"/>
        <v>0</v>
      </c>
      <c r="AI188" s="11">
        <f t="shared" si="37"/>
        <v>2.7</v>
      </c>
      <c r="AJ188" s="12">
        <v>45261</v>
      </c>
      <c r="AK188" s="11" t="s">
        <v>56</v>
      </c>
      <c r="AL188" s="9" t="s">
        <v>27</v>
      </c>
      <c r="AM188" s="9" t="str">
        <f t="shared" si="38"/>
        <v>Industry</v>
      </c>
      <c r="AN188" s="9" t="str">
        <f t="shared" si="39"/>
        <v>West</v>
      </c>
      <c r="AO188" s="9" t="str">
        <f t="shared" si="40"/>
        <v>&lt;1-50 Mn</v>
      </c>
      <c r="AP188" s="9" t="str">
        <f t="shared" si="41"/>
        <v>ADB Countries</v>
      </c>
      <c r="AQ188" s="9" t="str">
        <f t="shared" si="42"/>
        <v>Non-Transition States</v>
      </c>
      <c r="AR188" s="13" t="str">
        <f>IF(ISNUMBER(MATCH(C188, {"Gabon","Sudan","Niger","Mali","Burkina Faso","Guinea"}, 0)), "De Facto Countries", "Non-De Facto Countries")</f>
        <v>Non-De Facto Countries</v>
      </c>
      <c r="AS188" s="9" t="str">
        <f t="shared" si="43"/>
        <v>Others Including Policy-Based</v>
      </c>
      <c r="AT188" s="9" t="str" cm="1">
        <f t="array" ref="AT188">_xlfn.SWITCH(K188,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89" spans="1:46" ht="10.5">
      <c r="A189" s="8" t="s">
        <v>541</v>
      </c>
      <c r="B189" s="9" t="s">
        <v>542</v>
      </c>
      <c r="C189" s="9" t="s">
        <v>192</v>
      </c>
      <c r="D189" s="9" t="s">
        <v>49</v>
      </c>
      <c r="E189" s="9" t="s">
        <v>50</v>
      </c>
      <c r="F189" s="9" t="s">
        <v>98</v>
      </c>
      <c r="G189" s="9" t="s">
        <v>98</v>
      </c>
      <c r="H189" s="9" t="s">
        <v>52</v>
      </c>
      <c r="I189" s="9" t="s">
        <v>73</v>
      </c>
      <c r="J189" s="9" t="s">
        <v>74</v>
      </c>
      <c r="K189" s="9" t="s">
        <v>99</v>
      </c>
      <c r="L189" s="9">
        <v>0</v>
      </c>
      <c r="M189" s="9">
        <v>11.6</v>
      </c>
      <c r="N189" s="9">
        <v>0</v>
      </c>
      <c r="O189" s="9">
        <v>0</v>
      </c>
      <c r="P189" s="9">
        <v>0</v>
      </c>
      <c r="Q189" s="9">
        <v>0</v>
      </c>
      <c r="R189" s="9">
        <f t="shared" si="31"/>
        <v>0</v>
      </c>
      <c r="S189" s="9">
        <v>0</v>
      </c>
      <c r="T189" s="9">
        <v>0</v>
      </c>
      <c r="U189" s="9">
        <v>0</v>
      </c>
      <c r="V189" s="11">
        <f t="shared" si="32"/>
        <v>11.6</v>
      </c>
      <c r="W189" s="9" t="s">
        <v>12</v>
      </c>
      <c r="X189" s="9">
        <v>0</v>
      </c>
      <c r="Y189" s="9">
        <v>0</v>
      </c>
      <c r="Z189" s="9">
        <v>100</v>
      </c>
      <c r="AA189" s="9">
        <v>0</v>
      </c>
      <c r="AB189" s="9">
        <v>0</v>
      </c>
      <c r="AC189" s="10">
        <f t="shared" si="44"/>
        <v>11.6</v>
      </c>
      <c r="AD189" s="9" t="b">
        <f>Table1[[#This Row],[TOTAL HI]]=Table1[[#This Row],[Total]]</f>
        <v>1</v>
      </c>
      <c r="AE189" s="11">
        <f t="shared" si="33"/>
        <v>0</v>
      </c>
      <c r="AF189" s="11">
        <f t="shared" si="34"/>
        <v>0</v>
      </c>
      <c r="AG189" s="11">
        <f t="shared" si="35"/>
        <v>11.6</v>
      </c>
      <c r="AH189" s="11">
        <f t="shared" si="36"/>
        <v>0</v>
      </c>
      <c r="AI189" s="11">
        <f t="shared" si="37"/>
        <v>0</v>
      </c>
      <c r="AJ189" s="12">
        <v>45261</v>
      </c>
      <c r="AK189" s="11" t="s">
        <v>56</v>
      </c>
      <c r="AL189" s="9" t="s">
        <v>57</v>
      </c>
      <c r="AM189" s="9" t="str">
        <f t="shared" si="38"/>
        <v>Industry</v>
      </c>
      <c r="AN189" s="9" t="str">
        <f t="shared" si="39"/>
        <v>West</v>
      </c>
      <c r="AO189" s="9" t="str">
        <f t="shared" si="40"/>
        <v>&lt;1-50 Mn</v>
      </c>
      <c r="AP189" s="9" t="str">
        <f t="shared" si="41"/>
        <v>Blend Countries</v>
      </c>
      <c r="AQ189" s="9" t="str">
        <f t="shared" si="42"/>
        <v>Non-Transition States</v>
      </c>
      <c r="AR189" s="13" t="str">
        <f>IF(ISNUMBER(MATCH(C189, {"Gabon","Sudan","Niger","Mali","Burkina Faso","Guinea"}, 0)), "De Facto Countries", "Non-De Facto Countries")</f>
        <v>Non-De Facto Countries</v>
      </c>
      <c r="AS189" s="9" t="str">
        <f t="shared" si="43"/>
        <v>Others Including Policy-Based</v>
      </c>
      <c r="AT189" s="9" t="str" cm="1">
        <f t="array" ref="AT189">_xlfn.SWITCH(K189,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90" spans="1:46" ht="10.5">
      <c r="A190" s="8" t="s">
        <v>543</v>
      </c>
      <c r="B190" s="9" t="s">
        <v>544</v>
      </c>
      <c r="C190" s="9" t="s">
        <v>243</v>
      </c>
      <c r="D190" s="9" t="s">
        <v>49</v>
      </c>
      <c r="E190" s="9" t="s">
        <v>79</v>
      </c>
      <c r="F190" s="9" t="s">
        <v>215</v>
      </c>
      <c r="G190" s="9" t="s">
        <v>215</v>
      </c>
      <c r="H190" s="9" t="s">
        <v>84</v>
      </c>
      <c r="I190" s="9" t="s">
        <v>53</v>
      </c>
      <c r="J190" s="9" t="s">
        <v>74</v>
      </c>
      <c r="K190" s="9" t="s">
        <v>216</v>
      </c>
      <c r="L190" s="9">
        <v>0</v>
      </c>
      <c r="M190" s="9">
        <v>0</v>
      </c>
      <c r="N190" s="9">
        <v>0</v>
      </c>
      <c r="O190" s="9">
        <v>5</v>
      </c>
      <c r="P190" s="9">
        <v>0</v>
      </c>
      <c r="Q190" s="9">
        <v>0</v>
      </c>
      <c r="R190" s="9">
        <f t="shared" si="31"/>
        <v>5</v>
      </c>
      <c r="S190" s="9">
        <v>0</v>
      </c>
      <c r="T190" s="9">
        <v>0</v>
      </c>
      <c r="U190" s="9">
        <v>0</v>
      </c>
      <c r="V190" s="11">
        <f t="shared" si="32"/>
        <v>5</v>
      </c>
      <c r="W190" s="9" t="s">
        <v>17</v>
      </c>
      <c r="X190" s="9">
        <v>0</v>
      </c>
      <c r="Y190" s="9">
        <v>0</v>
      </c>
      <c r="Z190" s="9">
        <v>0</v>
      </c>
      <c r="AA190" s="9">
        <v>0</v>
      </c>
      <c r="AB190" s="9">
        <v>100</v>
      </c>
      <c r="AC190" s="10">
        <f t="shared" si="44"/>
        <v>5</v>
      </c>
      <c r="AD190" s="9" t="b">
        <f>Table1[[#This Row],[TOTAL HI]]=Table1[[#This Row],[Total]]</f>
        <v>1</v>
      </c>
      <c r="AE190" s="11">
        <f t="shared" si="33"/>
        <v>0</v>
      </c>
      <c r="AF190" s="11">
        <f t="shared" si="34"/>
        <v>0</v>
      </c>
      <c r="AG190" s="11">
        <f t="shared" si="35"/>
        <v>0</v>
      </c>
      <c r="AH190" s="11">
        <f t="shared" si="36"/>
        <v>0</v>
      </c>
      <c r="AI190" s="11">
        <f t="shared" si="37"/>
        <v>5</v>
      </c>
      <c r="AJ190" s="12">
        <v>45261</v>
      </c>
      <c r="AK190" s="11" t="s">
        <v>56</v>
      </c>
      <c r="AL190" s="9" t="s">
        <v>27</v>
      </c>
      <c r="AM190" s="9" t="str">
        <f t="shared" si="38"/>
        <v>Multi-Sector</v>
      </c>
      <c r="AN190" s="9" t="str">
        <f t="shared" si="39"/>
        <v>West</v>
      </c>
      <c r="AO190" s="9" t="str">
        <f t="shared" si="40"/>
        <v>&lt;1-50 Mn</v>
      </c>
      <c r="AP190" s="9" t="str">
        <f t="shared" si="41"/>
        <v>ADF Countries</v>
      </c>
      <c r="AQ190" s="9" t="str">
        <f t="shared" si="42"/>
        <v>Transition States</v>
      </c>
      <c r="AR190" s="13" t="str">
        <f>IF(ISNUMBER(MATCH(C190, {"Gabon","Sudan","Niger","Mali","Burkina Faso","Guinea"}, 0)), "De Facto Countries", "Non-De Facto Countries")</f>
        <v>Non-De Facto Countries</v>
      </c>
      <c r="AS190" s="9" t="str">
        <f t="shared" si="43"/>
        <v>Others Including Policy-Based</v>
      </c>
      <c r="AT190" s="9" t="str" cm="1">
        <f t="array" ref="AT190">_xlfn.SWITCH(K190,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191" spans="1:46" ht="10.5">
      <c r="A191" s="8" t="s">
        <v>545</v>
      </c>
      <c r="B191" s="9" t="s">
        <v>546</v>
      </c>
      <c r="C191" s="9" t="s">
        <v>118</v>
      </c>
      <c r="D191" s="9" t="s">
        <v>49</v>
      </c>
      <c r="E191" s="9" t="s">
        <v>66</v>
      </c>
      <c r="F191" s="9" t="s">
        <v>399</v>
      </c>
      <c r="G191" s="9" t="s">
        <v>399</v>
      </c>
      <c r="H191" s="9" t="s">
        <v>52</v>
      </c>
      <c r="I191" s="9" t="s">
        <v>53</v>
      </c>
      <c r="J191" s="9" t="s">
        <v>112</v>
      </c>
      <c r="K191" s="9" t="s">
        <v>216</v>
      </c>
      <c r="L191" s="9">
        <v>0</v>
      </c>
      <c r="M191" s="9">
        <v>0</v>
      </c>
      <c r="N191" s="9">
        <v>10</v>
      </c>
      <c r="O191" s="9">
        <v>0</v>
      </c>
      <c r="P191" s="9">
        <v>0</v>
      </c>
      <c r="Q191" s="9">
        <v>0</v>
      </c>
      <c r="R191" s="9">
        <f t="shared" si="31"/>
        <v>10</v>
      </c>
      <c r="S191" s="9">
        <v>0</v>
      </c>
      <c r="T191" s="9">
        <v>0</v>
      </c>
      <c r="U191" s="9">
        <v>0</v>
      </c>
      <c r="V191" s="11">
        <f t="shared" si="32"/>
        <v>10</v>
      </c>
      <c r="W191" s="9" t="s">
        <v>17</v>
      </c>
      <c r="X191" s="9">
        <v>0</v>
      </c>
      <c r="Y191" s="9">
        <v>0</v>
      </c>
      <c r="Z191" s="9">
        <v>0</v>
      </c>
      <c r="AA191" s="9">
        <v>0</v>
      </c>
      <c r="AB191" s="9">
        <v>100</v>
      </c>
      <c r="AC191" s="10">
        <f t="shared" si="44"/>
        <v>10</v>
      </c>
      <c r="AD191" s="9" t="b">
        <f>Table1[[#This Row],[TOTAL HI]]=Table1[[#This Row],[Total]]</f>
        <v>1</v>
      </c>
      <c r="AE191" s="11">
        <f t="shared" si="33"/>
        <v>0</v>
      </c>
      <c r="AF191" s="11">
        <f t="shared" si="34"/>
        <v>0</v>
      </c>
      <c r="AG191" s="11">
        <f t="shared" si="35"/>
        <v>0</v>
      </c>
      <c r="AH191" s="11">
        <f t="shared" si="36"/>
        <v>0</v>
      </c>
      <c r="AI191" s="11">
        <f t="shared" si="37"/>
        <v>10</v>
      </c>
      <c r="AJ191" s="12">
        <v>45261</v>
      </c>
      <c r="AK191" s="11" t="s">
        <v>56</v>
      </c>
      <c r="AL191" s="9" t="s">
        <v>27</v>
      </c>
      <c r="AM191" s="9" t="str">
        <f t="shared" si="38"/>
        <v>Multi-Sector</v>
      </c>
      <c r="AN191" s="9" t="str">
        <f t="shared" si="39"/>
        <v>East</v>
      </c>
      <c r="AO191" s="9" t="str">
        <f t="shared" si="40"/>
        <v>&lt;1-50 Mn</v>
      </c>
      <c r="AP191" s="9" t="str">
        <f t="shared" si="41"/>
        <v>Blend Countries</v>
      </c>
      <c r="AQ191" s="9" t="str">
        <f t="shared" si="42"/>
        <v>Non-Transition States</v>
      </c>
      <c r="AR191" s="13" t="str">
        <f>IF(ISNUMBER(MATCH(C191, {"Gabon","Sudan","Niger","Mali","Burkina Faso","Guinea"}, 0)), "De Facto Countries", "Non-De Facto Countries")</f>
        <v>Non-De Facto Countries</v>
      </c>
      <c r="AS191" s="9" t="str">
        <f t="shared" si="43"/>
        <v>Others Including Policy-Based</v>
      </c>
      <c r="AT191" s="9" t="str" cm="1">
        <f t="array" ref="AT191">_xlfn.SWITCH(K191,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192" spans="1:46" ht="10.5">
      <c r="A192" s="8" t="s">
        <v>547</v>
      </c>
      <c r="B192" s="9" t="s">
        <v>548</v>
      </c>
      <c r="C192" s="9" t="s">
        <v>465</v>
      </c>
      <c r="D192" s="9" t="s">
        <v>49</v>
      </c>
      <c r="E192" s="9" t="s">
        <v>50</v>
      </c>
      <c r="F192" s="9" t="s">
        <v>61</v>
      </c>
      <c r="G192" s="9" t="s">
        <v>61</v>
      </c>
      <c r="H192" s="9" t="s">
        <v>52</v>
      </c>
      <c r="I192" s="9" t="s">
        <v>53</v>
      </c>
      <c r="J192" s="9" t="s">
        <v>62</v>
      </c>
      <c r="K192" s="9" t="s">
        <v>55</v>
      </c>
      <c r="L192" s="9">
        <v>100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f t="shared" si="31"/>
        <v>0</v>
      </c>
      <c r="S192" s="9">
        <v>0</v>
      </c>
      <c r="T192" s="9">
        <v>0</v>
      </c>
      <c r="U192" s="9">
        <v>0</v>
      </c>
      <c r="V192" s="11">
        <f t="shared" si="32"/>
        <v>100</v>
      </c>
      <c r="W192" s="9" t="s">
        <v>11</v>
      </c>
      <c r="X192" s="9">
        <v>80</v>
      </c>
      <c r="Y192" s="9">
        <v>0</v>
      </c>
      <c r="Z192" s="9">
        <v>20</v>
      </c>
      <c r="AA192" s="9">
        <v>0</v>
      </c>
      <c r="AB192" s="9">
        <v>0</v>
      </c>
      <c r="AC192" s="10">
        <f t="shared" si="44"/>
        <v>100</v>
      </c>
      <c r="AD192" s="9" t="b">
        <f>Table1[[#This Row],[TOTAL HI]]=Table1[[#This Row],[Total]]</f>
        <v>1</v>
      </c>
      <c r="AE192" s="11">
        <f t="shared" si="33"/>
        <v>80</v>
      </c>
      <c r="AF192" s="11">
        <f t="shared" si="34"/>
        <v>0</v>
      </c>
      <c r="AG192" s="11">
        <f t="shared" si="35"/>
        <v>20</v>
      </c>
      <c r="AH192" s="11">
        <f t="shared" si="36"/>
        <v>0</v>
      </c>
      <c r="AI192" s="11">
        <f t="shared" si="37"/>
        <v>0</v>
      </c>
      <c r="AJ192" s="12">
        <v>45261</v>
      </c>
      <c r="AK192" s="11" t="s">
        <v>56</v>
      </c>
      <c r="AL192" s="9" t="s">
        <v>57</v>
      </c>
      <c r="AM192" s="9" t="str">
        <f t="shared" si="38"/>
        <v>Agriculture</v>
      </c>
      <c r="AN192" s="9" t="str">
        <f t="shared" si="39"/>
        <v>South</v>
      </c>
      <c r="AO192" s="9" t="str">
        <f t="shared" si="40"/>
        <v>50-100 Mn</v>
      </c>
      <c r="AP192" s="9" t="str">
        <f t="shared" si="41"/>
        <v>ADB Countries</v>
      </c>
      <c r="AQ192" s="9" t="str">
        <f t="shared" si="42"/>
        <v>Non-Transition States</v>
      </c>
      <c r="AR192" s="13" t="str">
        <f>IF(ISNUMBER(MATCH(C192, {"Gabon","Sudan","Niger","Mali","Burkina Faso","Guinea"}, 0)), "De Facto Countries", "Non-De Facto Countries")</f>
        <v>Non-De Facto Countries</v>
      </c>
      <c r="AS192" s="9" t="str">
        <f t="shared" si="43"/>
        <v>Others Including Policy-Based</v>
      </c>
      <c r="AT192" s="9" t="str" cm="1">
        <f t="array" ref="AT192">_xlfn.SWITCH(K192,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93" spans="1:46" ht="10.5">
      <c r="A193" s="8" t="s">
        <v>549</v>
      </c>
      <c r="B193" s="9" t="s">
        <v>550</v>
      </c>
      <c r="C193" s="9" t="s">
        <v>203</v>
      </c>
      <c r="D193" s="9" t="s">
        <v>49</v>
      </c>
      <c r="E193" s="9" t="s">
        <v>50</v>
      </c>
      <c r="F193" s="9" t="s">
        <v>183</v>
      </c>
      <c r="G193" s="9" t="s">
        <v>183</v>
      </c>
      <c r="H193" s="9" t="s">
        <v>52</v>
      </c>
      <c r="I193" s="9" t="s">
        <v>53</v>
      </c>
      <c r="J193" s="9" t="s">
        <v>62</v>
      </c>
      <c r="K193" s="9" t="s">
        <v>55</v>
      </c>
      <c r="L193" s="9">
        <v>30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f t="shared" si="31"/>
        <v>0</v>
      </c>
      <c r="S193" s="9">
        <v>0</v>
      </c>
      <c r="T193" s="9">
        <v>0</v>
      </c>
      <c r="U193" s="9">
        <v>0</v>
      </c>
      <c r="V193" s="11">
        <f t="shared" si="32"/>
        <v>30</v>
      </c>
      <c r="W193" s="9" t="s">
        <v>11</v>
      </c>
      <c r="X193" s="9">
        <v>100</v>
      </c>
      <c r="Y193" s="9">
        <v>0</v>
      </c>
      <c r="Z193" s="9">
        <v>0</v>
      </c>
      <c r="AA193" s="9">
        <v>0</v>
      </c>
      <c r="AB193" s="9">
        <v>0</v>
      </c>
      <c r="AC193" s="10">
        <f t="shared" si="44"/>
        <v>30</v>
      </c>
      <c r="AD193" s="9" t="b">
        <f>Table1[[#This Row],[TOTAL HI]]=Table1[[#This Row],[Total]]</f>
        <v>1</v>
      </c>
      <c r="AE193" s="11">
        <f t="shared" si="33"/>
        <v>30</v>
      </c>
      <c r="AF193" s="11">
        <f t="shared" si="34"/>
        <v>0</v>
      </c>
      <c r="AG193" s="11">
        <f t="shared" si="35"/>
        <v>0</v>
      </c>
      <c r="AH193" s="11">
        <f t="shared" si="36"/>
        <v>0</v>
      </c>
      <c r="AI193" s="11">
        <f t="shared" si="37"/>
        <v>0</v>
      </c>
      <c r="AJ193" s="12">
        <v>45261</v>
      </c>
      <c r="AK193" s="11" t="s">
        <v>56</v>
      </c>
      <c r="AL193" s="9" t="s">
        <v>57</v>
      </c>
      <c r="AM193" s="9" t="str">
        <f t="shared" si="38"/>
        <v>Agriculture</v>
      </c>
      <c r="AN193" s="9" t="str">
        <f t="shared" si="39"/>
        <v>South</v>
      </c>
      <c r="AO193" s="9" t="str">
        <f t="shared" si="40"/>
        <v>&lt;1-50 Mn</v>
      </c>
      <c r="AP193" s="9" t="str">
        <f t="shared" si="41"/>
        <v>ADB Countries</v>
      </c>
      <c r="AQ193" s="9" t="str">
        <f t="shared" si="42"/>
        <v>Non-Transition States</v>
      </c>
      <c r="AR193" s="13" t="str">
        <f>IF(ISNUMBER(MATCH(C193, {"Gabon","Sudan","Niger","Mali","Burkina Faso","Guinea"}, 0)), "De Facto Countries", "Non-De Facto Countries")</f>
        <v>Non-De Facto Countries</v>
      </c>
      <c r="AS193" s="9" t="str">
        <f t="shared" si="43"/>
        <v>Others Including Policy-Based</v>
      </c>
      <c r="AT193" s="9" t="str" cm="1">
        <f t="array" ref="AT193">_xlfn.SWITCH(K193,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94" spans="1:46" ht="10.5">
      <c r="A194" s="8" t="s">
        <v>551</v>
      </c>
      <c r="B194" s="9" t="s">
        <v>552</v>
      </c>
      <c r="C194" s="9" t="s">
        <v>78</v>
      </c>
      <c r="D194" s="9" t="s">
        <v>49</v>
      </c>
      <c r="E194" s="9" t="s">
        <v>79</v>
      </c>
      <c r="F194" s="9" t="s">
        <v>493</v>
      </c>
      <c r="G194" s="9" t="s">
        <v>493</v>
      </c>
      <c r="H194" s="9" t="s">
        <v>52</v>
      </c>
      <c r="I194" s="9" t="s">
        <v>53</v>
      </c>
      <c r="J194" s="9" t="s">
        <v>74</v>
      </c>
      <c r="K194" s="9" t="s">
        <v>55</v>
      </c>
      <c r="L194" s="9">
        <v>0</v>
      </c>
      <c r="M194" s="9">
        <v>0</v>
      </c>
      <c r="N194" s="9">
        <v>0</v>
      </c>
      <c r="O194" s="9">
        <v>6.6</v>
      </c>
      <c r="P194" s="9">
        <v>0</v>
      </c>
      <c r="Q194" s="9">
        <v>0</v>
      </c>
      <c r="R194" s="9">
        <f t="shared" ref="R194:R257" si="45">N194+O194+Q194</f>
        <v>6.6</v>
      </c>
      <c r="S194" s="9">
        <v>0</v>
      </c>
      <c r="T194" s="9">
        <v>0</v>
      </c>
      <c r="U194" s="9">
        <v>0</v>
      </c>
      <c r="V194" s="11">
        <f t="shared" ref="V194:V258" si="46">L194+M194+N194+O194+P194+Q194+S194+U194</f>
        <v>6.6</v>
      </c>
      <c r="W194" s="9" t="s">
        <v>17</v>
      </c>
      <c r="X194" s="9">
        <v>70</v>
      </c>
      <c r="Y194" s="9">
        <v>0</v>
      </c>
      <c r="Z194" s="9">
        <v>0</v>
      </c>
      <c r="AA194" s="9">
        <v>0</v>
      </c>
      <c r="AB194" s="9">
        <v>30</v>
      </c>
      <c r="AC194" s="10">
        <f t="shared" si="44"/>
        <v>6.6</v>
      </c>
      <c r="AD194" s="9" t="b">
        <f>Table1[[#This Row],[TOTAL HI]]=Table1[[#This Row],[Total]]</f>
        <v>1</v>
      </c>
      <c r="AE194" s="11">
        <f t="shared" ref="AE194:AE258" si="47">IFERROR((V194*X194)/(100),"")</f>
        <v>4.62</v>
      </c>
      <c r="AF194" s="11">
        <f t="shared" ref="AF194:AF258" si="48">IFERROR((V194*Y194)/100,"")</f>
        <v>0</v>
      </c>
      <c r="AG194" s="11">
        <f t="shared" ref="AG194:AG258" si="49">IFERROR((V194*Z194)/100,"")</f>
        <v>0</v>
      </c>
      <c r="AH194" s="11">
        <f t="shared" ref="AH194:AH258" si="50">IFERROR((V194*AA194)/100,"")</f>
        <v>0</v>
      </c>
      <c r="AI194" s="11">
        <f t="shared" ref="AI194:AI258" si="51">IFERROR((V194*AB194)/100,"")</f>
        <v>1.98</v>
      </c>
      <c r="AJ194" s="12">
        <v>45261</v>
      </c>
      <c r="AK194" s="11" t="s">
        <v>56</v>
      </c>
      <c r="AL194" s="9" t="s">
        <v>27</v>
      </c>
      <c r="AM194" s="9" t="str">
        <f t="shared" ref="AM194:AM258" si="52">IF(MID(A194,6,1)="A","Agriculture",
IF(MID(A194,6,1)="B","Industry",
IF(MID(A194,6,1)="C","Environment",
IF(MID(A194,6,1)="D","Transport",
IF(MID(A194,6,1)="E","WASH Sector",
IF(MID(A194,6,1)="F","Power",
IF(MID(A194,6,1)="G","ICT",
IF(MID(A194,6,1)="H","Finance",
IF(MID(A194,6,1)="I","Social",
IF(MID(A194,6,1)="J","Urban Developm.",
IF(MID(A194,6,1)="K","Multi-Sector","")))))))))))</f>
        <v>Agriculture</v>
      </c>
      <c r="AN194" s="9" t="str">
        <f t="shared" ref="AN194:AN258" si="53">IF(C194="Algeria","North",IF(C194="Angola","South",IF(C194="Benin","West",IF(C194="Botswana","South",IF(C194="Burkina Faso","West",IF(C194="Burundi","East",IF(C194="Cameroon","Central",IF(C194="Cape Verde","West",IF(C194="Central African Republic","Central",IF(C194="Chad","Central",IF(C194="Comoros","East",IF(C194="Congo CG","Central",IF(C194="Côte D'Ivoire","West",IF(C194="Dem Rep Congo","Central",IF(C194="Djibouti","East",IF(C194="Egypt","North",IF(C194="Equatorial Guinea","Central",IF(C194="Eritrea","East",IF(C194="Eswatini","South",IF(C194="Ethiopia","East",IF(C194="Gabon","Central",IF(C194="Gambia","West",IF(C194="Ghana","West",IF(C194="Guinea","West",IF(C194="Guinea-Bissau","West",IF(C194="Kenya","East",IF(C194="Lesotho","South",IF(C194="Liberia","West",IF(C194="Libya","North",IF(C194="Madagascar","South",IF(C194="Malawi","South",IF(C194="Mali","West",IF(C194="Mauritania","North",IF(C194="Mauritius","South",IF(C194="Morocco","North",IF(C194="Mozambique","South",IF(C194="Multinational","Multi",IF(C194="Multi","Multi",IF(C194="Namibia","South",IF(C194="Niger","West",IF(C194="Nigeria","Nigeria",IF(C194="Rwanda","East",IF(C194="Sao Tome &amp; Principe","South",IF(C194="Senegal","West",IF(C194="Seychelles","East",IF(C194="Sierra Leone","West",IF(C194="Somalia","East",IF(C194="South Africa","South",IF(C194="South Sudan","East",IF(C194="Sudan","East",IF(C194="Tanzania","East",IF(C194="Togo","West",IF(C194="Tunisia","North",IF(C194="Uganda","East",IF(C194="Zambia","South",IF(C194="Zimbabwe","South","Not Listed"))))))))))))))))))))))))))))))))))))))))))))))))))))))))</f>
        <v>West</v>
      </c>
      <c r="AO194" s="9" t="str">
        <f t="shared" ref="AO194:AO258" si="54">IF(V194&lt;=50,"&lt;1-50 Mn",IF(V194&lt;=100,"50-100 Mn",IF(V194&lt;=200,"100-200 Mn",IF(V194&lt;=300,"100-300 Mn","&gt;300 Mn"))))</f>
        <v>&lt;1-50 Mn</v>
      </c>
      <c r="AP194" s="9" t="str">
        <f t="shared" ref="AP194:AP258" si="55">IF(C194="Algeria","ADB Countries",IF(C194="Angola","ADB Countries",IF(C194="Benin","ADF Countries",IF(C194="Botswana","ADB Countries",IF(C194="Burkina Faso","ADF Countries",IF(C194="Burundi","ADF Countries",IF(C194="Cameroon","Blend Countries",IF(C194="Cape Verde","ADB Countries",IF(C194="Central African Republic","ADF Countries",IF(C194="Centrafrique","ADF Countries",IF(C194="Chad","ADF Countries",IF(C194="Comoros","ADF Countries",IF(C194="Congo CG","ADB Countries",IF(C194="Congo","ADB Countries",IF(C194="Côte D'Ivoire","Blend Countries",IF(C194="Dem Rep Congo","ADF Countries",IF(C194="DEMOCRATIC REPUBLIC OF THE CONGO","ADF Countries",IF(C194="Djibouti","ADF Countries",IF(C194="Egypt","ADB Countries",IF(C194="Eq Guinea","ADB Countries",IF(C194="Equatorial Guinea","ADB Countries",IF(C194="Eritrea","ADF Countries",IF(C194="Swaziland","ADB Countries",IF(C194="Eswatini","ADB Countries",IF(C194="Ethiopia","ADF Countries",IF(C194="Gabon","ADB Countries",IF(C194="Gambia","ADF Countries",IF(C194="Ghana","ADF Countries",IF(C194="Guinea","ADF Countries",IF(C194="Guinea-Bissau","ADF Countries",IF(C194="Kenya","Blend Countries",IF(C194="Lesotho","ADF Countries",IF(C194="Liberia","ADF Countries",IF(C194="Libya","ADB Countries",IF(C194="Madagascar","ADF Countries",IF(C194="Malawi","ADF Countries",IF(C194="Mali","ADF Countries",IF(C194="Mauritania","ADF Countries",IF(C194="Mauritius","ADB Countries",IF(C194="Morocco","ADB Countries",IF(C194="Mozambique","ADF Countries",IF(OR(C194="Multi",C194="Multinational",C194="Multi-Countries"),"Multinational",IF(C194="Namibia","ADB Countries",IF(C194="Niger","ADF Countries",IF(C194="Nigeria","ADB Countries",IF(C194="Rwanda","ADF Countries",IF(C194="Sao Tome &amp; Principe","ADF Countries",IF(C194="Sao Tome","ADF Countries",IF(C194="Senegal","Blend Countries",IF(C194="Seychelles","ADB Countries",IF(C194="Sierra Leone","ADF Countries",IF(C194="Somalia","ADF Countries",IF(C194="South Africa","ADB Countries",IF(C194="South Sudan","ADF Countries",IF(C194="Sudan","ADF Countries",IF(C194="Tanzania","Blend Countries",IF(C194="Togo","ADF Countries",IF(C194="Tunisia","ADB Countries",IF(C194="Uganda","ADF Countries",IF(C194="Zambia","Blend Countries",IF(C194="Zimbabwe","ADF Countries","")))))))))))))))))))))))))))))))))))))))))))))))))))))))))))))</f>
        <v>ADF Countries</v>
      </c>
      <c r="AQ194" s="9" t="str">
        <f t="shared" ref="AQ194:AQ258" si="56">IF(C194="Algeria","Non-Transition States",
IF(C194="Angola","Non-Transition States",
IF(C194="Benin","Non-Transition States",
IF(C194="Botswana","Non-Transition States",
IF(C194="Burkina Faso","Transition States",
IF(C194="Burundi","Transition States",
IF(C194="Cameroon","Non-Transition States",
IF(C194="Cape Verde","Non-Transition States",
IF(C194="Central African Republic","Transition States",
IF(C194="Centrafrique","Transition States",
IF(C194="Chad","Transition States",
IF(C194="Comoros","Transition States",
IF(C194="Congo CG","Non-Transition States",
IF(C194="Congo","Non-Transition States",
IF(C194="Côte D'Ivoire","Non-Transition States",
IF(C194="Dem Rep Congo","Transition States",
IF(C194="DEMOCRATIC REPUBLIC OF THE CONGO","Transition States",
IF(C194="Djibouti","Transition States",
IF(C194="Egypt","Non-Transition States",
IF(C194="Eq Guinea","Non-Transition States",
IF(C194="Equatorial Guinea","Non-Transition States",
IF(C194="Eritrea","Transition States",
IF(C194="Swaziland","Non-Transition States",
IF(C194="Eswatini","Non-Transition States",
IF(C194="Ethiopia","Non-Transition States",
IF(C194="Gabon","Non-Transition States",
IF(C194="Gambia","Transition States",
IF(C194="Ghana","Non-Transition States",
IF(C194="Guinea","Transition States",
IF(C194="Guinea-Bissau","Transition States",
IF(C194="Kenya","Non-Transition States",
IF(C194="Lesotho","Non-Transition States",
IF(C194="Liberia","Transition States",
IF(C194="Libya","Non-Transition States",
IF(C194="Madagascar","Transition States",
IF(C194="Malawi","Non-Transition States",
IF(C194="Mali","Transition States",
IF(C194="Mauritania","Non-Transition States",
IF(C194="Mauritius","Non-Transition States",
IF(C194="Morocco","Non-Transition States",
IF(C194="Mozambique","Transition States",
IF(C194="Multi","Multinational",
IF(C194="Multinational","Multinational",
IF(C194="Namibia","Non-Transition States",
IF(C194="Niger","Transition States",
IF(C194="Nigeria","Non-Transition States",
IF(C194="Rwanda","Non-Transition States",
IF(C194="Sao Tome &amp; Principe","Non-Transition States",
IF(C194="Sao Tome","Non-Transition States",
IF(C194="Senegal","Non-Transition States",
IF(C194="Seychelles","Non-Transition States",
IF(C194="Sierra Leone","Transition States",
IF(C194="Somalia","Transition States",
IF(C194="South Africa","Non-Transition States",
IF(C194="South Sudan","Transition States",
IF(C194="Sudan","Transition States",
IF(C194="Tanzania","Non-Transition States",
IF(C194="Togo","Transition States",
IF(C194="Tunisia","Non-Transition States",
IF(C194="Uganda","Non-Transition States",
IF(C194="Zambia","Non-Transition States",
IF(C194="Zimbabwe","Transition States",
IF(C194="Multi-Countries","Multinational","")))))))))))))))))))))))))))))))))))))))))))))))))))))))))))))))</f>
        <v>Transition States</v>
      </c>
      <c r="AR194" s="13" t="str">
        <f>IF(ISNUMBER(MATCH(C194, {"Gabon","Sudan","Niger","Mali","Burkina Faso","Guinea"}, 0)), "De Facto Countries", "Non-De Facto Countries")</f>
        <v>Non-De Facto Countries</v>
      </c>
      <c r="AS194" s="9" t="str">
        <f t="shared" ref="AS194:AS258" si="57">IF(OR(AM194="Environment", AM194="Power", AM194="Transport", AM194="Urban Developm.", AM194="WASH Sector"), "Infrastructure", "Others Including Policy-Based")</f>
        <v>Others Including Policy-Based</v>
      </c>
      <c r="AT194" s="9" t="str" cm="1">
        <f t="array" ref="AT194">_xlfn.SWITCH(K194,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95" spans="1:46" ht="10.5">
      <c r="A195" s="8" t="s">
        <v>553</v>
      </c>
      <c r="B195" s="9" t="s">
        <v>554</v>
      </c>
      <c r="C195" s="9" t="s">
        <v>243</v>
      </c>
      <c r="D195" s="9" t="s">
        <v>49</v>
      </c>
      <c r="E195" s="9" t="s">
        <v>79</v>
      </c>
      <c r="F195" s="9" t="s">
        <v>493</v>
      </c>
      <c r="G195" s="9" t="s">
        <v>493</v>
      </c>
      <c r="H195" s="9" t="s">
        <v>52</v>
      </c>
      <c r="I195" s="9" t="s">
        <v>53</v>
      </c>
      <c r="J195" s="9" t="s">
        <v>74</v>
      </c>
      <c r="K195" s="9" t="s">
        <v>55</v>
      </c>
      <c r="L195" s="9">
        <v>0</v>
      </c>
      <c r="M195" s="9">
        <v>0</v>
      </c>
      <c r="N195" s="9">
        <v>0</v>
      </c>
      <c r="O195" s="9">
        <v>5</v>
      </c>
      <c r="P195" s="9">
        <v>0</v>
      </c>
      <c r="Q195" s="9">
        <v>0</v>
      </c>
      <c r="R195" s="9">
        <f t="shared" si="45"/>
        <v>5</v>
      </c>
      <c r="S195" s="9">
        <v>0</v>
      </c>
      <c r="T195" s="9">
        <v>0</v>
      </c>
      <c r="U195" s="9">
        <v>0</v>
      </c>
      <c r="V195" s="11">
        <f t="shared" si="46"/>
        <v>5</v>
      </c>
      <c r="W195" s="9" t="s">
        <v>17</v>
      </c>
      <c r="X195" s="9">
        <v>100</v>
      </c>
      <c r="Y195" s="9">
        <v>0</v>
      </c>
      <c r="Z195" s="9">
        <v>0</v>
      </c>
      <c r="AA195" s="9">
        <v>0</v>
      </c>
      <c r="AB195" s="9">
        <v>0</v>
      </c>
      <c r="AC195" s="10">
        <f t="shared" si="44"/>
        <v>5</v>
      </c>
      <c r="AD195" s="9" t="b">
        <f>Table1[[#This Row],[TOTAL HI]]=Table1[[#This Row],[Total]]</f>
        <v>1</v>
      </c>
      <c r="AE195" s="11">
        <f t="shared" si="47"/>
        <v>5</v>
      </c>
      <c r="AF195" s="11">
        <f t="shared" si="48"/>
        <v>0</v>
      </c>
      <c r="AG195" s="11">
        <f t="shared" si="49"/>
        <v>0</v>
      </c>
      <c r="AH195" s="11">
        <f t="shared" si="50"/>
        <v>0</v>
      </c>
      <c r="AI195" s="11">
        <f t="shared" si="51"/>
        <v>0</v>
      </c>
      <c r="AJ195" s="12">
        <v>45261</v>
      </c>
      <c r="AK195" s="11" t="s">
        <v>56</v>
      </c>
      <c r="AL195" s="9" t="s">
        <v>57</v>
      </c>
      <c r="AM195" s="9" t="str">
        <f t="shared" si="52"/>
        <v>Agriculture</v>
      </c>
      <c r="AN195" s="9" t="str">
        <f t="shared" si="53"/>
        <v>West</v>
      </c>
      <c r="AO195" s="9" t="str">
        <f t="shared" si="54"/>
        <v>&lt;1-50 Mn</v>
      </c>
      <c r="AP195" s="9" t="str">
        <f t="shared" si="55"/>
        <v>ADF Countries</v>
      </c>
      <c r="AQ195" s="9" t="str">
        <f t="shared" si="56"/>
        <v>Transition States</v>
      </c>
      <c r="AR195" s="13" t="str">
        <f>IF(ISNUMBER(MATCH(C195, {"Gabon","Sudan","Niger","Mali","Burkina Faso","Guinea"}, 0)), "De Facto Countries", "Non-De Facto Countries")</f>
        <v>Non-De Facto Countries</v>
      </c>
      <c r="AS195" s="9" t="str">
        <f t="shared" si="57"/>
        <v>Others Including Policy-Based</v>
      </c>
      <c r="AT195" s="9" t="str" cm="1">
        <f t="array" ref="AT195">_xlfn.SWITCH(K195,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96" spans="1:46" ht="10.5">
      <c r="A196" s="8" t="s">
        <v>555</v>
      </c>
      <c r="B196" s="9" t="s">
        <v>556</v>
      </c>
      <c r="C196" s="9" t="s">
        <v>96</v>
      </c>
      <c r="D196" s="9" t="s">
        <v>49</v>
      </c>
      <c r="E196" s="9" t="s">
        <v>50</v>
      </c>
      <c r="F196" s="9" t="s">
        <v>130</v>
      </c>
      <c r="G196" s="9" t="s">
        <v>130</v>
      </c>
      <c r="H196" s="9" t="s">
        <v>52</v>
      </c>
      <c r="I196" s="9" t="s">
        <v>53</v>
      </c>
      <c r="J196" s="9" t="s">
        <v>54</v>
      </c>
      <c r="K196" s="9" t="s">
        <v>104</v>
      </c>
      <c r="L196" s="9">
        <v>58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f t="shared" si="45"/>
        <v>0</v>
      </c>
      <c r="S196" s="9">
        <v>0</v>
      </c>
      <c r="T196" s="9">
        <v>0</v>
      </c>
      <c r="U196" s="9">
        <v>0</v>
      </c>
      <c r="V196" s="11">
        <f t="shared" si="46"/>
        <v>58</v>
      </c>
      <c r="W196" s="9" t="s">
        <v>11</v>
      </c>
      <c r="X196" s="9">
        <v>35</v>
      </c>
      <c r="Y196" s="9">
        <v>0</v>
      </c>
      <c r="Z196" s="9">
        <v>0</v>
      </c>
      <c r="AA196" s="9">
        <v>0</v>
      </c>
      <c r="AB196" s="9">
        <v>65</v>
      </c>
      <c r="AC196" s="10">
        <f t="shared" si="44"/>
        <v>58</v>
      </c>
      <c r="AD196" s="9" t="b">
        <f>Table1[[#This Row],[TOTAL HI]]=Table1[[#This Row],[Total]]</f>
        <v>1</v>
      </c>
      <c r="AE196" s="11">
        <f t="shared" si="47"/>
        <v>20.3</v>
      </c>
      <c r="AF196" s="11">
        <f t="shared" si="48"/>
        <v>0</v>
      </c>
      <c r="AG196" s="11">
        <f t="shared" si="49"/>
        <v>0</v>
      </c>
      <c r="AH196" s="11">
        <f t="shared" si="50"/>
        <v>0</v>
      </c>
      <c r="AI196" s="11">
        <f t="shared" si="51"/>
        <v>37.700000000000003</v>
      </c>
      <c r="AJ196" s="12">
        <v>45261</v>
      </c>
      <c r="AK196" s="11" t="s">
        <v>56</v>
      </c>
      <c r="AL196" s="9" t="s">
        <v>27</v>
      </c>
      <c r="AM196" s="9" t="str">
        <f t="shared" si="52"/>
        <v>WASH Sector</v>
      </c>
      <c r="AN196" s="9" t="str">
        <f t="shared" si="53"/>
        <v>North</v>
      </c>
      <c r="AO196" s="9" t="str">
        <f t="shared" si="54"/>
        <v>50-100 Mn</v>
      </c>
      <c r="AP196" s="9" t="str">
        <f t="shared" si="55"/>
        <v>ADB Countries</v>
      </c>
      <c r="AQ196" s="9" t="str">
        <f t="shared" si="56"/>
        <v>Non-Transition States</v>
      </c>
      <c r="AR196" s="13" t="str">
        <f>IF(ISNUMBER(MATCH(C196, {"Gabon","Sudan","Niger","Mali","Burkina Faso","Guinea"}, 0)), "De Facto Countries", "Non-De Facto Countries")</f>
        <v>Non-De Facto Countries</v>
      </c>
      <c r="AS196" s="9" t="str">
        <f t="shared" si="57"/>
        <v>Infrastructure</v>
      </c>
      <c r="AT196" s="9" t="str" cm="1">
        <f t="array" ref="AT196">_xlfn.SWITCH(K196,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97" spans="1:46" ht="10.5">
      <c r="A197" s="8" t="s">
        <v>557</v>
      </c>
      <c r="B197" s="9" t="s">
        <v>558</v>
      </c>
      <c r="C197" s="9" t="s">
        <v>102</v>
      </c>
      <c r="D197" s="9" t="s">
        <v>49</v>
      </c>
      <c r="E197" s="9" t="s">
        <v>50</v>
      </c>
      <c r="F197" s="9" t="s">
        <v>516</v>
      </c>
      <c r="G197" s="9" t="s">
        <v>516</v>
      </c>
      <c r="H197" s="9" t="s">
        <v>52</v>
      </c>
      <c r="I197" s="9" t="s">
        <v>53</v>
      </c>
      <c r="J197" s="9" t="s">
        <v>85</v>
      </c>
      <c r="K197" s="9" t="s">
        <v>134</v>
      </c>
      <c r="L197" s="9">
        <v>200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f t="shared" si="45"/>
        <v>0</v>
      </c>
      <c r="S197" s="9">
        <v>0</v>
      </c>
      <c r="T197" s="9">
        <v>0</v>
      </c>
      <c r="U197" s="9">
        <v>0</v>
      </c>
      <c r="V197" s="11">
        <f t="shared" si="46"/>
        <v>200</v>
      </c>
      <c r="W197" s="9" t="s">
        <v>11</v>
      </c>
      <c r="X197" s="9">
        <v>0</v>
      </c>
      <c r="Y197" s="9">
        <v>0</v>
      </c>
      <c r="Z197" s="9">
        <v>0</v>
      </c>
      <c r="AA197" s="9">
        <v>0</v>
      </c>
      <c r="AB197" s="9">
        <v>100</v>
      </c>
      <c r="AC197" s="10">
        <f t="shared" si="44"/>
        <v>200</v>
      </c>
      <c r="AD197" s="9" t="b">
        <f>Table1[[#This Row],[TOTAL HI]]=Table1[[#This Row],[Total]]</f>
        <v>1</v>
      </c>
      <c r="AE197" s="11">
        <f t="shared" si="47"/>
        <v>0</v>
      </c>
      <c r="AF197" s="11">
        <f t="shared" si="48"/>
        <v>0</v>
      </c>
      <c r="AG197" s="11">
        <f t="shared" si="49"/>
        <v>0</v>
      </c>
      <c r="AH197" s="11">
        <f t="shared" si="50"/>
        <v>0</v>
      </c>
      <c r="AI197" s="11">
        <f t="shared" si="51"/>
        <v>200</v>
      </c>
      <c r="AJ197" s="12">
        <v>45261</v>
      </c>
      <c r="AK197" s="11" t="s">
        <v>56</v>
      </c>
      <c r="AL197" s="9" t="s">
        <v>27</v>
      </c>
      <c r="AM197" s="9" t="str">
        <f t="shared" si="52"/>
        <v>Social</v>
      </c>
      <c r="AN197" s="9" t="str">
        <f t="shared" si="53"/>
        <v>Nigeria</v>
      </c>
      <c r="AO197" s="9" t="str">
        <f t="shared" si="54"/>
        <v>100-200 Mn</v>
      </c>
      <c r="AP197" s="9" t="str">
        <f t="shared" si="55"/>
        <v>ADB Countries</v>
      </c>
      <c r="AQ197" s="9" t="str">
        <f t="shared" si="56"/>
        <v>Non-Transition States</v>
      </c>
      <c r="AR197" s="13" t="str">
        <f>IF(ISNUMBER(MATCH(C197, {"Gabon","Sudan","Niger","Mali","Burkina Faso","Guinea"}, 0)), "De Facto Countries", "Non-De Facto Countries")</f>
        <v>Non-De Facto Countries</v>
      </c>
      <c r="AS197" s="9" t="str">
        <f t="shared" si="57"/>
        <v>Others Including Policy-Based</v>
      </c>
      <c r="AT197" s="9" t="str" cm="1">
        <f t="array" ref="AT197">_xlfn.SWITCH(K197,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198" spans="1:46" ht="10.5">
      <c r="A198" s="8" t="s">
        <v>559</v>
      </c>
      <c r="B198" s="9" t="s">
        <v>560</v>
      </c>
      <c r="C198" s="9" t="s">
        <v>48</v>
      </c>
      <c r="D198" s="9" t="s">
        <v>49</v>
      </c>
      <c r="E198" s="9" t="s">
        <v>79</v>
      </c>
      <c r="F198" s="9" t="s">
        <v>111</v>
      </c>
      <c r="G198" s="9" t="s">
        <v>111</v>
      </c>
      <c r="H198" s="9" t="s">
        <v>52</v>
      </c>
      <c r="I198" s="9" t="s">
        <v>53</v>
      </c>
      <c r="J198" s="9" t="s">
        <v>54</v>
      </c>
      <c r="K198" s="9" t="s">
        <v>99</v>
      </c>
      <c r="L198" s="9">
        <v>30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f t="shared" si="45"/>
        <v>0</v>
      </c>
      <c r="S198" s="9">
        <v>0</v>
      </c>
      <c r="T198" s="9">
        <v>0</v>
      </c>
      <c r="U198" s="9">
        <v>0</v>
      </c>
      <c r="V198" s="11">
        <f t="shared" si="46"/>
        <v>30</v>
      </c>
      <c r="W198" s="9" t="s">
        <v>11</v>
      </c>
      <c r="X198" s="9">
        <v>0</v>
      </c>
      <c r="Y198" s="9">
        <v>0</v>
      </c>
      <c r="Z198" s="9">
        <v>100</v>
      </c>
      <c r="AA198" s="9">
        <v>0</v>
      </c>
      <c r="AB198" s="9">
        <v>0</v>
      </c>
      <c r="AC198" s="10">
        <f t="shared" si="44"/>
        <v>30</v>
      </c>
      <c r="AD198" s="9" t="b">
        <f>Table1[[#This Row],[TOTAL HI]]=Table1[[#This Row],[Total]]</f>
        <v>1</v>
      </c>
      <c r="AE198" s="11">
        <f t="shared" si="47"/>
        <v>0</v>
      </c>
      <c r="AF198" s="11">
        <f t="shared" si="48"/>
        <v>0</v>
      </c>
      <c r="AG198" s="11">
        <f t="shared" si="49"/>
        <v>30</v>
      </c>
      <c r="AH198" s="11">
        <f t="shared" si="50"/>
        <v>0</v>
      </c>
      <c r="AI198" s="11">
        <f t="shared" si="51"/>
        <v>0</v>
      </c>
      <c r="AJ198" s="12">
        <v>45261</v>
      </c>
      <c r="AK198" s="11" t="s">
        <v>56</v>
      </c>
      <c r="AL198" s="9" t="s">
        <v>57</v>
      </c>
      <c r="AM198" s="9" t="str">
        <f t="shared" si="52"/>
        <v>Industry</v>
      </c>
      <c r="AN198" s="9" t="str">
        <f t="shared" si="53"/>
        <v>North</v>
      </c>
      <c r="AO198" s="9" t="str">
        <f t="shared" si="54"/>
        <v>&lt;1-50 Mn</v>
      </c>
      <c r="AP198" s="9" t="str">
        <f t="shared" si="55"/>
        <v>ADB Countries</v>
      </c>
      <c r="AQ198" s="9" t="str">
        <f t="shared" si="56"/>
        <v>Non-Transition States</v>
      </c>
      <c r="AR198" s="13" t="str">
        <f>IF(ISNUMBER(MATCH(C198, {"Gabon","Sudan","Niger","Mali","Burkina Faso","Guinea"}, 0)), "De Facto Countries", "Non-De Facto Countries")</f>
        <v>Non-De Facto Countries</v>
      </c>
      <c r="AS198" s="9" t="str">
        <f t="shared" si="57"/>
        <v>Others Including Policy-Based</v>
      </c>
      <c r="AT198" s="9" t="str" cm="1">
        <f t="array" ref="AT198">_xlfn.SWITCH(K198,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199" spans="1:46" ht="10.5">
      <c r="A199" s="8" t="s">
        <v>561</v>
      </c>
      <c r="B199" s="9" t="s">
        <v>562</v>
      </c>
      <c r="C199" s="9" t="s">
        <v>102</v>
      </c>
      <c r="D199" s="9" t="s">
        <v>49</v>
      </c>
      <c r="E199" s="9" t="s">
        <v>79</v>
      </c>
      <c r="F199" s="9" t="s">
        <v>107</v>
      </c>
      <c r="G199" s="9" t="s">
        <v>107</v>
      </c>
      <c r="H199" s="9" t="s">
        <v>52</v>
      </c>
      <c r="I199" s="9" t="s">
        <v>53</v>
      </c>
      <c r="J199" s="9" t="s">
        <v>85</v>
      </c>
      <c r="K199" s="9" t="s">
        <v>75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f t="shared" si="45"/>
        <v>0</v>
      </c>
      <c r="S199" s="9">
        <v>0</v>
      </c>
      <c r="T199" s="9">
        <v>0</v>
      </c>
      <c r="U199" s="9">
        <v>0</v>
      </c>
      <c r="V199" s="11">
        <f t="shared" si="46"/>
        <v>0</v>
      </c>
      <c r="W199" s="9" t="s">
        <v>68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10">
        <f t="shared" si="44"/>
        <v>0</v>
      </c>
      <c r="AD199" s="9" t="b">
        <f>Table1[[#This Row],[TOTAL HI]]=Table1[[#This Row],[Total]]</f>
        <v>1</v>
      </c>
      <c r="AE199" s="11">
        <f t="shared" si="47"/>
        <v>0</v>
      </c>
      <c r="AF199" s="11">
        <f t="shared" si="48"/>
        <v>0</v>
      </c>
      <c r="AG199" s="11">
        <f t="shared" si="49"/>
        <v>0</v>
      </c>
      <c r="AH199" s="11">
        <f t="shared" si="50"/>
        <v>0</v>
      </c>
      <c r="AI199" s="11">
        <f t="shared" si="51"/>
        <v>0</v>
      </c>
      <c r="AJ199" s="12">
        <v>45261</v>
      </c>
      <c r="AK199" s="11" t="s">
        <v>56</v>
      </c>
      <c r="AL199" s="9" t="s">
        <v>57</v>
      </c>
      <c r="AM199" s="9" t="str">
        <f t="shared" si="52"/>
        <v>Finance</v>
      </c>
      <c r="AN199" s="9" t="str">
        <f t="shared" si="53"/>
        <v>Nigeria</v>
      </c>
      <c r="AO199" s="9" t="str">
        <f t="shared" si="54"/>
        <v>&lt;1-50 Mn</v>
      </c>
      <c r="AP199" s="9" t="str">
        <f t="shared" si="55"/>
        <v>ADB Countries</v>
      </c>
      <c r="AQ199" s="9" t="str">
        <f t="shared" si="56"/>
        <v>Non-Transition States</v>
      </c>
      <c r="AR199" s="13" t="str">
        <f>IF(ISNUMBER(MATCH(C199, {"Gabon","Sudan","Niger","Mali","Burkina Faso","Guinea"}, 0)), "De Facto Countries", "Non-De Facto Countries")</f>
        <v>Non-De Facto Countries</v>
      </c>
      <c r="AS199" s="9" t="str">
        <f t="shared" si="57"/>
        <v>Others Including Policy-Based</v>
      </c>
      <c r="AT199" s="9" t="str" cm="1">
        <f t="array" ref="AT199">_xlfn.SWITCH(K199,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00" spans="1:46" ht="10.5">
      <c r="A200" s="8" t="s">
        <v>563</v>
      </c>
      <c r="B200" s="9" t="s">
        <v>564</v>
      </c>
      <c r="C200" s="9" t="s">
        <v>82</v>
      </c>
      <c r="D200" s="9" t="s">
        <v>49</v>
      </c>
      <c r="E200" s="9" t="s">
        <v>50</v>
      </c>
      <c r="F200" s="9" t="s">
        <v>399</v>
      </c>
      <c r="G200" s="9" t="s">
        <v>399</v>
      </c>
      <c r="H200" s="9" t="s">
        <v>52</v>
      </c>
      <c r="I200" s="9" t="s">
        <v>73</v>
      </c>
      <c r="J200" s="9" t="s">
        <v>62</v>
      </c>
      <c r="K200" s="9" t="s">
        <v>216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f t="shared" si="45"/>
        <v>0</v>
      </c>
      <c r="S200" s="9">
        <v>0</v>
      </c>
      <c r="T200" s="9">
        <v>0</v>
      </c>
      <c r="U200" s="9">
        <v>0</v>
      </c>
      <c r="V200" s="11">
        <f t="shared" si="46"/>
        <v>0</v>
      </c>
      <c r="W200" s="9" t="s">
        <v>68</v>
      </c>
      <c r="X200" s="9">
        <v>0</v>
      </c>
      <c r="Y200" s="9">
        <v>0</v>
      </c>
      <c r="Z200" s="9">
        <v>0</v>
      </c>
      <c r="AA200" s="9">
        <v>0</v>
      </c>
      <c r="AB200" s="9">
        <v>100</v>
      </c>
      <c r="AC200" s="10">
        <f t="shared" si="44"/>
        <v>0</v>
      </c>
      <c r="AD200" s="9" t="b">
        <f>Table1[[#This Row],[TOTAL HI]]=Table1[[#This Row],[Total]]</f>
        <v>1</v>
      </c>
      <c r="AE200" s="11">
        <f t="shared" si="47"/>
        <v>0</v>
      </c>
      <c r="AF200" s="11">
        <f t="shared" si="48"/>
        <v>0</v>
      </c>
      <c r="AG200" s="11">
        <f t="shared" si="49"/>
        <v>0</v>
      </c>
      <c r="AH200" s="11">
        <f t="shared" si="50"/>
        <v>0</v>
      </c>
      <c r="AI200" s="11">
        <f t="shared" si="51"/>
        <v>0</v>
      </c>
      <c r="AJ200" s="12">
        <v>45261</v>
      </c>
      <c r="AK200" s="11" t="s">
        <v>56</v>
      </c>
      <c r="AL200" s="9" t="s">
        <v>27</v>
      </c>
      <c r="AM200" s="9" t="str">
        <f t="shared" si="52"/>
        <v>Multi-Sector</v>
      </c>
      <c r="AN200" s="9" t="str">
        <f t="shared" si="53"/>
        <v>Multi</v>
      </c>
      <c r="AO200" s="9" t="str">
        <f t="shared" si="54"/>
        <v>&lt;1-50 Mn</v>
      </c>
      <c r="AP200" s="9" t="str">
        <f t="shared" si="55"/>
        <v>Multinational</v>
      </c>
      <c r="AQ200" s="9" t="str">
        <f t="shared" si="56"/>
        <v>Multinational</v>
      </c>
      <c r="AR200" s="13" t="str">
        <f>IF(ISNUMBER(MATCH(C200, {"Gabon","Sudan","Niger","Mali","Burkina Faso","Guinea"}, 0)), "De Facto Countries", "Non-De Facto Countries")</f>
        <v>Non-De Facto Countries</v>
      </c>
      <c r="AS200" s="9" t="str">
        <f t="shared" si="57"/>
        <v>Others Including Policy-Based</v>
      </c>
      <c r="AT200" s="9" t="str" cm="1">
        <f t="array" ref="AT200">_xlfn.SWITCH(K200,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201" spans="1:46" ht="10.5">
      <c r="A201" s="8" t="s">
        <v>565</v>
      </c>
      <c r="B201" s="9" t="s">
        <v>566</v>
      </c>
      <c r="C201" s="9" t="s">
        <v>385</v>
      </c>
      <c r="D201" s="9" t="s">
        <v>49</v>
      </c>
      <c r="E201" s="9" t="s">
        <v>79</v>
      </c>
      <c r="F201" s="9" t="s">
        <v>92</v>
      </c>
      <c r="G201" s="9" t="s">
        <v>92</v>
      </c>
      <c r="H201" s="9" t="s">
        <v>52</v>
      </c>
      <c r="I201" s="9" t="s">
        <v>73</v>
      </c>
      <c r="J201" s="9" t="s">
        <v>112</v>
      </c>
      <c r="K201" s="9" t="s">
        <v>93</v>
      </c>
      <c r="L201" s="9">
        <v>0</v>
      </c>
      <c r="M201" s="9">
        <v>11.2</v>
      </c>
      <c r="N201" s="9">
        <v>0</v>
      </c>
      <c r="O201" s="9">
        <v>0</v>
      </c>
      <c r="P201" s="9">
        <v>0</v>
      </c>
      <c r="Q201" s="9">
        <v>0</v>
      </c>
      <c r="R201" s="9">
        <f t="shared" si="45"/>
        <v>0</v>
      </c>
      <c r="S201" s="9">
        <v>0</v>
      </c>
      <c r="T201" s="9">
        <v>0</v>
      </c>
      <c r="U201" s="9">
        <v>0</v>
      </c>
      <c r="V201" s="11">
        <f t="shared" si="46"/>
        <v>11.2</v>
      </c>
      <c r="W201" s="9" t="s">
        <v>12</v>
      </c>
      <c r="X201" s="9">
        <v>50</v>
      </c>
      <c r="Y201" s="9">
        <v>0</v>
      </c>
      <c r="Z201" s="9">
        <v>0</v>
      </c>
      <c r="AA201" s="9">
        <v>0</v>
      </c>
      <c r="AB201" s="9">
        <v>50</v>
      </c>
      <c r="AC201" s="10">
        <f t="shared" si="44"/>
        <v>11.2</v>
      </c>
      <c r="AD201" s="9" t="b">
        <f>Table1[[#This Row],[TOTAL HI]]=Table1[[#This Row],[Total]]</f>
        <v>1</v>
      </c>
      <c r="AE201" s="11">
        <f t="shared" si="47"/>
        <v>5.6</v>
      </c>
      <c r="AF201" s="11">
        <f t="shared" si="48"/>
        <v>0</v>
      </c>
      <c r="AG201" s="11">
        <f t="shared" si="49"/>
        <v>0</v>
      </c>
      <c r="AH201" s="11">
        <f t="shared" si="50"/>
        <v>0</v>
      </c>
      <c r="AI201" s="11">
        <f t="shared" si="51"/>
        <v>5.6</v>
      </c>
      <c r="AJ201" s="12">
        <v>45261</v>
      </c>
      <c r="AK201" s="11" t="s">
        <v>56</v>
      </c>
      <c r="AL201" s="9" t="s">
        <v>27</v>
      </c>
      <c r="AM201" s="9" t="str">
        <f t="shared" si="52"/>
        <v>Agriculture</v>
      </c>
      <c r="AN201" s="9" t="str">
        <f t="shared" si="53"/>
        <v>East</v>
      </c>
      <c r="AO201" s="9" t="str">
        <f t="shared" si="54"/>
        <v>&lt;1-50 Mn</v>
      </c>
      <c r="AP201" s="9" t="str">
        <f t="shared" si="55"/>
        <v>ADF Countries</v>
      </c>
      <c r="AQ201" s="9" t="str">
        <f t="shared" si="56"/>
        <v>Non-Transition States</v>
      </c>
      <c r="AR201" s="13" t="str">
        <f>IF(ISNUMBER(MATCH(C201, {"Gabon","Sudan","Niger","Mali","Burkina Faso","Guinea"}, 0)), "De Facto Countries", "Non-De Facto Countries")</f>
        <v>Non-De Facto Countries</v>
      </c>
      <c r="AS201" s="9" t="str">
        <f t="shared" si="57"/>
        <v>Others Including Policy-Based</v>
      </c>
      <c r="AT201" s="9" t="str" cm="1">
        <f t="array" ref="AT201">_xlfn.SWITCH(K201,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02" spans="1:46" ht="10.5">
      <c r="A202" s="8" t="s">
        <v>567</v>
      </c>
      <c r="B202" s="9" t="s">
        <v>568</v>
      </c>
      <c r="C202" s="9" t="s">
        <v>246</v>
      </c>
      <c r="D202" s="9" t="s">
        <v>49</v>
      </c>
      <c r="E202" s="9" t="s">
        <v>79</v>
      </c>
      <c r="F202" s="9" t="s">
        <v>173</v>
      </c>
      <c r="G202" s="9" t="s">
        <v>173</v>
      </c>
      <c r="H202" s="9" t="s">
        <v>52</v>
      </c>
      <c r="I202" s="9" t="s">
        <v>53</v>
      </c>
      <c r="J202" s="9" t="s">
        <v>112</v>
      </c>
      <c r="K202" s="9" t="s">
        <v>55</v>
      </c>
      <c r="L202" s="9">
        <v>46.5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f t="shared" si="45"/>
        <v>0</v>
      </c>
      <c r="S202" s="9">
        <v>0</v>
      </c>
      <c r="T202" s="9">
        <v>0</v>
      </c>
      <c r="U202" s="9">
        <v>0</v>
      </c>
      <c r="V202" s="11">
        <f t="shared" si="46"/>
        <v>46.5</v>
      </c>
      <c r="W202" s="9" t="s">
        <v>11</v>
      </c>
      <c r="X202" s="9">
        <v>60</v>
      </c>
      <c r="Y202" s="9">
        <v>0</v>
      </c>
      <c r="Z202" s="9">
        <v>0</v>
      </c>
      <c r="AA202" s="9">
        <v>0</v>
      </c>
      <c r="AB202" s="9">
        <v>40</v>
      </c>
      <c r="AC202" s="10">
        <f t="shared" si="44"/>
        <v>46.5</v>
      </c>
      <c r="AD202" s="9" t="b">
        <f>Table1[[#This Row],[TOTAL HI]]=Table1[[#This Row],[Total]]</f>
        <v>1</v>
      </c>
      <c r="AE202" s="11">
        <f t="shared" si="47"/>
        <v>27.9</v>
      </c>
      <c r="AF202" s="11">
        <f t="shared" si="48"/>
        <v>0</v>
      </c>
      <c r="AG202" s="11">
        <f t="shared" si="49"/>
        <v>0</v>
      </c>
      <c r="AH202" s="11">
        <f t="shared" si="50"/>
        <v>0</v>
      </c>
      <c r="AI202" s="11">
        <f t="shared" si="51"/>
        <v>18.600000000000001</v>
      </c>
      <c r="AJ202" s="12">
        <v>45261</v>
      </c>
      <c r="AK202" s="11" t="s">
        <v>56</v>
      </c>
      <c r="AL202" s="9" t="s">
        <v>27</v>
      </c>
      <c r="AM202" s="9" t="str">
        <f t="shared" si="52"/>
        <v>Agriculture</v>
      </c>
      <c r="AN202" s="9" t="str">
        <f t="shared" si="53"/>
        <v>East</v>
      </c>
      <c r="AO202" s="9" t="str">
        <f t="shared" si="54"/>
        <v>&lt;1-50 Mn</v>
      </c>
      <c r="AP202" s="9" t="str">
        <f t="shared" si="55"/>
        <v>ADF Countries</v>
      </c>
      <c r="AQ202" s="9" t="str">
        <f t="shared" si="56"/>
        <v>Non-Transition States</v>
      </c>
      <c r="AR202" s="13" t="str">
        <f>IF(ISNUMBER(MATCH(C202, {"Gabon","Sudan","Niger","Mali","Burkina Faso","Guinea"}, 0)), "De Facto Countries", "Non-De Facto Countries")</f>
        <v>Non-De Facto Countries</v>
      </c>
      <c r="AS202" s="9" t="str">
        <f t="shared" si="57"/>
        <v>Others Including Policy-Based</v>
      </c>
      <c r="AT202" s="9" t="str" cm="1">
        <f t="array" ref="AT202">_xlfn.SWITCH(K202,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03" spans="1:46" ht="10.5">
      <c r="A203" s="8" t="s">
        <v>569</v>
      </c>
      <c r="B203" s="9" t="s">
        <v>570</v>
      </c>
      <c r="C203" s="9" t="s">
        <v>172</v>
      </c>
      <c r="D203" s="9" t="s">
        <v>49</v>
      </c>
      <c r="E203" s="9" t="s">
        <v>50</v>
      </c>
      <c r="F203" s="9" t="s">
        <v>72</v>
      </c>
      <c r="G203" s="9" t="s">
        <v>72</v>
      </c>
      <c r="H203" s="9" t="s">
        <v>52</v>
      </c>
      <c r="I203" s="9" t="s">
        <v>73</v>
      </c>
      <c r="J203" s="9" t="s">
        <v>112</v>
      </c>
      <c r="K203" s="9" t="s">
        <v>75</v>
      </c>
      <c r="L203" s="9">
        <v>0</v>
      </c>
      <c r="M203" s="9">
        <v>3</v>
      </c>
      <c r="N203" s="9">
        <v>0</v>
      </c>
      <c r="O203" s="9">
        <v>0</v>
      </c>
      <c r="P203" s="9">
        <v>0</v>
      </c>
      <c r="Q203" s="9">
        <v>0</v>
      </c>
      <c r="R203" s="9">
        <f t="shared" si="45"/>
        <v>0</v>
      </c>
      <c r="S203" s="9">
        <v>0</v>
      </c>
      <c r="T203" s="9">
        <v>0</v>
      </c>
      <c r="U203" s="9">
        <v>0</v>
      </c>
      <c r="V203" s="11">
        <f t="shared" si="46"/>
        <v>3</v>
      </c>
      <c r="W203" s="9" t="s">
        <v>12</v>
      </c>
      <c r="X203" s="9">
        <v>0</v>
      </c>
      <c r="Y203" s="9">
        <v>0</v>
      </c>
      <c r="Z203" s="9">
        <v>80</v>
      </c>
      <c r="AA203" s="9">
        <v>0</v>
      </c>
      <c r="AB203" s="9">
        <v>20</v>
      </c>
      <c r="AC203" s="10">
        <f t="shared" si="44"/>
        <v>3</v>
      </c>
      <c r="AD203" s="9" t="b">
        <f>Table1[[#This Row],[TOTAL HI]]=Table1[[#This Row],[Total]]</f>
        <v>1</v>
      </c>
      <c r="AE203" s="11">
        <f t="shared" si="47"/>
        <v>0</v>
      </c>
      <c r="AF203" s="11">
        <f t="shared" si="48"/>
        <v>0</v>
      </c>
      <c r="AG203" s="11">
        <f t="shared" si="49"/>
        <v>2.4</v>
      </c>
      <c r="AH203" s="11">
        <f t="shared" si="50"/>
        <v>0</v>
      </c>
      <c r="AI203" s="11">
        <f t="shared" si="51"/>
        <v>0.6</v>
      </c>
      <c r="AJ203" s="12">
        <v>45261</v>
      </c>
      <c r="AK203" s="11" t="s">
        <v>56</v>
      </c>
      <c r="AL203" s="9" t="s">
        <v>27</v>
      </c>
      <c r="AM203" s="9" t="str">
        <f t="shared" si="52"/>
        <v>Finance</v>
      </c>
      <c r="AN203" s="9" t="str">
        <f t="shared" si="53"/>
        <v>East</v>
      </c>
      <c r="AO203" s="9" t="str">
        <f t="shared" si="54"/>
        <v>&lt;1-50 Mn</v>
      </c>
      <c r="AP203" s="9" t="str">
        <f t="shared" si="55"/>
        <v>ADF Countries</v>
      </c>
      <c r="AQ203" s="9" t="str">
        <f t="shared" si="56"/>
        <v>Transition States</v>
      </c>
      <c r="AR203" s="13" t="str">
        <f>IF(ISNUMBER(MATCH(C203, {"Gabon","Sudan","Niger","Mali","Burkina Faso","Guinea"}, 0)), "De Facto Countries", "Non-De Facto Countries")</f>
        <v>Non-De Facto Countries</v>
      </c>
      <c r="AS203" s="9" t="str">
        <f t="shared" si="57"/>
        <v>Others Including Policy-Based</v>
      </c>
      <c r="AT203" s="9" t="str" cm="1">
        <f t="array" ref="AT203">_xlfn.SWITCH(K203,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04" spans="1:46" ht="10.5">
      <c r="A204" s="8" t="s">
        <v>571</v>
      </c>
      <c r="B204" s="9" t="s">
        <v>572</v>
      </c>
      <c r="C204" s="9" t="s">
        <v>78</v>
      </c>
      <c r="D204" s="9" t="s">
        <v>49</v>
      </c>
      <c r="E204" s="9" t="s">
        <v>79</v>
      </c>
      <c r="F204" s="9" t="s">
        <v>516</v>
      </c>
      <c r="G204" s="9" t="s">
        <v>516</v>
      </c>
      <c r="H204" s="9" t="s">
        <v>52</v>
      </c>
      <c r="I204" s="9" t="s">
        <v>53</v>
      </c>
      <c r="J204" s="9" t="s">
        <v>74</v>
      </c>
      <c r="K204" s="9" t="s">
        <v>134</v>
      </c>
      <c r="L204" s="9">
        <v>0</v>
      </c>
      <c r="M204" s="9">
        <v>0</v>
      </c>
      <c r="N204" s="9">
        <v>0</v>
      </c>
      <c r="O204" s="9">
        <v>20</v>
      </c>
      <c r="P204" s="9">
        <v>0</v>
      </c>
      <c r="Q204" s="9">
        <v>0</v>
      </c>
      <c r="R204" s="9">
        <f t="shared" si="45"/>
        <v>20</v>
      </c>
      <c r="S204" s="9">
        <v>0</v>
      </c>
      <c r="T204" s="9">
        <v>0</v>
      </c>
      <c r="U204" s="9">
        <v>0</v>
      </c>
      <c r="V204" s="11">
        <f t="shared" si="46"/>
        <v>20</v>
      </c>
      <c r="W204" s="9" t="s">
        <v>17</v>
      </c>
      <c r="X204" s="9">
        <v>0</v>
      </c>
      <c r="Y204" s="9">
        <v>0</v>
      </c>
      <c r="Z204" s="9">
        <v>0</v>
      </c>
      <c r="AA204" s="9">
        <v>0</v>
      </c>
      <c r="AB204" s="9">
        <v>100</v>
      </c>
      <c r="AC204" s="10">
        <f t="shared" si="44"/>
        <v>20</v>
      </c>
      <c r="AD204" s="9" t="b">
        <f>Table1[[#This Row],[TOTAL HI]]=Table1[[#This Row],[Total]]</f>
        <v>1</v>
      </c>
      <c r="AE204" s="11">
        <f t="shared" si="47"/>
        <v>0</v>
      </c>
      <c r="AF204" s="11">
        <f t="shared" si="48"/>
        <v>0</v>
      </c>
      <c r="AG204" s="11">
        <f t="shared" si="49"/>
        <v>0</v>
      </c>
      <c r="AH204" s="11">
        <f t="shared" si="50"/>
        <v>0</v>
      </c>
      <c r="AI204" s="11">
        <f t="shared" si="51"/>
        <v>20</v>
      </c>
      <c r="AJ204" s="12">
        <v>45261</v>
      </c>
      <c r="AK204" s="11" t="s">
        <v>56</v>
      </c>
      <c r="AL204" s="9" t="s">
        <v>27</v>
      </c>
      <c r="AM204" s="9" t="str">
        <f t="shared" si="52"/>
        <v>Social</v>
      </c>
      <c r="AN204" s="9" t="str">
        <f t="shared" si="53"/>
        <v>West</v>
      </c>
      <c r="AO204" s="9" t="str">
        <f t="shared" si="54"/>
        <v>&lt;1-50 Mn</v>
      </c>
      <c r="AP204" s="9" t="str">
        <f t="shared" si="55"/>
        <v>ADF Countries</v>
      </c>
      <c r="AQ204" s="9" t="str">
        <f t="shared" si="56"/>
        <v>Transition States</v>
      </c>
      <c r="AR204" s="13" t="str">
        <f>IF(ISNUMBER(MATCH(C204, {"Gabon","Sudan","Niger","Mali","Burkina Faso","Guinea"}, 0)), "De Facto Countries", "Non-De Facto Countries")</f>
        <v>Non-De Facto Countries</v>
      </c>
      <c r="AS204" s="9" t="str">
        <f t="shared" si="57"/>
        <v>Others Including Policy-Based</v>
      </c>
      <c r="AT204" s="9" t="str" cm="1">
        <f t="array" ref="AT204">_xlfn.SWITCH(K204,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05" spans="1:46" ht="10.5">
      <c r="A205" s="8" t="s">
        <v>573</v>
      </c>
      <c r="B205" s="9" t="s">
        <v>574</v>
      </c>
      <c r="C205" s="9" t="s">
        <v>96</v>
      </c>
      <c r="D205" s="9" t="s">
        <v>49</v>
      </c>
      <c r="E205" s="9" t="s">
        <v>79</v>
      </c>
      <c r="F205" s="9" t="s">
        <v>575</v>
      </c>
      <c r="G205" s="9" t="s">
        <v>575</v>
      </c>
      <c r="H205" s="9" t="s">
        <v>52</v>
      </c>
      <c r="I205" s="9" t="s">
        <v>53</v>
      </c>
      <c r="J205" s="9" t="s">
        <v>54</v>
      </c>
      <c r="K205" s="9" t="s">
        <v>134</v>
      </c>
      <c r="L205" s="9">
        <v>122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f t="shared" si="45"/>
        <v>0</v>
      </c>
      <c r="S205" s="9">
        <v>0</v>
      </c>
      <c r="T205" s="9">
        <v>0</v>
      </c>
      <c r="U205" s="9">
        <v>0</v>
      </c>
      <c r="V205" s="11">
        <f t="shared" si="46"/>
        <v>122</v>
      </c>
      <c r="W205" s="9" t="s">
        <v>11</v>
      </c>
      <c r="X205" s="9">
        <v>0</v>
      </c>
      <c r="Y205" s="9">
        <v>0</v>
      </c>
      <c r="Z205" s="9">
        <v>0</v>
      </c>
      <c r="AA205" s="9">
        <v>0</v>
      </c>
      <c r="AB205" s="9">
        <v>100</v>
      </c>
      <c r="AC205" s="10">
        <f t="shared" si="44"/>
        <v>122</v>
      </c>
      <c r="AD205" s="9" t="b">
        <f>Table1[[#This Row],[TOTAL HI]]=Table1[[#This Row],[Total]]</f>
        <v>1</v>
      </c>
      <c r="AE205" s="11">
        <f t="shared" si="47"/>
        <v>0</v>
      </c>
      <c r="AF205" s="11">
        <f t="shared" si="48"/>
        <v>0</v>
      </c>
      <c r="AG205" s="11">
        <f t="shared" si="49"/>
        <v>0</v>
      </c>
      <c r="AH205" s="11">
        <f t="shared" si="50"/>
        <v>0</v>
      </c>
      <c r="AI205" s="11">
        <f t="shared" si="51"/>
        <v>122</v>
      </c>
      <c r="AJ205" s="12">
        <v>45261</v>
      </c>
      <c r="AK205" s="11" t="s">
        <v>56</v>
      </c>
      <c r="AL205" s="9" t="s">
        <v>27</v>
      </c>
      <c r="AM205" s="9" t="str">
        <f t="shared" si="52"/>
        <v>Social</v>
      </c>
      <c r="AN205" s="9" t="str">
        <f t="shared" si="53"/>
        <v>North</v>
      </c>
      <c r="AO205" s="9" t="str">
        <f t="shared" si="54"/>
        <v>100-200 Mn</v>
      </c>
      <c r="AP205" s="9" t="str">
        <f t="shared" si="55"/>
        <v>ADB Countries</v>
      </c>
      <c r="AQ205" s="9" t="str">
        <f t="shared" si="56"/>
        <v>Non-Transition States</v>
      </c>
      <c r="AR205" s="13" t="str">
        <f>IF(ISNUMBER(MATCH(C205, {"Gabon","Sudan","Niger","Mali","Burkina Faso","Guinea"}, 0)), "De Facto Countries", "Non-De Facto Countries")</f>
        <v>Non-De Facto Countries</v>
      </c>
      <c r="AS205" s="9" t="str">
        <f t="shared" si="57"/>
        <v>Others Including Policy-Based</v>
      </c>
      <c r="AT205" s="9" t="str" cm="1">
        <f t="array" ref="AT205">_xlfn.SWITCH(K205,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06" spans="1:46" ht="10.5">
      <c r="A206" s="8" t="s">
        <v>576</v>
      </c>
      <c r="B206" s="9" t="s">
        <v>577</v>
      </c>
      <c r="C206" s="9" t="s">
        <v>172</v>
      </c>
      <c r="D206" s="9" t="s">
        <v>49</v>
      </c>
      <c r="E206" s="9" t="s">
        <v>79</v>
      </c>
      <c r="F206" s="9" t="s">
        <v>103</v>
      </c>
      <c r="G206" s="9" t="s">
        <v>103</v>
      </c>
      <c r="H206" s="9" t="s">
        <v>52</v>
      </c>
      <c r="I206" s="9" t="s">
        <v>53</v>
      </c>
      <c r="J206" s="9" t="s">
        <v>112</v>
      </c>
      <c r="K206" s="9" t="s">
        <v>104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8</v>
      </c>
      <c r="R206" s="9">
        <f t="shared" si="45"/>
        <v>8</v>
      </c>
      <c r="S206" s="9">
        <v>0</v>
      </c>
      <c r="T206" s="9">
        <v>0</v>
      </c>
      <c r="U206" s="9">
        <v>0</v>
      </c>
      <c r="V206" s="11">
        <f t="shared" si="46"/>
        <v>8</v>
      </c>
      <c r="W206" s="9" t="s">
        <v>17</v>
      </c>
      <c r="X206" s="9">
        <v>0</v>
      </c>
      <c r="Y206" s="9">
        <v>0</v>
      </c>
      <c r="Z206" s="9">
        <v>0</v>
      </c>
      <c r="AA206" s="9">
        <v>0</v>
      </c>
      <c r="AB206" s="9">
        <v>100</v>
      </c>
      <c r="AC206" s="10">
        <f t="shared" si="44"/>
        <v>8</v>
      </c>
      <c r="AD206" s="9" t="b">
        <f>Table1[[#This Row],[TOTAL HI]]=Table1[[#This Row],[Total]]</f>
        <v>1</v>
      </c>
      <c r="AE206" s="11">
        <f t="shared" si="47"/>
        <v>0</v>
      </c>
      <c r="AF206" s="11">
        <f t="shared" si="48"/>
        <v>0</v>
      </c>
      <c r="AG206" s="11">
        <f t="shared" si="49"/>
        <v>0</v>
      </c>
      <c r="AH206" s="11">
        <f t="shared" si="50"/>
        <v>0</v>
      </c>
      <c r="AI206" s="11">
        <f t="shared" si="51"/>
        <v>8</v>
      </c>
      <c r="AJ206" s="12">
        <v>45261</v>
      </c>
      <c r="AK206" s="11" t="s">
        <v>56</v>
      </c>
      <c r="AL206" s="9" t="s">
        <v>27</v>
      </c>
      <c r="AM206" s="9" t="str">
        <f t="shared" si="52"/>
        <v>WASH Sector</v>
      </c>
      <c r="AN206" s="9" t="str">
        <f t="shared" si="53"/>
        <v>East</v>
      </c>
      <c r="AO206" s="9" t="str">
        <f t="shared" si="54"/>
        <v>&lt;1-50 Mn</v>
      </c>
      <c r="AP206" s="9" t="str">
        <f t="shared" si="55"/>
        <v>ADF Countries</v>
      </c>
      <c r="AQ206" s="9" t="str">
        <f t="shared" si="56"/>
        <v>Transition States</v>
      </c>
      <c r="AR206" s="13" t="str">
        <f>IF(ISNUMBER(MATCH(C206, {"Gabon","Sudan","Niger","Mali","Burkina Faso","Guinea"}, 0)), "De Facto Countries", "Non-De Facto Countries")</f>
        <v>Non-De Facto Countries</v>
      </c>
      <c r="AS206" s="9" t="str">
        <f t="shared" si="57"/>
        <v>Infrastructure</v>
      </c>
      <c r="AT206" s="9" t="str" cm="1">
        <f t="array" ref="AT206">_xlfn.SWITCH(K206,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07" spans="1:46" ht="10.5">
      <c r="A207" s="8" t="s">
        <v>578</v>
      </c>
      <c r="B207" s="9" t="s">
        <v>579</v>
      </c>
      <c r="C207" s="9" t="s">
        <v>96</v>
      </c>
      <c r="D207" s="9" t="s">
        <v>49</v>
      </c>
      <c r="E207" s="9" t="s">
        <v>79</v>
      </c>
      <c r="F207" s="9" t="s">
        <v>342</v>
      </c>
      <c r="G207" s="9" t="s">
        <v>342</v>
      </c>
      <c r="H207" s="9" t="s">
        <v>52</v>
      </c>
      <c r="I207" s="9" t="s">
        <v>53</v>
      </c>
      <c r="J207" s="9" t="s">
        <v>54</v>
      </c>
      <c r="K207" s="9" t="s">
        <v>261</v>
      </c>
      <c r="L207" s="9">
        <v>120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f t="shared" si="45"/>
        <v>0</v>
      </c>
      <c r="S207" s="9">
        <v>0</v>
      </c>
      <c r="T207" s="9">
        <v>0</v>
      </c>
      <c r="U207" s="9">
        <v>3.76</v>
      </c>
      <c r="V207" s="11">
        <f t="shared" si="46"/>
        <v>123.76</v>
      </c>
      <c r="W207" s="9" t="s">
        <v>11</v>
      </c>
      <c r="X207" s="9">
        <v>0</v>
      </c>
      <c r="Y207" s="9">
        <v>55</v>
      </c>
      <c r="Z207" s="9">
        <v>25</v>
      </c>
      <c r="AA207" s="9">
        <v>0</v>
      </c>
      <c r="AB207" s="9">
        <v>20</v>
      </c>
      <c r="AC207" s="10">
        <f t="shared" si="44"/>
        <v>123.75999999999999</v>
      </c>
      <c r="AD207" s="9" t="b">
        <f>Table1[[#This Row],[TOTAL HI]]=Table1[[#This Row],[Total]]</f>
        <v>1</v>
      </c>
      <c r="AE207" s="11">
        <f t="shared" si="47"/>
        <v>0</v>
      </c>
      <c r="AF207" s="11">
        <f t="shared" si="48"/>
        <v>68.067999999999998</v>
      </c>
      <c r="AG207" s="11">
        <f t="shared" si="49"/>
        <v>30.94</v>
      </c>
      <c r="AH207" s="11">
        <f t="shared" si="50"/>
        <v>0</v>
      </c>
      <c r="AI207" s="11">
        <f t="shared" si="51"/>
        <v>24.752000000000002</v>
      </c>
      <c r="AJ207" s="12">
        <v>45261</v>
      </c>
      <c r="AK207" s="11" t="s">
        <v>56</v>
      </c>
      <c r="AL207" s="9" t="s">
        <v>27</v>
      </c>
      <c r="AM207" s="9" t="str">
        <f t="shared" si="52"/>
        <v>Power</v>
      </c>
      <c r="AN207" s="9" t="str">
        <f t="shared" si="53"/>
        <v>North</v>
      </c>
      <c r="AO207" s="9" t="str">
        <f t="shared" si="54"/>
        <v>100-200 Mn</v>
      </c>
      <c r="AP207" s="9" t="str">
        <f t="shared" si="55"/>
        <v>ADB Countries</v>
      </c>
      <c r="AQ207" s="9" t="str">
        <f t="shared" si="56"/>
        <v>Non-Transition States</v>
      </c>
      <c r="AR207" s="13" t="str">
        <f>IF(ISNUMBER(MATCH(C207, {"Gabon","Sudan","Niger","Mali","Burkina Faso","Guinea"}, 0)), "De Facto Countries", "Non-De Facto Countries")</f>
        <v>Non-De Facto Countries</v>
      </c>
      <c r="AS207" s="9" t="str">
        <f t="shared" si="57"/>
        <v>Infrastructure</v>
      </c>
      <c r="AT207" s="9" t="str" cm="1">
        <f t="array" ref="AT207">_xlfn.SWITCH(K207,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08" spans="1:46" ht="10.5">
      <c r="A208" s="8" t="s">
        <v>580</v>
      </c>
      <c r="B208" s="9" t="s">
        <v>581</v>
      </c>
      <c r="C208" s="9" t="s">
        <v>267</v>
      </c>
      <c r="D208" s="9" t="s">
        <v>49</v>
      </c>
      <c r="E208" s="9" t="s">
        <v>50</v>
      </c>
      <c r="F208" s="9" t="s">
        <v>147</v>
      </c>
      <c r="G208" s="9" t="s">
        <v>147</v>
      </c>
      <c r="H208" s="9" t="s">
        <v>52</v>
      </c>
      <c r="I208" s="9" t="s">
        <v>53</v>
      </c>
      <c r="J208" s="9" t="s">
        <v>62</v>
      </c>
      <c r="K208" s="9" t="s">
        <v>86</v>
      </c>
      <c r="L208" s="9">
        <v>70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f t="shared" si="45"/>
        <v>0</v>
      </c>
      <c r="S208" s="9">
        <v>0</v>
      </c>
      <c r="T208" s="9">
        <v>0</v>
      </c>
      <c r="U208" s="9">
        <v>0</v>
      </c>
      <c r="V208" s="11">
        <f t="shared" si="46"/>
        <v>70</v>
      </c>
      <c r="W208" s="9" t="s">
        <v>11</v>
      </c>
      <c r="X208" s="9">
        <v>0</v>
      </c>
      <c r="Y208" s="9">
        <v>100</v>
      </c>
      <c r="Z208" s="9">
        <v>0</v>
      </c>
      <c r="AA208" s="9">
        <v>0</v>
      </c>
      <c r="AB208" s="9">
        <v>0</v>
      </c>
      <c r="AC208" s="10">
        <f t="shared" si="44"/>
        <v>70</v>
      </c>
      <c r="AD208" s="9" t="b">
        <f>Table1[[#This Row],[TOTAL HI]]=Table1[[#This Row],[Total]]</f>
        <v>1</v>
      </c>
      <c r="AE208" s="11">
        <f t="shared" si="47"/>
        <v>0</v>
      </c>
      <c r="AF208" s="11">
        <f t="shared" si="48"/>
        <v>70</v>
      </c>
      <c r="AG208" s="11">
        <f t="shared" si="49"/>
        <v>0</v>
      </c>
      <c r="AH208" s="11">
        <f t="shared" si="50"/>
        <v>0</v>
      </c>
      <c r="AI208" s="11">
        <f t="shared" si="51"/>
        <v>0</v>
      </c>
      <c r="AJ208" s="12">
        <v>45261</v>
      </c>
      <c r="AK208" s="11" t="s">
        <v>56</v>
      </c>
      <c r="AL208" s="9" t="s">
        <v>57</v>
      </c>
      <c r="AM208" s="9" t="str">
        <f t="shared" si="52"/>
        <v>Power</v>
      </c>
      <c r="AN208" s="9" t="str">
        <f t="shared" si="53"/>
        <v>South</v>
      </c>
      <c r="AO208" s="9" t="str">
        <f t="shared" si="54"/>
        <v>50-100 Mn</v>
      </c>
      <c r="AP208" s="9" t="str">
        <f t="shared" si="55"/>
        <v>ADB Countries</v>
      </c>
      <c r="AQ208" s="9" t="str">
        <f t="shared" si="56"/>
        <v>Non-Transition States</v>
      </c>
      <c r="AR208" s="13" t="str">
        <f>IF(ISNUMBER(MATCH(C208, {"Gabon","Sudan","Niger","Mali","Burkina Faso","Guinea"}, 0)), "De Facto Countries", "Non-De Facto Countries")</f>
        <v>Non-De Facto Countries</v>
      </c>
      <c r="AS208" s="9" t="str">
        <f t="shared" si="57"/>
        <v>Infrastructure</v>
      </c>
      <c r="AT208" s="9" t="str" cm="1">
        <f t="array" ref="AT208">_xlfn.SWITCH(K208,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09" spans="1:46" ht="10.5">
      <c r="A209" s="8" t="s">
        <v>582</v>
      </c>
      <c r="B209" s="9" t="s">
        <v>583</v>
      </c>
      <c r="C209" s="9" t="s">
        <v>246</v>
      </c>
      <c r="D209" s="9" t="s">
        <v>49</v>
      </c>
      <c r="E209" s="9" t="s">
        <v>79</v>
      </c>
      <c r="F209" s="9" t="s">
        <v>126</v>
      </c>
      <c r="G209" s="9" t="s">
        <v>126</v>
      </c>
      <c r="H209" s="9" t="s">
        <v>52</v>
      </c>
      <c r="I209" s="9" t="s">
        <v>73</v>
      </c>
      <c r="J209" s="9" t="s">
        <v>112</v>
      </c>
      <c r="K209" s="9" t="s">
        <v>127</v>
      </c>
      <c r="L209" s="9">
        <v>0</v>
      </c>
      <c r="M209" s="9">
        <v>85.7</v>
      </c>
      <c r="N209" s="9">
        <v>0</v>
      </c>
      <c r="O209" s="9">
        <v>0</v>
      </c>
      <c r="P209" s="9">
        <v>0</v>
      </c>
      <c r="Q209" s="9">
        <v>0</v>
      </c>
      <c r="R209" s="9">
        <f t="shared" si="45"/>
        <v>0</v>
      </c>
      <c r="S209" s="9">
        <v>0</v>
      </c>
      <c r="T209" s="9">
        <v>0</v>
      </c>
      <c r="U209" s="9">
        <v>0</v>
      </c>
      <c r="V209" s="11">
        <f t="shared" si="46"/>
        <v>85.7</v>
      </c>
      <c r="W209" s="9" t="s">
        <v>12</v>
      </c>
      <c r="X209" s="9">
        <v>10</v>
      </c>
      <c r="Y209" s="9">
        <v>0</v>
      </c>
      <c r="Z209" s="9">
        <v>30</v>
      </c>
      <c r="AA209" s="9">
        <v>30</v>
      </c>
      <c r="AB209" s="9">
        <v>30</v>
      </c>
      <c r="AC209" s="10">
        <f t="shared" si="44"/>
        <v>85.7</v>
      </c>
      <c r="AD209" s="9" t="b">
        <f>Table1[[#This Row],[TOTAL HI]]=Table1[[#This Row],[Total]]</f>
        <v>1</v>
      </c>
      <c r="AE209" s="11">
        <f t="shared" si="47"/>
        <v>8.57</v>
      </c>
      <c r="AF209" s="11">
        <f t="shared" si="48"/>
        <v>0</v>
      </c>
      <c r="AG209" s="11">
        <f t="shared" si="49"/>
        <v>25.71</v>
      </c>
      <c r="AH209" s="11">
        <f t="shared" si="50"/>
        <v>25.71</v>
      </c>
      <c r="AI209" s="11">
        <f t="shared" si="51"/>
        <v>25.71</v>
      </c>
      <c r="AJ209" s="12">
        <v>45261</v>
      </c>
      <c r="AK209" s="11" t="s">
        <v>56</v>
      </c>
      <c r="AL209" s="9" t="s">
        <v>27</v>
      </c>
      <c r="AM209" s="9" t="str">
        <f t="shared" si="52"/>
        <v>Transport</v>
      </c>
      <c r="AN209" s="9" t="str">
        <f t="shared" si="53"/>
        <v>East</v>
      </c>
      <c r="AO209" s="9" t="str">
        <f t="shared" si="54"/>
        <v>50-100 Mn</v>
      </c>
      <c r="AP209" s="9" t="str">
        <f t="shared" si="55"/>
        <v>ADF Countries</v>
      </c>
      <c r="AQ209" s="9" t="str">
        <f t="shared" si="56"/>
        <v>Non-Transition States</v>
      </c>
      <c r="AR209" s="13" t="str">
        <f>IF(ISNUMBER(MATCH(C209, {"Gabon","Sudan","Niger","Mali","Burkina Faso","Guinea"}, 0)), "De Facto Countries", "Non-De Facto Countries")</f>
        <v>Non-De Facto Countries</v>
      </c>
      <c r="AS209" s="9" t="str">
        <f t="shared" si="57"/>
        <v>Infrastructure</v>
      </c>
      <c r="AT209" s="9" t="str" cm="1">
        <f t="array" ref="AT209">_xlfn.SWITCH(K209,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10" spans="1:46" ht="10.5">
      <c r="A210" s="8" t="s">
        <v>584</v>
      </c>
      <c r="B210" s="9" t="s">
        <v>585</v>
      </c>
      <c r="C210" s="9" t="s">
        <v>203</v>
      </c>
      <c r="D210" s="9" t="s">
        <v>49</v>
      </c>
      <c r="E210" s="9" t="s">
        <v>79</v>
      </c>
      <c r="F210" s="9" t="s">
        <v>98</v>
      </c>
      <c r="G210" s="9" t="s">
        <v>98</v>
      </c>
      <c r="H210" s="9" t="s">
        <v>52</v>
      </c>
      <c r="I210" s="9" t="s">
        <v>73</v>
      </c>
      <c r="J210" s="9" t="s">
        <v>62</v>
      </c>
      <c r="K210" s="9" t="s">
        <v>99</v>
      </c>
      <c r="L210" s="9">
        <v>0</v>
      </c>
      <c r="M210" s="9">
        <v>30</v>
      </c>
      <c r="N210" s="9">
        <v>0</v>
      </c>
      <c r="O210" s="9">
        <v>0</v>
      </c>
      <c r="P210" s="9">
        <v>0</v>
      </c>
      <c r="Q210" s="9">
        <v>0</v>
      </c>
      <c r="R210" s="9">
        <f t="shared" si="45"/>
        <v>0</v>
      </c>
      <c r="S210" s="9">
        <v>0</v>
      </c>
      <c r="T210" s="9">
        <v>0</v>
      </c>
      <c r="U210" s="9">
        <v>0</v>
      </c>
      <c r="V210" s="11">
        <f t="shared" si="46"/>
        <v>30</v>
      </c>
      <c r="W210" s="9" t="s">
        <v>12</v>
      </c>
      <c r="X210" s="9">
        <v>0</v>
      </c>
      <c r="Y210" s="9">
        <v>0</v>
      </c>
      <c r="Z210" s="9">
        <v>100</v>
      </c>
      <c r="AA210" s="9">
        <v>0</v>
      </c>
      <c r="AB210" s="9">
        <v>0</v>
      </c>
      <c r="AC210" s="10">
        <f t="shared" si="44"/>
        <v>30</v>
      </c>
      <c r="AD210" s="9" t="b">
        <f>Table1[[#This Row],[TOTAL HI]]=Table1[[#This Row],[Total]]</f>
        <v>1</v>
      </c>
      <c r="AE210" s="11">
        <f t="shared" si="47"/>
        <v>0</v>
      </c>
      <c r="AF210" s="11">
        <f t="shared" si="48"/>
        <v>0</v>
      </c>
      <c r="AG210" s="11">
        <f t="shared" si="49"/>
        <v>30</v>
      </c>
      <c r="AH210" s="11">
        <f t="shared" si="50"/>
        <v>0</v>
      </c>
      <c r="AI210" s="11">
        <f t="shared" si="51"/>
        <v>0</v>
      </c>
      <c r="AJ210" s="12">
        <v>45261</v>
      </c>
      <c r="AK210" s="11" t="s">
        <v>56</v>
      </c>
      <c r="AL210" s="9" t="s">
        <v>57</v>
      </c>
      <c r="AM210" s="9" t="str">
        <f t="shared" si="52"/>
        <v>Industry</v>
      </c>
      <c r="AN210" s="9" t="str">
        <f t="shared" si="53"/>
        <v>South</v>
      </c>
      <c r="AO210" s="9" t="str">
        <f t="shared" si="54"/>
        <v>&lt;1-50 Mn</v>
      </c>
      <c r="AP210" s="9" t="str">
        <f t="shared" si="55"/>
        <v>ADB Countries</v>
      </c>
      <c r="AQ210" s="9" t="str">
        <f t="shared" si="56"/>
        <v>Non-Transition States</v>
      </c>
      <c r="AR210" s="13" t="str">
        <f>IF(ISNUMBER(MATCH(C210, {"Gabon","Sudan","Niger","Mali","Burkina Faso","Guinea"}, 0)), "De Facto Countries", "Non-De Facto Countries")</f>
        <v>Non-De Facto Countries</v>
      </c>
      <c r="AS210" s="9" t="str">
        <f t="shared" si="57"/>
        <v>Others Including Policy-Based</v>
      </c>
      <c r="AT210" s="9" t="str" cm="1">
        <f t="array" ref="AT210">_xlfn.SWITCH(K210,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11" spans="1:46" ht="10.5">
      <c r="A211" s="8" t="s">
        <v>586</v>
      </c>
      <c r="B211" s="9" t="s">
        <v>587</v>
      </c>
      <c r="C211" s="9" t="s">
        <v>110</v>
      </c>
      <c r="D211" s="9" t="s">
        <v>49</v>
      </c>
      <c r="E211" s="9" t="s">
        <v>79</v>
      </c>
      <c r="F211" s="9" t="s">
        <v>148</v>
      </c>
      <c r="G211" s="9" t="s">
        <v>148</v>
      </c>
      <c r="H211" s="9" t="s">
        <v>52</v>
      </c>
      <c r="I211" s="9" t="s">
        <v>73</v>
      </c>
      <c r="J211" s="9" t="s">
        <v>112</v>
      </c>
      <c r="K211" s="9" t="s">
        <v>324</v>
      </c>
      <c r="L211" s="9">
        <v>0</v>
      </c>
      <c r="M211" s="9">
        <v>75</v>
      </c>
      <c r="N211" s="9">
        <v>0</v>
      </c>
      <c r="O211" s="9">
        <v>0</v>
      </c>
      <c r="P211" s="9">
        <v>0</v>
      </c>
      <c r="Q211" s="9">
        <v>0</v>
      </c>
      <c r="R211" s="9">
        <f t="shared" si="45"/>
        <v>0</v>
      </c>
      <c r="S211" s="9">
        <v>0</v>
      </c>
      <c r="T211" s="9">
        <v>0</v>
      </c>
      <c r="U211" s="9">
        <v>0</v>
      </c>
      <c r="V211" s="11">
        <f t="shared" si="46"/>
        <v>75</v>
      </c>
      <c r="W211" s="9" t="s">
        <v>12</v>
      </c>
      <c r="X211" s="9">
        <v>0</v>
      </c>
      <c r="Y211" s="9">
        <v>70</v>
      </c>
      <c r="Z211" s="9">
        <v>0</v>
      </c>
      <c r="AA211" s="9">
        <v>0</v>
      </c>
      <c r="AB211" s="9">
        <v>30</v>
      </c>
      <c r="AC211" s="10">
        <f t="shared" si="44"/>
        <v>75</v>
      </c>
      <c r="AD211" s="9" t="b">
        <f>Table1[[#This Row],[TOTAL HI]]=Table1[[#This Row],[Total]]</f>
        <v>1</v>
      </c>
      <c r="AE211" s="11">
        <f t="shared" si="47"/>
        <v>0</v>
      </c>
      <c r="AF211" s="11">
        <f t="shared" si="48"/>
        <v>52.5</v>
      </c>
      <c r="AG211" s="11">
        <f t="shared" si="49"/>
        <v>0</v>
      </c>
      <c r="AH211" s="11">
        <f t="shared" si="50"/>
        <v>0</v>
      </c>
      <c r="AI211" s="11">
        <f t="shared" si="51"/>
        <v>22.5</v>
      </c>
      <c r="AJ211" s="12">
        <v>45261</v>
      </c>
      <c r="AK211" s="11" t="s">
        <v>56</v>
      </c>
      <c r="AL211" s="9" t="s">
        <v>27</v>
      </c>
      <c r="AM211" s="9" t="str">
        <f t="shared" si="52"/>
        <v>Power</v>
      </c>
      <c r="AN211" s="9" t="str">
        <f t="shared" si="53"/>
        <v>East</v>
      </c>
      <c r="AO211" s="9" t="str">
        <f t="shared" si="54"/>
        <v>50-100 Mn</v>
      </c>
      <c r="AP211" s="9" t="str">
        <f t="shared" si="55"/>
        <v>Blend Countries</v>
      </c>
      <c r="AQ211" s="9" t="str">
        <f t="shared" si="56"/>
        <v>Non-Transition States</v>
      </c>
      <c r="AR211" s="13" t="str">
        <f>IF(ISNUMBER(MATCH(C211, {"Gabon","Sudan","Niger","Mali","Burkina Faso","Guinea"}, 0)), "De Facto Countries", "Non-De Facto Countries")</f>
        <v>Non-De Facto Countries</v>
      </c>
      <c r="AS211" s="9" t="str">
        <f t="shared" si="57"/>
        <v>Infrastructure</v>
      </c>
      <c r="AT211" s="9" t="str" cm="1">
        <f t="array" ref="AT211">_xlfn.SWITCH(K211,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12" spans="1:46" ht="10.5">
      <c r="A212" s="8" t="s">
        <v>588</v>
      </c>
      <c r="B212" s="9" t="s">
        <v>589</v>
      </c>
      <c r="C212" s="9" t="s">
        <v>110</v>
      </c>
      <c r="D212" s="9" t="s">
        <v>49</v>
      </c>
      <c r="E212" s="9" t="s">
        <v>79</v>
      </c>
      <c r="F212" s="9" t="s">
        <v>103</v>
      </c>
      <c r="G212" s="9" t="s">
        <v>103</v>
      </c>
      <c r="H212" s="9" t="s">
        <v>52</v>
      </c>
      <c r="I212" s="9" t="s">
        <v>53</v>
      </c>
      <c r="J212" s="9" t="s">
        <v>112</v>
      </c>
      <c r="K212" s="9" t="s">
        <v>104</v>
      </c>
      <c r="L212" s="9">
        <v>60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f t="shared" si="45"/>
        <v>0</v>
      </c>
      <c r="S212" s="9">
        <v>0</v>
      </c>
      <c r="T212" s="9">
        <v>0</v>
      </c>
      <c r="U212" s="9">
        <v>0</v>
      </c>
      <c r="V212" s="11">
        <f t="shared" si="46"/>
        <v>60</v>
      </c>
      <c r="W212" s="9" t="s">
        <v>11</v>
      </c>
      <c r="X212" s="9">
        <v>0</v>
      </c>
      <c r="Y212" s="9">
        <v>0</v>
      </c>
      <c r="Z212" s="9">
        <v>90</v>
      </c>
      <c r="AA212" s="9">
        <v>0</v>
      </c>
      <c r="AB212" s="9">
        <v>10</v>
      </c>
      <c r="AC212" s="10">
        <f t="shared" si="44"/>
        <v>60</v>
      </c>
      <c r="AD212" s="9" t="b">
        <f>Table1[[#This Row],[TOTAL HI]]=Table1[[#This Row],[Total]]</f>
        <v>1</v>
      </c>
      <c r="AE212" s="11">
        <f t="shared" si="47"/>
        <v>0</v>
      </c>
      <c r="AF212" s="11">
        <f t="shared" si="48"/>
        <v>0</v>
      </c>
      <c r="AG212" s="11">
        <f t="shared" si="49"/>
        <v>54</v>
      </c>
      <c r="AH212" s="11">
        <f t="shared" si="50"/>
        <v>0</v>
      </c>
      <c r="AI212" s="11">
        <f t="shared" si="51"/>
        <v>6</v>
      </c>
      <c r="AJ212" s="12">
        <v>45261</v>
      </c>
      <c r="AK212" s="11" t="s">
        <v>56</v>
      </c>
      <c r="AL212" s="9" t="s">
        <v>27</v>
      </c>
      <c r="AM212" s="9" t="str">
        <f t="shared" si="52"/>
        <v>WASH Sector</v>
      </c>
      <c r="AN212" s="9" t="str">
        <f t="shared" si="53"/>
        <v>East</v>
      </c>
      <c r="AO212" s="9" t="str">
        <f t="shared" si="54"/>
        <v>50-100 Mn</v>
      </c>
      <c r="AP212" s="9" t="str">
        <f t="shared" si="55"/>
        <v>Blend Countries</v>
      </c>
      <c r="AQ212" s="9" t="str">
        <f t="shared" si="56"/>
        <v>Non-Transition States</v>
      </c>
      <c r="AR212" s="13" t="str">
        <f>IF(ISNUMBER(MATCH(C212, {"Gabon","Sudan","Niger","Mali","Burkina Faso","Guinea"}, 0)), "De Facto Countries", "Non-De Facto Countries")</f>
        <v>Non-De Facto Countries</v>
      </c>
      <c r="AS212" s="9" t="str">
        <f t="shared" si="57"/>
        <v>Infrastructure</v>
      </c>
      <c r="AT212" s="9" t="str" cm="1">
        <f t="array" ref="AT212">_xlfn.SWITCH(K212,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13" spans="1:46" ht="10.5">
      <c r="A213" s="8" t="s">
        <v>590</v>
      </c>
      <c r="B213" s="9" t="s">
        <v>591</v>
      </c>
      <c r="C213" s="9" t="s">
        <v>110</v>
      </c>
      <c r="D213" s="9" t="s">
        <v>49</v>
      </c>
      <c r="E213" s="9" t="s">
        <v>79</v>
      </c>
      <c r="F213" s="9" t="s">
        <v>148</v>
      </c>
      <c r="G213" s="9" t="s">
        <v>592</v>
      </c>
      <c r="H213" s="9" t="s">
        <v>52</v>
      </c>
      <c r="I213" s="9" t="s">
        <v>73</v>
      </c>
      <c r="J213" s="9" t="s">
        <v>112</v>
      </c>
      <c r="K213" s="9" t="s">
        <v>324</v>
      </c>
      <c r="L213" s="9">
        <v>0</v>
      </c>
      <c r="M213" s="9">
        <v>60</v>
      </c>
      <c r="N213" s="9">
        <v>0</v>
      </c>
      <c r="O213" s="9">
        <v>0</v>
      </c>
      <c r="P213" s="9">
        <v>0</v>
      </c>
      <c r="Q213" s="9">
        <v>0</v>
      </c>
      <c r="R213" s="9">
        <f t="shared" si="45"/>
        <v>0</v>
      </c>
      <c r="S213" s="9">
        <v>0</v>
      </c>
      <c r="T213" s="9">
        <v>0</v>
      </c>
      <c r="U213" s="9">
        <v>0</v>
      </c>
      <c r="V213" s="11">
        <f t="shared" si="46"/>
        <v>60</v>
      </c>
      <c r="W213" s="9" t="s">
        <v>12</v>
      </c>
      <c r="X213" s="9">
        <v>0</v>
      </c>
      <c r="Y213" s="9">
        <v>80</v>
      </c>
      <c r="Z213" s="9">
        <v>20</v>
      </c>
      <c r="AA213" s="9">
        <v>0</v>
      </c>
      <c r="AB213" s="9">
        <v>0</v>
      </c>
      <c r="AC213" s="10">
        <f t="shared" si="44"/>
        <v>60</v>
      </c>
      <c r="AD213" s="9" t="b">
        <f>Table1[[#This Row],[TOTAL HI]]=Table1[[#This Row],[Total]]</f>
        <v>1</v>
      </c>
      <c r="AE213" s="11">
        <f t="shared" si="47"/>
        <v>0</v>
      </c>
      <c r="AF213" s="11">
        <f t="shared" si="48"/>
        <v>48</v>
      </c>
      <c r="AG213" s="11">
        <f t="shared" si="49"/>
        <v>12</v>
      </c>
      <c r="AH213" s="11">
        <f t="shared" si="50"/>
        <v>0</v>
      </c>
      <c r="AI213" s="11">
        <f t="shared" si="51"/>
        <v>0</v>
      </c>
      <c r="AJ213" s="12">
        <v>45261</v>
      </c>
      <c r="AK213" s="11" t="s">
        <v>56</v>
      </c>
      <c r="AL213" s="9" t="s">
        <v>57</v>
      </c>
      <c r="AM213" s="9" t="str">
        <f t="shared" si="52"/>
        <v>Power</v>
      </c>
      <c r="AN213" s="9" t="str">
        <f t="shared" si="53"/>
        <v>East</v>
      </c>
      <c r="AO213" s="9" t="str">
        <f t="shared" si="54"/>
        <v>50-100 Mn</v>
      </c>
      <c r="AP213" s="9" t="str">
        <f t="shared" si="55"/>
        <v>Blend Countries</v>
      </c>
      <c r="AQ213" s="9" t="str">
        <f t="shared" si="56"/>
        <v>Non-Transition States</v>
      </c>
      <c r="AR213" s="13" t="str">
        <f>IF(ISNUMBER(MATCH(C213, {"Gabon","Sudan","Niger","Mali","Burkina Faso","Guinea"}, 0)), "De Facto Countries", "Non-De Facto Countries")</f>
        <v>Non-De Facto Countries</v>
      </c>
      <c r="AS213" s="9" t="str">
        <f t="shared" si="57"/>
        <v>Infrastructure</v>
      </c>
      <c r="AT213" s="9" t="str" cm="1">
        <f t="array" ref="AT213">_xlfn.SWITCH(K213,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14" spans="1:46" ht="10.5">
      <c r="A214" s="8" t="s">
        <v>593</v>
      </c>
      <c r="B214" s="9" t="s">
        <v>594</v>
      </c>
      <c r="C214" s="9" t="s">
        <v>82</v>
      </c>
      <c r="D214" s="9" t="s">
        <v>49</v>
      </c>
      <c r="E214" s="9" t="s">
        <v>66</v>
      </c>
      <c r="F214" s="9" t="s">
        <v>208</v>
      </c>
      <c r="G214" s="9" t="s">
        <v>208</v>
      </c>
      <c r="H214" s="9" t="s">
        <v>52</v>
      </c>
      <c r="I214" s="9" t="s">
        <v>53</v>
      </c>
      <c r="J214" s="9" t="s">
        <v>112</v>
      </c>
      <c r="K214" s="9" t="s">
        <v>127</v>
      </c>
      <c r="L214" s="9">
        <v>235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f t="shared" si="45"/>
        <v>0</v>
      </c>
      <c r="S214" s="9">
        <v>0</v>
      </c>
      <c r="T214" s="9">
        <v>0</v>
      </c>
      <c r="U214" s="9">
        <v>0</v>
      </c>
      <c r="V214" s="11">
        <f t="shared" si="46"/>
        <v>235</v>
      </c>
      <c r="W214" s="9" t="s">
        <v>11</v>
      </c>
      <c r="X214" s="9">
        <v>0</v>
      </c>
      <c r="Y214" s="9">
        <v>0</v>
      </c>
      <c r="Z214" s="9">
        <v>0</v>
      </c>
      <c r="AA214" s="9">
        <v>80</v>
      </c>
      <c r="AB214" s="9">
        <v>20</v>
      </c>
      <c r="AC214" s="10">
        <f t="shared" si="44"/>
        <v>235</v>
      </c>
      <c r="AD214" s="9" t="b">
        <f>Table1[[#This Row],[TOTAL HI]]=Table1[[#This Row],[Total]]</f>
        <v>1</v>
      </c>
      <c r="AE214" s="11">
        <f t="shared" si="47"/>
        <v>0</v>
      </c>
      <c r="AF214" s="11">
        <f t="shared" si="48"/>
        <v>0</v>
      </c>
      <c r="AG214" s="11">
        <f t="shared" si="49"/>
        <v>0</v>
      </c>
      <c r="AH214" s="11">
        <f t="shared" si="50"/>
        <v>188</v>
      </c>
      <c r="AI214" s="11">
        <f t="shared" si="51"/>
        <v>47</v>
      </c>
      <c r="AJ214" s="12">
        <v>45261</v>
      </c>
      <c r="AK214" s="11" t="s">
        <v>56</v>
      </c>
      <c r="AL214" s="9" t="s">
        <v>27</v>
      </c>
      <c r="AM214" s="9" t="str">
        <f t="shared" si="52"/>
        <v>Transport</v>
      </c>
      <c r="AN214" s="9" t="str">
        <f t="shared" si="53"/>
        <v>Multi</v>
      </c>
      <c r="AO214" s="9" t="str">
        <f t="shared" si="54"/>
        <v>100-300 Mn</v>
      </c>
      <c r="AP214" s="9" t="str">
        <f t="shared" si="55"/>
        <v>Multinational</v>
      </c>
      <c r="AQ214" s="9" t="str">
        <f t="shared" si="56"/>
        <v>Multinational</v>
      </c>
      <c r="AR214" s="13" t="str">
        <f>IF(ISNUMBER(MATCH(C214, {"Gabon","Sudan","Niger","Mali","Burkina Faso","Guinea"}, 0)), "De Facto Countries", "Non-De Facto Countries")</f>
        <v>Non-De Facto Countries</v>
      </c>
      <c r="AS214" s="9" t="str">
        <f t="shared" si="57"/>
        <v>Infrastructure</v>
      </c>
      <c r="AT214" s="9" t="str" cm="1">
        <f t="array" ref="AT214">_xlfn.SWITCH(K214,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15" spans="1:46" ht="10.5">
      <c r="A215" s="8" t="s">
        <v>595</v>
      </c>
      <c r="B215" s="9" t="s">
        <v>596</v>
      </c>
      <c r="C215" s="9" t="s">
        <v>110</v>
      </c>
      <c r="D215" s="9" t="s">
        <v>49</v>
      </c>
      <c r="E215" s="9" t="s">
        <v>66</v>
      </c>
      <c r="F215" s="9" t="s">
        <v>524</v>
      </c>
      <c r="G215" s="9" t="s">
        <v>524</v>
      </c>
      <c r="H215" s="9" t="s">
        <v>52</v>
      </c>
      <c r="I215" s="9" t="s">
        <v>53</v>
      </c>
      <c r="J215" s="9" t="s">
        <v>112</v>
      </c>
      <c r="K215" s="9" t="s">
        <v>99</v>
      </c>
      <c r="L215" s="9">
        <v>30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f t="shared" si="45"/>
        <v>0</v>
      </c>
      <c r="S215" s="9">
        <v>0</v>
      </c>
      <c r="T215" s="9">
        <v>0</v>
      </c>
      <c r="U215" s="9">
        <v>0</v>
      </c>
      <c r="V215" s="11">
        <f t="shared" si="46"/>
        <v>30</v>
      </c>
      <c r="W215" s="9" t="s">
        <v>11</v>
      </c>
      <c r="X215" s="9">
        <v>0</v>
      </c>
      <c r="Y215" s="9">
        <v>0</v>
      </c>
      <c r="Z215" s="9">
        <v>50</v>
      </c>
      <c r="AA215" s="9">
        <v>0</v>
      </c>
      <c r="AB215" s="9">
        <v>50</v>
      </c>
      <c r="AC215" s="10">
        <f t="shared" si="44"/>
        <v>30</v>
      </c>
      <c r="AD215" s="9" t="b">
        <f>Table1[[#This Row],[TOTAL HI]]=Table1[[#This Row],[Total]]</f>
        <v>1</v>
      </c>
      <c r="AE215" s="11">
        <f t="shared" si="47"/>
        <v>0</v>
      </c>
      <c r="AF215" s="11">
        <f t="shared" si="48"/>
        <v>0</v>
      </c>
      <c r="AG215" s="11">
        <f t="shared" si="49"/>
        <v>15</v>
      </c>
      <c r="AH215" s="11">
        <f t="shared" si="50"/>
        <v>0</v>
      </c>
      <c r="AI215" s="11">
        <f t="shared" si="51"/>
        <v>15</v>
      </c>
      <c r="AJ215" s="12">
        <v>45261</v>
      </c>
      <c r="AK215" s="11" t="s">
        <v>56</v>
      </c>
      <c r="AL215" s="9" t="s">
        <v>27</v>
      </c>
      <c r="AM215" s="9" t="str">
        <f t="shared" si="52"/>
        <v>ICT</v>
      </c>
      <c r="AN215" s="9" t="str">
        <f t="shared" si="53"/>
        <v>East</v>
      </c>
      <c r="AO215" s="9" t="str">
        <f t="shared" si="54"/>
        <v>&lt;1-50 Mn</v>
      </c>
      <c r="AP215" s="9" t="str">
        <f t="shared" si="55"/>
        <v>Blend Countries</v>
      </c>
      <c r="AQ215" s="9" t="str">
        <f t="shared" si="56"/>
        <v>Non-Transition States</v>
      </c>
      <c r="AR215" s="13" t="str">
        <f>IF(ISNUMBER(MATCH(C215, {"Gabon","Sudan","Niger","Mali","Burkina Faso","Guinea"}, 0)), "De Facto Countries", "Non-De Facto Countries")</f>
        <v>Non-De Facto Countries</v>
      </c>
      <c r="AS215" s="9" t="str">
        <f t="shared" si="57"/>
        <v>Others Including Policy-Based</v>
      </c>
      <c r="AT215" s="9" t="str" cm="1">
        <f t="array" ref="AT215">_xlfn.SWITCH(K215,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16" spans="1:46" ht="10.5">
      <c r="A216" s="8" t="s">
        <v>597</v>
      </c>
      <c r="B216" s="9" t="s">
        <v>598</v>
      </c>
      <c r="C216" s="9" t="s">
        <v>385</v>
      </c>
      <c r="D216" s="9" t="s">
        <v>49</v>
      </c>
      <c r="E216" s="9" t="s">
        <v>79</v>
      </c>
      <c r="F216" s="9" t="s">
        <v>141</v>
      </c>
      <c r="G216" s="9" t="s">
        <v>141</v>
      </c>
      <c r="H216" s="9" t="s">
        <v>52</v>
      </c>
      <c r="I216" s="9" t="s">
        <v>53</v>
      </c>
      <c r="J216" s="9" t="s">
        <v>112</v>
      </c>
      <c r="K216" s="9" t="s">
        <v>127</v>
      </c>
      <c r="L216" s="9">
        <v>75.14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f t="shared" si="45"/>
        <v>0</v>
      </c>
      <c r="S216" s="9">
        <v>0</v>
      </c>
      <c r="T216" s="9">
        <v>0</v>
      </c>
      <c r="U216" s="9">
        <v>0</v>
      </c>
      <c r="V216" s="11">
        <f t="shared" si="46"/>
        <v>75.14</v>
      </c>
      <c r="W216" s="9" t="s">
        <v>11</v>
      </c>
      <c r="X216" s="9">
        <v>0</v>
      </c>
      <c r="Y216" s="9">
        <v>0</v>
      </c>
      <c r="Z216" s="9">
        <v>50</v>
      </c>
      <c r="AA216" s="9">
        <v>25</v>
      </c>
      <c r="AB216" s="9">
        <v>25</v>
      </c>
      <c r="AC216" s="10">
        <f t="shared" si="44"/>
        <v>75.14</v>
      </c>
      <c r="AD216" s="9" t="b">
        <f>Table1[[#This Row],[TOTAL HI]]=Table1[[#This Row],[Total]]</f>
        <v>1</v>
      </c>
      <c r="AE216" s="11">
        <f t="shared" si="47"/>
        <v>0</v>
      </c>
      <c r="AF216" s="11">
        <f t="shared" si="48"/>
        <v>0</v>
      </c>
      <c r="AG216" s="11">
        <f t="shared" si="49"/>
        <v>37.57</v>
      </c>
      <c r="AH216" s="11">
        <f t="shared" si="50"/>
        <v>18.785</v>
      </c>
      <c r="AI216" s="11">
        <f t="shared" si="51"/>
        <v>18.785</v>
      </c>
      <c r="AJ216" s="12">
        <v>45261</v>
      </c>
      <c r="AK216" s="11" t="s">
        <v>56</v>
      </c>
      <c r="AL216" s="9" t="s">
        <v>27</v>
      </c>
      <c r="AM216" s="9" t="str">
        <f t="shared" si="52"/>
        <v>Urban Developm.</v>
      </c>
      <c r="AN216" s="9" t="str">
        <f t="shared" si="53"/>
        <v>East</v>
      </c>
      <c r="AO216" s="9" t="str">
        <f t="shared" si="54"/>
        <v>50-100 Mn</v>
      </c>
      <c r="AP216" s="9" t="str">
        <f t="shared" si="55"/>
        <v>ADF Countries</v>
      </c>
      <c r="AQ216" s="9" t="str">
        <f t="shared" si="56"/>
        <v>Non-Transition States</v>
      </c>
      <c r="AR216" s="13" t="str">
        <f>IF(ISNUMBER(MATCH(C216, {"Gabon","Sudan","Niger","Mali","Burkina Faso","Guinea"}, 0)), "De Facto Countries", "Non-De Facto Countries")</f>
        <v>Non-De Facto Countries</v>
      </c>
      <c r="AS216" s="9" t="str">
        <f t="shared" si="57"/>
        <v>Infrastructure</v>
      </c>
      <c r="AT216" s="9" t="str" cm="1">
        <f t="array" ref="AT216">_xlfn.SWITCH(K216,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17" spans="1:46" ht="10.5">
      <c r="A217" s="8" t="s">
        <v>599</v>
      </c>
      <c r="B217" s="9" t="s">
        <v>600</v>
      </c>
      <c r="C217" s="9" t="s">
        <v>200</v>
      </c>
      <c r="D217" s="9" t="s">
        <v>49</v>
      </c>
      <c r="E217" s="9" t="s">
        <v>50</v>
      </c>
      <c r="F217" s="9" t="s">
        <v>148</v>
      </c>
      <c r="G217" s="9" t="s">
        <v>148</v>
      </c>
      <c r="H217" s="9" t="s">
        <v>52</v>
      </c>
      <c r="I217" s="9" t="s">
        <v>73</v>
      </c>
      <c r="J217" s="9" t="s">
        <v>67</v>
      </c>
      <c r="K217" s="9" t="s">
        <v>324</v>
      </c>
      <c r="L217" s="9">
        <v>0</v>
      </c>
      <c r="M217" s="9">
        <v>100</v>
      </c>
      <c r="N217" s="9">
        <v>0</v>
      </c>
      <c r="O217" s="9">
        <v>0</v>
      </c>
      <c r="P217" s="9">
        <v>0</v>
      </c>
      <c r="Q217" s="9">
        <v>0</v>
      </c>
      <c r="R217" s="9">
        <f t="shared" si="45"/>
        <v>0</v>
      </c>
      <c r="S217" s="9">
        <v>0</v>
      </c>
      <c r="T217" s="9">
        <v>0</v>
      </c>
      <c r="U217" s="9">
        <v>0</v>
      </c>
      <c r="V217" s="11">
        <f t="shared" si="46"/>
        <v>100</v>
      </c>
      <c r="W217" s="9" t="s">
        <v>12</v>
      </c>
      <c r="X217" s="9">
        <v>0</v>
      </c>
      <c r="Y217" s="9">
        <v>100</v>
      </c>
      <c r="Z217" s="9">
        <v>0</v>
      </c>
      <c r="AA217" s="9">
        <v>0</v>
      </c>
      <c r="AB217" s="9">
        <v>0</v>
      </c>
      <c r="AC217" s="10">
        <f t="shared" si="44"/>
        <v>100</v>
      </c>
      <c r="AD217" s="9" t="b">
        <f>Table1[[#This Row],[TOTAL HI]]=Table1[[#This Row],[Total]]</f>
        <v>1</v>
      </c>
      <c r="AE217" s="11">
        <f t="shared" si="47"/>
        <v>0</v>
      </c>
      <c r="AF217" s="11">
        <f t="shared" si="48"/>
        <v>100</v>
      </c>
      <c r="AG217" s="11">
        <f t="shared" si="49"/>
        <v>0</v>
      </c>
      <c r="AH217" s="11">
        <f t="shared" si="50"/>
        <v>0</v>
      </c>
      <c r="AI217" s="11">
        <f t="shared" si="51"/>
        <v>0</v>
      </c>
      <c r="AJ217" s="12">
        <v>45261</v>
      </c>
      <c r="AK217" s="11" t="s">
        <v>56</v>
      </c>
      <c r="AL217" s="9" t="s">
        <v>57</v>
      </c>
      <c r="AM217" s="9" t="str">
        <f t="shared" si="52"/>
        <v>Power</v>
      </c>
      <c r="AN217" s="9" t="str">
        <f t="shared" si="53"/>
        <v>Central</v>
      </c>
      <c r="AO217" s="9" t="str">
        <f t="shared" si="54"/>
        <v>50-100 Mn</v>
      </c>
      <c r="AP217" s="9" t="str">
        <f t="shared" si="55"/>
        <v>Blend Countries</v>
      </c>
      <c r="AQ217" s="9" t="str">
        <f t="shared" si="56"/>
        <v>Non-Transition States</v>
      </c>
      <c r="AR217" s="13" t="str">
        <f>IF(ISNUMBER(MATCH(C217, {"Gabon","Sudan","Niger","Mali","Burkina Faso","Guinea"}, 0)), "De Facto Countries", "Non-De Facto Countries")</f>
        <v>Non-De Facto Countries</v>
      </c>
      <c r="AS217" s="9" t="str">
        <f t="shared" si="57"/>
        <v>Infrastructure</v>
      </c>
      <c r="AT217" s="9" t="str" cm="1">
        <f t="array" ref="AT217">_xlfn.SWITCH(K217,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18" spans="1:46" ht="10.5">
      <c r="A218" s="8" t="s">
        <v>601</v>
      </c>
      <c r="B218" s="9" t="s">
        <v>602</v>
      </c>
      <c r="C218" s="9" t="s">
        <v>603</v>
      </c>
      <c r="D218" s="9" t="s">
        <v>49</v>
      </c>
      <c r="E218" s="9" t="s">
        <v>79</v>
      </c>
      <c r="F218" s="9" t="s">
        <v>148</v>
      </c>
      <c r="G218" s="9" t="s">
        <v>148</v>
      </c>
      <c r="H218" s="9" t="s">
        <v>52</v>
      </c>
      <c r="I218" s="9" t="s">
        <v>73</v>
      </c>
      <c r="J218" s="9" t="s">
        <v>112</v>
      </c>
      <c r="K218" s="9" t="s">
        <v>324</v>
      </c>
      <c r="L218" s="9">
        <v>0</v>
      </c>
      <c r="M218" s="9">
        <v>13.71</v>
      </c>
      <c r="N218" s="9">
        <v>0</v>
      </c>
      <c r="O218" s="9">
        <v>0</v>
      </c>
      <c r="P218" s="9">
        <v>0</v>
      </c>
      <c r="Q218" s="9">
        <v>0</v>
      </c>
      <c r="R218" s="9">
        <f t="shared" si="45"/>
        <v>0</v>
      </c>
      <c r="S218" s="9">
        <v>0</v>
      </c>
      <c r="T218" s="9">
        <v>0</v>
      </c>
      <c r="U218" s="9">
        <v>0</v>
      </c>
      <c r="V218" s="11">
        <f t="shared" si="46"/>
        <v>13.71</v>
      </c>
      <c r="W218" s="9" t="s">
        <v>12</v>
      </c>
      <c r="X218" s="9">
        <v>0</v>
      </c>
      <c r="Y218" s="9">
        <v>80</v>
      </c>
      <c r="Z218" s="9">
        <v>0</v>
      </c>
      <c r="AA218" s="9">
        <v>0</v>
      </c>
      <c r="AB218" s="9">
        <v>20</v>
      </c>
      <c r="AC218" s="10">
        <f t="shared" si="44"/>
        <v>13.710000000000003</v>
      </c>
      <c r="AD218" s="9" t="b">
        <f>Table1[[#This Row],[TOTAL HI]]=Table1[[#This Row],[Total]]</f>
        <v>1</v>
      </c>
      <c r="AE218" s="11">
        <f t="shared" si="47"/>
        <v>0</v>
      </c>
      <c r="AF218" s="11">
        <f t="shared" si="48"/>
        <v>10.968000000000002</v>
      </c>
      <c r="AG218" s="11">
        <f t="shared" si="49"/>
        <v>0</v>
      </c>
      <c r="AH218" s="11">
        <f t="shared" si="50"/>
        <v>0</v>
      </c>
      <c r="AI218" s="11">
        <f t="shared" si="51"/>
        <v>2.7420000000000004</v>
      </c>
      <c r="AJ218" s="12">
        <v>45261</v>
      </c>
      <c r="AK218" s="11" t="s">
        <v>56</v>
      </c>
      <c r="AL218" s="9" t="s">
        <v>27</v>
      </c>
      <c r="AM218" s="9" t="str">
        <f t="shared" si="52"/>
        <v>Power</v>
      </c>
      <c r="AN218" s="9" t="str">
        <f t="shared" si="53"/>
        <v>East</v>
      </c>
      <c r="AO218" s="9" t="str">
        <f t="shared" si="54"/>
        <v>&lt;1-50 Mn</v>
      </c>
      <c r="AP218" s="9" t="str">
        <f t="shared" si="55"/>
        <v>ADF Countries</v>
      </c>
      <c r="AQ218" s="9" t="str">
        <f t="shared" si="56"/>
        <v>Transition States</v>
      </c>
      <c r="AR218" s="13" t="str">
        <f>IF(ISNUMBER(MATCH(C218, {"Gabon","Sudan","Niger","Mali","Burkina Faso","Guinea"}, 0)), "De Facto Countries", "Non-De Facto Countries")</f>
        <v>Non-De Facto Countries</v>
      </c>
      <c r="AS218" s="9" t="str">
        <f t="shared" si="57"/>
        <v>Infrastructure</v>
      </c>
      <c r="AT218" s="9" t="str" cm="1">
        <f t="array" ref="AT218">_xlfn.SWITCH(K218,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19" spans="1:46" ht="10.5">
      <c r="A219" s="8" t="s">
        <v>604</v>
      </c>
      <c r="B219" s="9" t="s">
        <v>605</v>
      </c>
      <c r="C219" s="9" t="s">
        <v>606</v>
      </c>
      <c r="D219" s="9" t="s">
        <v>49</v>
      </c>
      <c r="E219" s="9" t="s">
        <v>50</v>
      </c>
      <c r="F219" s="9" t="s">
        <v>103</v>
      </c>
      <c r="G219" s="9" t="s">
        <v>103</v>
      </c>
      <c r="H219" s="9" t="s">
        <v>52</v>
      </c>
      <c r="I219" s="9" t="s">
        <v>53</v>
      </c>
      <c r="J219" s="9" t="s">
        <v>112</v>
      </c>
      <c r="K219" s="9" t="s">
        <v>104</v>
      </c>
      <c r="L219" s="9">
        <v>0</v>
      </c>
      <c r="M219" s="9">
        <v>0</v>
      </c>
      <c r="N219" s="9">
        <v>0</v>
      </c>
      <c r="O219" s="9">
        <v>19.2</v>
      </c>
      <c r="P219" s="9">
        <v>0</v>
      </c>
      <c r="Q219" s="9">
        <v>13.8</v>
      </c>
      <c r="R219" s="9">
        <f t="shared" si="45"/>
        <v>33</v>
      </c>
      <c r="S219" s="9">
        <v>0</v>
      </c>
      <c r="T219" s="9">
        <v>0</v>
      </c>
      <c r="U219" s="9">
        <v>0</v>
      </c>
      <c r="V219" s="11">
        <f t="shared" si="46"/>
        <v>33</v>
      </c>
      <c r="W219" s="9" t="s">
        <v>17</v>
      </c>
      <c r="X219" s="9">
        <v>10</v>
      </c>
      <c r="Y219" s="9">
        <v>0</v>
      </c>
      <c r="Z219" s="9">
        <v>0</v>
      </c>
      <c r="AA219" s="9">
        <v>0</v>
      </c>
      <c r="AB219" s="9">
        <v>90</v>
      </c>
      <c r="AC219" s="10">
        <f t="shared" si="44"/>
        <v>33</v>
      </c>
      <c r="AD219" s="9" t="b">
        <f>Table1[[#This Row],[TOTAL HI]]=Table1[[#This Row],[Total]]</f>
        <v>1</v>
      </c>
      <c r="AE219" s="11">
        <f t="shared" si="47"/>
        <v>3.3</v>
      </c>
      <c r="AF219" s="11">
        <f t="shared" si="48"/>
        <v>0</v>
      </c>
      <c r="AG219" s="11">
        <f t="shared" si="49"/>
        <v>0</v>
      </c>
      <c r="AH219" s="11">
        <f t="shared" si="50"/>
        <v>0</v>
      </c>
      <c r="AI219" s="11">
        <f t="shared" si="51"/>
        <v>29.7</v>
      </c>
      <c r="AJ219" s="12">
        <v>45261</v>
      </c>
      <c r="AK219" s="11" t="s">
        <v>56</v>
      </c>
      <c r="AL219" s="9" t="s">
        <v>27</v>
      </c>
      <c r="AM219" s="9" t="str">
        <f t="shared" si="52"/>
        <v>WASH Sector</v>
      </c>
      <c r="AN219" s="9" t="str">
        <f t="shared" si="53"/>
        <v>East</v>
      </c>
      <c r="AO219" s="9" t="str">
        <f t="shared" si="54"/>
        <v>&lt;1-50 Mn</v>
      </c>
      <c r="AP219" s="9" t="str">
        <f t="shared" si="55"/>
        <v>ADF Countries</v>
      </c>
      <c r="AQ219" s="9" t="str">
        <f t="shared" si="56"/>
        <v>Transition States</v>
      </c>
      <c r="AR219" s="13" t="str">
        <f>IF(ISNUMBER(MATCH(C219, {"Gabon","Sudan","Niger","Mali","Burkina Faso","Guinea"}, 0)), "De Facto Countries", "Non-De Facto Countries")</f>
        <v>De Facto Countries</v>
      </c>
      <c r="AS219" s="9" t="str">
        <f t="shared" si="57"/>
        <v>Infrastructure</v>
      </c>
      <c r="AT219" s="9" t="str" cm="1">
        <f t="array" ref="AT219">_xlfn.SWITCH(K219,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20" spans="1:46" ht="10.5">
      <c r="A220" s="8" t="s">
        <v>607</v>
      </c>
      <c r="B220" s="9" t="s">
        <v>608</v>
      </c>
      <c r="C220" s="9" t="s">
        <v>394</v>
      </c>
      <c r="D220" s="9" t="s">
        <v>49</v>
      </c>
      <c r="E220" s="9" t="s">
        <v>79</v>
      </c>
      <c r="F220" s="9" t="s">
        <v>186</v>
      </c>
      <c r="G220" s="9" t="s">
        <v>186</v>
      </c>
      <c r="H220" s="9" t="s">
        <v>52</v>
      </c>
      <c r="I220" s="9" t="s">
        <v>53</v>
      </c>
      <c r="J220" s="9" t="s">
        <v>67</v>
      </c>
      <c r="K220" s="9" t="s">
        <v>127</v>
      </c>
      <c r="L220" s="9">
        <v>0</v>
      </c>
      <c r="M220" s="9">
        <v>0</v>
      </c>
      <c r="N220" s="9">
        <v>0</v>
      </c>
      <c r="O220" s="9">
        <v>9.5</v>
      </c>
      <c r="P220" s="9">
        <v>0</v>
      </c>
      <c r="Q220" s="9">
        <v>25</v>
      </c>
      <c r="R220" s="9">
        <f t="shared" si="45"/>
        <v>34.5</v>
      </c>
      <c r="S220" s="9">
        <v>0</v>
      </c>
      <c r="T220" s="9">
        <v>0</v>
      </c>
      <c r="U220" s="9">
        <v>0</v>
      </c>
      <c r="V220" s="11">
        <f t="shared" si="46"/>
        <v>34.5</v>
      </c>
      <c r="W220" s="9" t="s">
        <v>17</v>
      </c>
      <c r="X220" s="9">
        <v>0</v>
      </c>
      <c r="Y220" s="9">
        <v>0</v>
      </c>
      <c r="Z220" s="9">
        <v>0</v>
      </c>
      <c r="AA220" s="9">
        <v>80</v>
      </c>
      <c r="AB220" s="9">
        <v>20</v>
      </c>
      <c r="AC220" s="10">
        <f t="shared" si="44"/>
        <v>34.5</v>
      </c>
      <c r="AD220" s="9" t="b">
        <f>Table1[[#This Row],[TOTAL HI]]=Table1[[#This Row],[Total]]</f>
        <v>1</v>
      </c>
      <c r="AE220" s="11">
        <f t="shared" si="47"/>
        <v>0</v>
      </c>
      <c r="AF220" s="11">
        <f t="shared" si="48"/>
        <v>0</v>
      </c>
      <c r="AG220" s="11">
        <f t="shared" si="49"/>
        <v>0</v>
      </c>
      <c r="AH220" s="11">
        <f t="shared" si="50"/>
        <v>27.6</v>
      </c>
      <c r="AI220" s="11">
        <f t="shared" si="51"/>
        <v>6.9</v>
      </c>
      <c r="AJ220" s="12">
        <v>45261</v>
      </c>
      <c r="AK220" s="11" t="s">
        <v>56</v>
      </c>
      <c r="AL220" s="9" t="s">
        <v>27</v>
      </c>
      <c r="AM220" s="9" t="str">
        <f t="shared" si="52"/>
        <v>Transport</v>
      </c>
      <c r="AN220" s="9" t="str">
        <f t="shared" si="53"/>
        <v>Central</v>
      </c>
      <c r="AO220" s="9" t="str">
        <f t="shared" si="54"/>
        <v>&lt;1-50 Mn</v>
      </c>
      <c r="AP220" s="9" t="str">
        <f t="shared" si="55"/>
        <v>ADF Countries</v>
      </c>
      <c r="AQ220" s="9" t="str">
        <f t="shared" si="56"/>
        <v>Transition States</v>
      </c>
      <c r="AR220" s="13" t="str">
        <f>IF(ISNUMBER(MATCH(C220, {"Gabon","Sudan","Niger","Mali","Burkina Faso","Guinea"}, 0)), "De Facto Countries", "Non-De Facto Countries")</f>
        <v>Non-De Facto Countries</v>
      </c>
      <c r="AS220" s="9" t="str">
        <f t="shared" si="57"/>
        <v>Infrastructure</v>
      </c>
      <c r="AT220" s="9" t="str" cm="1">
        <f t="array" ref="AT220">_xlfn.SWITCH(K220,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21" spans="1:46" ht="10.5">
      <c r="A221" s="8" t="s">
        <v>609</v>
      </c>
      <c r="B221" s="9" t="s">
        <v>610</v>
      </c>
      <c r="C221" s="9" t="s">
        <v>200</v>
      </c>
      <c r="D221" s="9" t="s">
        <v>49</v>
      </c>
      <c r="E221" s="9" t="s">
        <v>79</v>
      </c>
      <c r="F221" s="9" t="s">
        <v>111</v>
      </c>
      <c r="G221" s="9" t="s">
        <v>111</v>
      </c>
      <c r="H221" s="9" t="s">
        <v>52</v>
      </c>
      <c r="I221" s="9" t="s">
        <v>53</v>
      </c>
      <c r="J221" s="9" t="s">
        <v>67</v>
      </c>
      <c r="K221" s="9" t="s">
        <v>99</v>
      </c>
      <c r="L221" s="9">
        <v>0</v>
      </c>
      <c r="M221" s="9">
        <v>0</v>
      </c>
      <c r="N221" s="9">
        <v>0</v>
      </c>
      <c r="O221" s="9">
        <v>0</v>
      </c>
      <c r="P221" s="9">
        <v>1</v>
      </c>
      <c r="Q221" s="9">
        <v>0</v>
      </c>
      <c r="R221" s="9">
        <f t="shared" si="45"/>
        <v>0</v>
      </c>
      <c r="S221" s="9">
        <v>0</v>
      </c>
      <c r="T221" s="9">
        <v>0</v>
      </c>
      <c r="U221" s="9">
        <v>0</v>
      </c>
      <c r="V221" s="11">
        <f t="shared" si="46"/>
        <v>1</v>
      </c>
      <c r="W221" s="9" t="s">
        <v>68</v>
      </c>
      <c r="X221" s="9">
        <v>0</v>
      </c>
      <c r="Y221" s="9">
        <v>0</v>
      </c>
      <c r="Z221" s="9">
        <v>0</v>
      </c>
      <c r="AA221" s="9">
        <v>0</v>
      </c>
      <c r="AB221" s="9">
        <v>100</v>
      </c>
      <c r="AC221" s="10">
        <f t="shared" si="44"/>
        <v>1</v>
      </c>
      <c r="AD221" s="9" t="b">
        <f>Table1[[#This Row],[TOTAL HI]]=Table1[[#This Row],[Total]]</f>
        <v>1</v>
      </c>
      <c r="AE221" s="11">
        <f t="shared" si="47"/>
        <v>0</v>
      </c>
      <c r="AF221" s="11">
        <f t="shared" si="48"/>
        <v>0</v>
      </c>
      <c r="AG221" s="11">
        <f t="shared" si="49"/>
        <v>0</v>
      </c>
      <c r="AH221" s="11">
        <f t="shared" si="50"/>
        <v>0</v>
      </c>
      <c r="AI221" s="11">
        <f t="shared" si="51"/>
        <v>1</v>
      </c>
      <c r="AJ221" s="12">
        <v>45261</v>
      </c>
      <c r="AK221" s="11" t="s">
        <v>56</v>
      </c>
      <c r="AL221" s="9" t="s">
        <v>27</v>
      </c>
      <c r="AM221" s="9" t="str">
        <f t="shared" si="52"/>
        <v>Industry</v>
      </c>
      <c r="AN221" s="9" t="str">
        <f t="shared" si="53"/>
        <v>Central</v>
      </c>
      <c r="AO221" s="9" t="str">
        <f t="shared" si="54"/>
        <v>&lt;1-50 Mn</v>
      </c>
      <c r="AP221" s="9" t="str">
        <f t="shared" si="55"/>
        <v>Blend Countries</v>
      </c>
      <c r="AQ221" s="9" t="str">
        <f t="shared" si="56"/>
        <v>Non-Transition States</v>
      </c>
      <c r="AR221" s="13" t="str">
        <f>IF(ISNUMBER(MATCH(C221, {"Gabon","Sudan","Niger","Mali","Burkina Faso","Guinea"}, 0)), "De Facto Countries", "Non-De Facto Countries")</f>
        <v>Non-De Facto Countries</v>
      </c>
      <c r="AS221" s="9" t="str">
        <f t="shared" si="57"/>
        <v>Others Including Policy-Based</v>
      </c>
      <c r="AT221" s="9" t="str" cm="1">
        <f t="array" ref="AT221">_xlfn.SWITCH(K221,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22" spans="1:46" ht="10.5">
      <c r="A222" s="8" t="s">
        <v>611</v>
      </c>
      <c r="B222" s="9" t="s">
        <v>612</v>
      </c>
      <c r="C222" s="9" t="s">
        <v>102</v>
      </c>
      <c r="D222" s="9" t="s">
        <v>49</v>
      </c>
      <c r="E222" s="9" t="s">
        <v>50</v>
      </c>
      <c r="F222" s="9" t="s">
        <v>126</v>
      </c>
      <c r="G222" s="9" t="s">
        <v>126</v>
      </c>
      <c r="H222" s="9" t="s">
        <v>52</v>
      </c>
      <c r="I222" s="9" t="s">
        <v>73</v>
      </c>
      <c r="J222" s="9" t="s">
        <v>85</v>
      </c>
      <c r="K222" s="9" t="s">
        <v>127</v>
      </c>
      <c r="L222" s="9">
        <v>0</v>
      </c>
      <c r="M222" s="9">
        <v>35</v>
      </c>
      <c r="N222" s="9">
        <v>0</v>
      </c>
      <c r="O222" s="9">
        <v>0</v>
      </c>
      <c r="P222" s="9">
        <v>0</v>
      </c>
      <c r="Q222" s="9">
        <v>0</v>
      </c>
      <c r="R222" s="9">
        <f t="shared" si="45"/>
        <v>0</v>
      </c>
      <c r="S222" s="9">
        <v>0</v>
      </c>
      <c r="T222" s="9">
        <v>0</v>
      </c>
      <c r="U222" s="9">
        <v>0</v>
      </c>
      <c r="V222" s="11">
        <f t="shared" si="46"/>
        <v>35</v>
      </c>
      <c r="W222" s="9" t="s">
        <v>12</v>
      </c>
      <c r="X222" s="9">
        <v>0</v>
      </c>
      <c r="Y222" s="9">
        <v>0</v>
      </c>
      <c r="Z222" s="9">
        <v>0</v>
      </c>
      <c r="AA222" s="9">
        <v>70</v>
      </c>
      <c r="AB222" s="9">
        <v>30</v>
      </c>
      <c r="AC222" s="10">
        <f t="shared" si="44"/>
        <v>35</v>
      </c>
      <c r="AD222" s="9" t="b">
        <f>Table1[[#This Row],[TOTAL HI]]=Table1[[#This Row],[Total]]</f>
        <v>1</v>
      </c>
      <c r="AE222" s="11">
        <f t="shared" si="47"/>
        <v>0</v>
      </c>
      <c r="AF222" s="11">
        <f t="shared" si="48"/>
        <v>0</v>
      </c>
      <c r="AG222" s="11">
        <f t="shared" si="49"/>
        <v>0</v>
      </c>
      <c r="AH222" s="11">
        <f t="shared" si="50"/>
        <v>24.5</v>
      </c>
      <c r="AI222" s="11">
        <f t="shared" si="51"/>
        <v>10.5</v>
      </c>
      <c r="AJ222" s="12">
        <v>45261</v>
      </c>
      <c r="AK222" s="11" t="s">
        <v>56</v>
      </c>
      <c r="AL222" s="9" t="s">
        <v>27</v>
      </c>
      <c r="AM222" s="9" t="str">
        <f t="shared" si="52"/>
        <v>Transport</v>
      </c>
      <c r="AN222" s="9" t="str">
        <f t="shared" si="53"/>
        <v>Nigeria</v>
      </c>
      <c r="AO222" s="9" t="str">
        <f t="shared" si="54"/>
        <v>&lt;1-50 Mn</v>
      </c>
      <c r="AP222" s="9" t="str">
        <f t="shared" si="55"/>
        <v>ADB Countries</v>
      </c>
      <c r="AQ222" s="9" t="str">
        <f t="shared" si="56"/>
        <v>Non-Transition States</v>
      </c>
      <c r="AR222" s="13" t="str">
        <f>IF(ISNUMBER(MATCH(C222, {"Gabon","Sudan","Niger","Mali","Burkina Faso","Guinea"}, 0)), "De Facto Countries", "Non-De Facto Countries")</f>
        <v>Non-De Facto Countries</v>
      </c>
      <c r="AS222" s="9" t="str">
        <f t="shared" si="57"/>
        <v>Infrastructure</v>
      </c>
      <c r="AT222" s="9" t="str" cm="1">
        <f t="array" ref="AT222">_xlfn.SWITCH(K222,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23" spans="1:46" ht="10.5">
      <c r="A223" s="8" t="s">
        <v>613</v>
      </c>
      <c r="B223" s="9" t="s">
        <v>614</v>
      </c>
      <c r="C223" s="9" t="s">
        <v>102</v>
      </c>
      <c r="D223" s="9" t="s">
        <v>49</v>
      </c>
      <c r="E223" s="9" t="s">
        <v>79</v>
      </c>
      <c r="F223" s="9" t="s">
        <v>126</v>
      </c>
      <c r="G223" s="9" t="s">
        <v>126</v>
      </c>
      <c r="H223" s="9" t="s">
        <v>84</v>
      </c>
      <c r="I223" s="9" t="s">
        <v>73</v>
      </c>
      <c r="J223" s="9" t="s">
        <v>85</v>
      </c>
      <c r="K223" s="9" t="s">
        <v>127</v>
      </c>
      <c r="L223" s="9">
        <v>0</v>
      </c>
      <c r="M223" s="9">
        <v>49</v>
      </c>
      <c r="N223" s="9">
        <v>0</v>
      </c>
      <c r="O223" s="9">
        <v>0</v>
      </c>
      <c r="P223" s="9">
        <v>0</v>
      </c>
      <c r="Q223" s="9">
        <v>0</v>
      </c>
      <c r="R223" s="9">
        <f t="shared" si="45"/>
        <v>0</v>
      </c>
      <c r="S223" s="9">
        <v>0</v>
      </c>
      <c r="T223" s="9">
        <v>0</v>
      </c>
      <c r="U223" s="9">
        <v>0</v>
      </c>
      <c r="V223" s="11">
        <f t="shared" si="46"/>
        <v>49</v>
      </c>
      <c r="W223" s="9" t="s">
        <v>12</v>
      </c>
      <c r="X223" s="9">
        <v>0</v>
      </c>
      <c r="Y223" s="9">
        <v>0</v>
      </c>
      <c r="Z223" s="9">
        <v>0</v>
      </c>
      <c r="AA223" s="9">
        <v>30</v>
      </c>
      <c r="AB223" s="9">
        <v>70</v>
      </c>
      <c r="AC223" s="10">
        <f t="shared" si="44"/>
        <v>49</v>
      </c>
      <c r="AD223" s="9" t="b">
        <f>Table1[[#This Row],[TOTAL HI]]=Table1[[#This Row],[Total]]</f>
        <v>1</v>
      </c>
      <c r="AE223" s="11">
        <f t="shared" si="47"/>
        <v>0</v>
      </c>
      <c r="AF223" s="11">
        <f t="shared" si="48"/>
        <v>0</v>
      </c>
      <c r="AG223" s="11">
        <f t="shared" si="49"/>
        <v>0</v>
      </c>
      <c r="AH223" s="11">
        <f t="shared" si="50"/>
        <v>14.7</v>
      </c>
      <c r="AI223" s="11">
        <f t="shared" si="51"/>
        <v>34.299999999999997</v>
      </c>
      <c r="AJ223" s="12">
        <v>45261</v>
      </c>
      <c r="AK223" s="11" t="s">
        <v>56</v>
      </c>
      <c r="AL223" s="9" t="s">
        <v>27</v>
      </c>
      <c r="AM223" s="9" t="str">
        <f t="shared" si="52"/>
        <v>Transport</v>
      </c>
      <c r="AN223" s="9" t="str">
        <f t="shared" si="53"/>
        <v>Nigeria</v>
      </c>
      <c r="AO223" s="9" t="str">
        <f t="shared" si="54"/>
        <v>&lt;1-50 Mn</v>
      </c>
      <c r="AP223" s="9" t="str">
        <f t="shared" si="55"/>
        <v>ADB Countries</v>
      </c>
      <c r="AQ223" s="9" t="str">
        <f t="shared" si="56"/>
        <v>Non-Transition States</v>
      </c>
      <c r="AR223" s="13" t="str">
        <f>IF(ISNUMBER(MATCH(C223, {"Gabon","Sudan","Niger","Mali","Burkina Faso","Guinea"}, 0)), "De Facto Countries", "Non-De Facto Countries")</f>
        <v>Non-De Facto Countries</v>
      </c>
      <c r="AS223" s="9" t="str">
        <f t="shared" si="57"/>
        <v>Infrastructure</v>
      </c>
      <c r="AT223" s="9" t="str" cm="1">
        <f t="array" ref="AT223">_xlfn.SWITCH(K223,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24" spans="1:46" ht="10.5">
      <c r="A224" s="8" t="s">
        <v>615</v>
      </c>
      <c r="B224" s="9" t="s">
        <v>616</v>
      </c>
      <c r="C224" s="9" t="s">
        <v>102</v>
      </c>
      <c r="D224" s="9" t="s">
        <v>49</v>
      </c>
      <c r="E224" s="9" t="s">
        <v>50</v>
      </c>
      <c r="F224" s="9" t="s">
        <v>133</v>
      </c>
      <c r="G224" s="9" t="s">
        <v>133</v>
      </c>
      <c r="H224" s="9" t="s">
        <v>84</v>
      </c>
      <c r="I224" s="9" t="s">
        <v>73</v>
      </c>
      <c r="J224" s="9" t="s">
        <v>85</v>
      </c>
      <c r="K224" s="9" t="s">
        <v>134</v>
      </c>
      <c r="L224" s="9">
        <v>25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f t="shared" si="45"/>
        <v>0</v>
      </c>
      <c r="S224" s="9">
        <v>0</v>
      </c>
      <c r="T224" s="9">
        <v>18.829999999999998</v>
      </c>
      <c r="U224" s="9">
        <v>0</v>
      </c>
      <c r="V224" s="11">
        <f t="shared" si="46"/>
        <v>25</v>
      </c>
      <c r="W224" s="9" t="s">
        <v>11</v>
      </c>
      <c r="X224" s="9">
        <v>0</v>
      </c>
      <c r="Y224" s="9">
        <v>0</v>
      </c>
      <c r="Z224" s="9">
        <v>0</v>
      </c>
      <c r="AA224" s="9">
        <v>0</v>
      </c>
      <c r="AB224" s="9">
        <v>100</v>
      </c>
      <c r="AC224" s="10">
        <f t="shared" si="44"/>
        <v>25</v>
      </c>
      <c r="AD224" s="9" t="b">
        <f>Table1[[#This Row],[TOTAL HI]]=Table1[[#This Row],[Total]]</f>
        <v>1</v>
      </c>
      <c r="AE224" s="11">
        <f t="shared" si="47"/>
        <v>0</v>
      </c>
      <c r="AF224" s="11">
        <f t="shared" si="48"/>
        <v>0</v>
      </c>
      <c r="AG224" s="11">
        <f t="shared" si="49"/>
        <v>0</v>
      </c>
      <c r="AH224" s="11">
        <f t="shared" si="50"/>
        <v>0</v>
      </c>
      <c r="AI224" s="11">
        <f t="shared" si="51"/>
        <v>25</v>
      </c>
      <c r="AJ224" s="12">
        <v>45261</v>
      </c>
      <c r="AK224" s="11" t="s">
        <v>56</v>
      </c>
      <c r="AL224" s="9" t="s">
        <v>27</v>
      </c>
      <c r="AM224" s="9" t="str">
        <f t="shared" si="52"/>
        <v>Social</v>
      </c>
      <c r="AN224" s="9" t="str">
        <f t="shared" si="53"/>
        <v>Nigeria</v>
      </c>
      <c r="AO224" s="9" t="str">
        <f t="shared" si="54"/>
        <v>&lt;1-50 Mn</v>
      </c>
      <c r="AP224" s="9" t="str">
        <f t="shared" si="55"/>
        <v>ADB Countries</v>
      </c>
      <c r="AQ224" s="9" t="str">
        <f t="shared" si="56"/>
        <v>Non-Transition States</v>
      </c>
      <c r="AR224" s="13" t="str">
        <f>IF(ISNUMBER(MATCH(C224, {"Gabon","Sudan","Niger","Mali","Burkina Faso","Guinea"}, 0)), "De Facto Countries", "Non-De Facto Countries")</f>
        <v>Non-De Facto Countries</v>
      </c>
      <c r="AS224" s="9" t="str">
        <f t="shared" si="57"/>
        <v>Others Including Policy-Based</v>
      </c>
      <c r="AT224" s="9" t="str" cm="1">
        <f t="array" ref="AT224">_xlfn.SWITCH(K224,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25" spans="1:46" ht="10.5">
      <c r="A225" s="8" t="s">
        <v>617</v>
      </c>
      <c r="B225" s="9" t="s">
        <v>618</v>
      </c>
      <c r="C225" s="9" t="s">
        <v>246</v>
      </c>
      <c r="D225" s="9" t="s">
        <v>49</v>
      </c>
      <c r="E225" s="9" t="s">
        <v>66</v>
      </c>
      <c r="F225" s="9" t="s">
        <v>103</v>
      </c>
      <c r="G225" s="9" t="s">
        <v>103</v>
      </c>
      <c r="H225" s="9" t="s">
        <v>52</v>
      </c>
      <c r="I225" s="9" t="s">
        <v>53</v>
      </c>
      <c r="J225" s="9" t="s">
        <v>112</v>
      </c>
      <c r="K225" s="9" t="s">
        <v>104</v>
      </c>
      <c r="L225" s="9">
        <v>0</v>
      </c>
      <c r="M225" s="9">
        <v>0</v>
      </c>
      <c r="N225" s="9">
        <v>24</v>
      </c>
      <c r="O225" s="9">
        <v>0</v>
      </c>
      <c r="P225" s="9">
        <v>0</v>
      </c>
      <c r="Q225" s="9">
        <v>0</v>
      </c>
      <c r="R225" s="9">
        <f t="shared" si="45"/>
        <v>24</v>
      </c>
      <c r="S225" s="9">
        <v>0</v>
      </c>
      <c r="T225" s="9">
        <v>0</v>
      </c>
      <c r="U225" s="9">
        <v>0</v>
      </c>
      <c r="V225" s="11">
        <f t="shared" si="46"/>
        <v>24</v>
      </c>
      <c r="W225" s="9" t="s">
        <v>17</v>
      </c>
      <c r="X225" s="9">
        <v>0</v>
      </c>
      <c r="Y225" s="9">
        <v>0</v>
      </c>
      <c r="Z225" s="9">
        <v>10</v>
      </c>
      <c r="AA225" s="9">
        <v>0</v>
      </c>
      <c r="AB225" s="9">
        <v>90</v>
      </c>
      <c r="AC225" s="10">
        <f t="shared" ref="AC225:AC289" si="58">SUM(AE225:AI225)</f>
        <v>24</v>
      </c>
      <c r="AD225" s="9" t="b">
        <f>Table1[[#This Row],[TOTAL HI]]=Table1[[#This Row],[Total]]</f>
        <v>1</v>
      </c>
      <c r="AE225" s="11">
        <f t="shared" si="47"/>
        <v>0</v>
      </c>
      <c r="AF225" s="11">
        <f t="shared" si="48"/>
        <v>0</v>
      </c>
      <c r="AG225" s="11">
        <f t="shared" si="49"/>
        <v>2.4</v>
      </c>
      <c r="AH225" s="11">
        <f t="shared" si="50"/>
        <v>0</v>
      </c>
      <c r="AI225" s="11">
        <f t="shared" si="51"/>
        <v>21.6</v>
      </c>
      <c r="AJ225" s="12">
        <v>45261</v>
      </c>
      <c r="AK225" s="11" t="s">
        <v>56</v>
      </c>
      <c r="AL225" s="9" t="s">
        <v>27</v>
      </c>
      <c r="AM225" s="9" t="str">
        <f t="shared" si="52"/>
        <v>WASH Sector</v>
      </c>
      <c r="AN225" s="9" t="str">
        <f t="shared" si="53"/>
        <v>East</v>
      </c>
      <c r="AO225" s="9" t="str">
        <f t="shared" si="54"/>
        <v>&lt;1-50 Mn</v>
      </c>
      <c r="AP225" s="9" t="str">
        <f t="shared" si="55"/>
        <v>ADF Countries</v>
      </c>
      <c r="AQ225" s="9" t="str">
        <f t="shared" si="56"/>
        <v>Non-Transition States</v>
      </c>
      <c r="AR225" s="13" t="str">
        <f>IF(ISNUMBER(MATCH(C225, {"Gabon","Sudan","Niger","Mali","Burkina Faso","Guinea"}, 0)), "De Facto Countries", "Non-De Facto Countries")</f>
        <v>Non-De Facto Countries</v>
      </c>
      <c r="AS225" s="9" t="str">
        <f t="shared" si="57"/>
        <v>Infrastructure</v>
      </c>
      <c r="AT225" s="9" t="str" cm="1">
        <f t="array" ref="AT225">_xlfn.SWITCH(K225,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26" spans="1:46" s="22" customFormat="1" ht="10.5">
      <c r="A226" s="16" t="s">
        <v>619</v>
      </c>
      <c r="B226" s="17" t="s">
        <v>620</v>
      </c>
      <c r="C226" s="17" t="s">
        <v>82</v>
      </c>
      <c r="D226" s="17" t="s">
        <v>49</v>
      </c>
      <c r="E226" s="17" t="s">
        <v>50</v>
      </c>
      <c r="F226" s="17" t="s">
        <v>173</v>
      </c>
      <c r="G226" s="17" t="s">
        <v>173</v>
      </c>
      <c r="H226" s="17" t="s">
        <v>52</v>
      </c>
      <c r="I226" s="17" t="s">
        <v>53</v>
      </c>
      <c r="J226" s="17" t="s">
        <v>112</v>
      </c>
      <c r="K226" s="17" t="s">
        <v>55</v>
      </c>
      <c r="L226" s="17">
        <v>0</v>
      </c>
      <c r="M226" s="17">
        <v>0</v>
      </c>
      <c r="N226" s="17">
        <v>12.7</v>
      </c>
      <c r="O226" s="17">
        <v>0</v>
      </c>
      <c r="P226" s="17">
        <v>0</v>
      </c>
      <c r="Q226" s="17">
        <v>0</v>
      </c>
      <c r="R226" s="17">
        <f t="shared" si="45"/>
        <v>12.7</v>
      </c>
      <c r="S226" s="17">
        <v>0</v>
      </c>
      <c r="T226" s="17">
        <v>0</v>
      </c>
      <c r="U226" s="17">
        <v>0</v>
      </c>
      <c r="V226" s="18">
        <f t="shared" si="46"/>
        <v>12.7</v>
      </c>
      <c r="W226" s="9" t="s">
        <v>17</v>
      </c>
      <c r="X226" s="17">
        <v>40</v>
      </c>
      <c r="Y226" s="17">
        <v>0</v>
      </c>
      <c r="Z226" s="17">
        <v>0</v>
      </c>
      <c r="AA226" s="17">
        <v>20</v>
      </c>
      <c r="AB226" s="17">
        <v>40</v>
      </c>
      <c r="AC226" s="19">
        <f t="shared" si="58"/>
        <v>12.7</v>
      </c>
      <c r="AD226" s="17" t="b">
        <f>Table1[[#This Row],[TOTAL HI]]=Table1[[#This Row],[Total]]</f>
        <v>1</v>
      </c>
      <c r="AE226" s="18">
        <f t="shared" si="47"/>
        <v>5.08</v>
      </c>
      <c r="AF226" s="18">
        <f t="shared" si="48"/>
        <v>0</v>
      </c>
      <c r="AG226" s="18">
        <f t="shared" si="49"/>
        <v>0</v>
      </c>
      <c r="AH226" s="18">
        <f t="shared" si="50"/>
        <v>2.54</v>
      </c>
      <c r="AI226" s="18">
        <f t="shared" si="51"/>
        <v>5.08</v>
      </c>
      <c r="AJ226" s="20">
        <v>45261</v>
      </c>
      <c r="AK226" s="18" t="s">
        <v>56</v>
      </c>
      <c r="AL226" s="9" t="s">
        <v>27</v>
      </c>
      <c r="AM226" s="17" t="str">
        <f t="shared" si="52"/>
        <v>Agriculture</v>
      </c>
      <c r="AN226" s="17" t="str">
        <f t="shared" si="53"/>
        <v>Multi</v>
      </c>
      <c r="AO226" s="17" t="str">
        <f t="shared" si="54"/>
        <v>&lt;1-50 Mn</v>
      </c>
      <c r="AP226" s="17" t="str">
        <f t="shared" si="55"/>
        <v>Multinational</v>
      </c>
      <c r="AQ226" s="17" t="str">
        <f t="shared" si="56"/>
        <v>Multinational</v>
      </c>
      <c r="AR226" s="21" t="str">
        <f>IF(ISNUMBER(MATCH(C226, {"Gabon","Sudan","Niger","Mali","Burkina Faso","Guinea"}, 0)), "De Facto Countries", "Non-De Facto Countries")</f>
        <v>Non-De Facto Countries</v>
      </c>
      <c r="AS226" s="17" t="str">
        <f t="shared" si="57"/>
        <v>Others Including Policy-Based</v>
      </c>
      <c r="AT226" s="17" t="str" cm="1">
        <f t="array" ref="AT226">_xlfn.SWITCH(K226,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27" spans="1:46" s="22" customFormat="1" ht="10.5">
      <c r="A227" s="16" t="s">
        <v>619</v>
      </c>
      <c r="B227" s="17" t="s">
        <v>620</v>
      </c>
      <c r="C227" s="17" t="s">
        <v>82</v>
      </c>
      <c r="D227" s="17" t="s">
        <v>49</v>
      </c>
      <c r="E227" s="17" t="s">
        <v>50</v>
      </c>
      <c r="F227" s="17" t="s">
        <v>173</v>
      </c>
      <c r="G227" s="17" t="s">
        <v>173</v>
      </c>
      <c r="H227" s="17" t="s">
        <v>52</v>
      </c>
      <c r="I227" s="17" t="s">
        <v>53</v>
      </c>
      <c r="J227" s="17" t="s">
        <v>112</v>
      </c>
      <c r="K227" s="17" t="s">
        <v>55</v>
      </c>
      <c r="L227" s="17">
        <v>12.7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f t="shared" si="45"/>
        <v>0</v>
      </c>
      <c r="S227" s="17">
        <v>0</v>
      </c>
      <c r="T227" s="17">
        <v>0</v>
      </c>
      <c r="U227" s="17">
        <v>0</v>
      </c>
      <c r="V227" s="18">
        <f t="shared" si="46"/>
        <v>12.7</v>
      </c>
      <c r="W227" s="17" t="s">
        <v>11</v>
      </c>
      <c r="X227" s="17">
        <v>40</v>
      </c>
      <c r="Y227" s="17">
        <v>0</v>
      </c>
      <c r="Z227" s="17">
        <v>0</v>
      </c>
      <c r="AA227" s="17">
        <v>20</v>
      </c>
      <c r="AB227" s="17">
        <v>40</v>
      </c>
      <c r="AC227" s="19">
        <f t="shared" si="58"/>
        <v>12.7</v>
      </c>
      <c r="AD227" s="17" t="b">
        <f>Table1[[#This Row],[TOTAL HI]]=Table1[[#This Row],[Total]]</f>
        <v>1</v>
      </c>
      <c r="AE227" s="18">
        <f t="shared" si="47"/>
        <v>5.08</v>
      </c>
      <c r="AF227" s="18">
        <f t="shared" si="48"/>
        <v>0</v>
      </c>
      <c r="AG227" s="18">
        <f t="shared" si="49"/>
        <v>0</v>
      </c>
      <c r="AH227" s="18">
        <f t="shared" si="50"/>
        <v>2.54</v>
      </c>
      <c r="AI227" s="18">
        <f t="shared" si="51"/>
        <v>5.08</v>
      </c>
      <c r="AJ227" s="20">
        <v>45261</v>
      </c>
      <c r="AK227" s="18" t="s">
        <v>56</v>
      </c>
      <c r="AL227" s="9" t="s">
        <v>27</v>
      </c>
      <c r="AM227" s="17" t="str">
        <f t="shared" si="52"/>
        <v>Agriculture</v>
      </c>
      <c r="AN227" s="17" t="str">
        <f t="shared" si="53"/>
        <v>Multi</v>
      </c>
      <c r="AO227" s="17" t="str">
        <f t="shared" si="54"/>
        <v>&lt;1-50 Mn</v>
      </c>
      <c r="AP227" s="17" t="str">
        <f t="shared" si="55"/>
        <v>Multinational</v>
      </c>
      <c r="AQ227" s="17" t="str">
        <f t="shared" si="56"/>
        <v>Multinational</v>
      </c>
      <c r="AR227" s="21" t="str">
        <f>IF(ISNUMBER(MATCH(C227, {"Gabon","Sudan","Niger","Mali","Burkina Faso","Guinea"}, 0)), "De Facto Countries", "Non-De Facto Countries")</f>
        <v>Non-De Facto Countries</v>
      </c>
      <c r="AS227" s="17" t="str">
        <f t="shared" si="57"/>
        <v>Others Including Policy-Based</v>
      </c>
      <c r="AT227" s="17" t="str" cm="1">
        <f t="array" ref="AT227">_xlfn.SWITCH(K227,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28" spans="1:46" ht="10.5">
      <c r="A228" s="8" t="s">
        <v>621</v>
      </c>
      <c r="B228" s="9" t="s">
        <v>622</v>
      </c>
      <c r="C228" s="9" t="s">
        <v>102</v>
      </c>
      <c r="D228" s="9" t="s">
        <v>49</v>
      </c>
      <c r="E228" s="9" t="s">
        <v>50</v>
      </c>
      <c r="F228" s="9" t="s">
        <v>107</v>
      </c>
      <c r="G228" s="9" t="s">
        <v>107</v>
      </c>
      <c r="H228" s="9" t="s">
        <v>84</v>
      </c>
      <c r="I228" s="9" t="s">
        <v>73</v>
      </c>
      <c r="J228" s="9" t="s">
        <v>85</v>
      </c>
      <c r="K228" s="9" t="s">
        <v>75</v>
      </c>
      <c r="L228" s="9">
        <v>0</v>
      </c>
      <c r="M228" s="9">
        <v>25</v>
      </c>
      <c r="N228" s="9">
        <v>0</v>
      </c>
      <c r="O228" s="9">
        <v>0</v>
      </c>
      <c r="P228" s="9">
        <v>0</v>
      </c>
      <c r="Q228" s="9">
        <v>0</v>
      </c>
      <c r="R228" s="9">
        <f t="shared" si="45"/>
        <v>0</v>
      </c>
      <c r="S228" s="9">
        <v>0</v>
      </c>
      <c r="T228" s="9">
        <v>7.53</v>
      </c>
      <c r="U228" s="9">
        <v>0</v>
      </c>
      <c r="V228" s="11">
        <f t="shared" si="46"/>
        <v>25</v>
      </c>
      <c r="W228" s="9" t="s">
        <v>12</v>
      </c>
      <c r="X228" s="9">
        <v>0</v>
      </c>
      <c r="Y228" s="9">
        <v>0</v>
      </c>
      <c r="Z228" s="9">
        <v>50</v>
      </c>
      <c r="AA228" s="9">
        <v>0</v>
      </c>
      <c r="AB228" s="9">
        <v>50</v>
      </c>
      <c r="AC228" s="10">
        <f t="shared" si="58"/>
        <v>25</v>
      </c>
      <c r="AD228" s="9" t="b">
        <f>Table1[[#This Row],[TOTAL HI]]=Table1[[#This Row],[Total]]</f>
        <v>1</v>
      </c>
      <c r="AE228" s="11">
        <f t="shared" si="47"/>
        <v>0</v>
      </c>
      <c r="AF228" s="11">
        <f t="shared" si="48"/>
        <v>0</v>
      </c>
      <c r="AG228" s="11">
        <f t="shared" si="49"/>
        <v>12.5</v>
      </c>
      <c r="AH228" s="11">
        <f t="shared" si="50"/>
        <v>0</v>
      </c>
      <c r="AI228" s="11">
        <f t="shared" si="51"/>
        <v>12.5</v>
      </c>
      <c r="AJ228" s="12">
        <v>45261</v>
      </c>
      <c r="AK228" s="11" t="s">
        <v>56</v>
      </c>
      <c r="AL228" s="9" t="s">
        <v>27</v>
      </c>
      <c r="AM228" s="9" t="str">
        <f t="shared" si="52"/>
        <v>Finance</v>
      </c>
      <c r="AN228" s="9" t="str">
        <f t="shared" si="53"/>
        <v>Nigeria</v>
      </c>
      <c r="AO228" s="9" t="str">
        <f t="shared" si="54"/>
        <v>&lt;1-50 Mn</v>
      </c>
      <c r="AP228" s="9" t="str">
        <f t="shared" si="55"/>
        <v>ADB Countries</v>
      </c>
      <c r="AQ228" s="9" t="str">
        <f t="shared" si="56"/>
        <v>Non-Transition States</v>
      </c>
      <c r="AR228" s="13" t="str">
        <f>IF(ISNUMBER(MATCH(C228, {"Gabon","Sudan","Niger","Mali","Burkina Faso","Guinea"}, 0)), "De Facto Countries", "Non-De Facto Countries")</f>
        <v>Non-De Facto Countries</v>
      </c>
      <c r="AS228" s="9" t="str">
        <f t="shared" si="57"/>
        <v>Others Including Policy-Based</v>
      </c>
      <c r="AT228" s="9" t="str" cm="1">
        <f t="array" ref="AT228">_xlfn.SWITCH(K228,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29" spans="1:46" ht="10.5">
      <c r="A229" s="8" t="s">
        <v>623</v>
      </c>
      <c r="B229" s="9" t="s">
        <v>624</v>
      </c>
      <c r="C229" s="9" t="s">
        <v>200</v>
      </c>
      <c r="D229" s="9" t="s">
        <v>49</v>
      </c>
      <c r="E229" s="9" t="s">
        <v>79</v>
      </c>
      <c r="F229" s="9" t="s">
        <v>51</v>
      </c>
      <c r="G229" s="9" t="s">
        <v>51</v>
      </c>
      <c r="H229" s="9" t="s">
        <v>52</v>
      </c>
      <c r="I229" s="9" t="s">
        <v>53</v>
      </c>
      <c r="J229" s="9" t="s">
        <v>67</v>
      </c>
      <c r="K229" s="9" t="s">
        <v>55</v>
      </c>
      <c r="L229" s="9">
        <v>175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f t="shared" si="45"/>
        <v>0</v>
      </c>
      <c r="S229" s="9">
        <v>0</v>
      </c>
      <c r="T229" s="9">
        <v>0</v>
      </c>
      <c r="U229" s="9">
        <v>0</v>
      </c>
      <c r="V229" s="11">
        <f t="shared" si="46"/>
        <v>175</v>
      </c>
      <c r="W229" s="9" t="s">
        <v>11</v>
      </c>
      <c r="X229" s="9">
        <v>60</v>
      </c>
      <c r="Y229" s="9">
        <v>0</v>
      </c>
      <c r="Z229" s="9">
        <v>20</v>
      </c>
      <c r="AA229" s="9">
        <v>0</v>
      </c>
      <c r="AB229" s="9">
        <v>20</v>
      </c>
      <c r="AC229" s="10">
        <f t="shared" si="58"/>
        <v>175</v>
      </c>
      <c r="AD229" s="9" t="b">
        <f>Table1[[#This Row],[TOTAL HI]]=Table1[[#This Row],[Total]]</f>
        <v>1</v>
      </c>
      <c r="AE229" s="11">
        <f t="shared" si="47"/>
        <v>105</v>
      </c>
      <c r="AF229" s="11">
        <f t="shared" si="48"/>
        <v>0</v>
      </c>
      <c r="AG229" s="11">
        <f t="shared" si="49"/>
        <v>35</v>
      </c>
      <c r="AH229" s="11">
        <f t="shared" si="50"/>
        <v>0</v>
      </c>
      <c r="AI229" s="11">
        <f t="shared" si="51"/>
        <v>35</v>
      </c>
      <c r="AJ229" s="12">
        <v>45261</v>
      </c>
      <c r="AK229" s="11" t="s">
        <v>56</v>
      </c>
      <c r="AL229" s="9" t="s">
        <v>27</v>
      </c>
      <c r="AM229" s="9" t="str">
        <f t="shared" si="52"/>
        <v>Agriculture</v>
      </c>
      <c r="AN229" s="9" t="str">
        <f t="shared" si="53"/>
        <v>Central</v>
      </c>
      <c r="AO229" s="9" t="str">
        <f t="shared" si="54"/>
        <v>100-200 Mn</v>
      </c>
      <c r="AP229" s="9" t="str">
        <f t="shared" si="55"/>
        <v>Blend Countries</v>
      </c>
      <c r="AQ229" s="9" t="str">
        <f t="shared" si="56"/>
        <v>Non-Transition States</v>
      </c>
      <c r="AR229" s="13" t="str">
        <f>IF(ISNUMBER(MATCH(C229, {"Gabon","Sudan","Niger","Mali","Burkina Faso","Guinea"}, 0)), "De Facto Countries", "Non-De Facto Countries")</f>
        <v>Non-De Facto Countries</v>
      </c>
      <c r="AS229" s="9" t="str">
        <f t="shared" si="57"/>
        <v>Others Including Policy-Based</v>
      </c>
      <c r="AT229" s="9" t="str" cm="1">
        <f t="array" ref="AT229">_xlfn.SWITCH(K229,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30" spans="1:46" ht="10.5">
      <c r="A230" s="8" t="s">
        <v>625</v>
      </c>
      <c r="B230" s="9" t="s">
        <v>626</v>
      </c>
      <c r="C230" s="9" t="s">
        <v>200</v>
      </c>
      <c r="D230" s="9" t="s">
        <v>49</v>
      </c>
      <c r="E230" s="9" t="s">
        <v>66</v>
      </c>
      <c r="F230" s="9" t="s">
        <v>51</v>
      </c>
      <c r="G230" s="9" t="s">
        <v>51</v>
      </c>
      <c r="H230" s="9" t="s">
        <v>52</v>
      </c>
      <c r="I230" s="9" t="s">
        <v>53</v>
      </c>
      <c r="J230" s="9" t="s">
        <v>54</v>
      </c>
      <c r="K230" s="9" t="s">
        <v>55</v>
      </c>
      <c r="L230" s="9">
        <v>100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f t="shared" si="45"/>
        <v>0</v>
      </c>
      <c r="S230" s="9">
        <v>0</v>
      </c>
      <c r="T230" s="9">
        <v>0</v>
      </c>
      <c r="U230" s="9">
        <v>0</v>
      </c>
      <c r="V230" s="11">
        <f t="shared" si="46"/>
        <v>100</v>
      </c>
      <c r="W230" s="9" t="s">
        <v>11</v>
      </c>
      <c r="X230" s="9">
        <v>100</v>
      </c>
      <c r="Y230" s="9">
        <v>0</v>
      </c>
      <c r="Z230" s="9">
        <v>0</v>
      </c>
      <c r="AA230" s="9">
        <v>0</v>
      </c>
      <c r="AB230" s="9">
        <v>0</v>
      </c>
      <c r="AC230" s="10">
        <f t="shared" si="58"/>
        <v>100</v>
      </c>
      <c r="AD230" s="9" t="b">
        <f>Table1[[#This Row],[TOTAL HI]]=Table1[[#This Row],[Total]]</f>
        <v>1</v>
      </c>
      <c r="AE230" s="11">
        <f t="shared" si="47"/>
        <v>100</v>
      </c>
      <c r="AF230" s="11">
        <f t="shared" si="48"/>
        <v>0</v>
      </c>
      <c r="AG230" s="11">
        <f t="shared" si="49"/>
        <v>0</v>
      </c>
      <c r="AH230" s="11">
        <f t="shared" si="50"/>
        <v>0</v>
      </c>
      <c r="AI230" s="11">
        <f t="shared" si="51"/>
        <v>0</v>
      </c>
      <c r="AJ230" s="12">
        <v>45261</v>
      </c>
      <c r="AK230" s="11" t="s">
        <v>56</v>
      </c>
      <c r="AL230" s="9" t="s">
        <v>57</v>
      </c>
      <c r="AM230" s="9" t="str">
        <f t="shared" si="52"/>
        <v>Agriculture</v>
      </c>
      <c r="AN230" s="9" t="str">
        <f t="shared" si="53"/>
        <v>Central</v>
      </c>
      <c r="AO230" s="9" t="str">
        <f t="shared" si="54"/>
        <v>50-100 Mn</v>
      </c>
      <c r="AP230" s="9" t="str">
        <f t="shared" si="55"/>
        <v>Blend Countries</v>
      </c>
      <c r="AQ230" s="9" t="str">
        <f t="shared" si="56"/>
        <v>Non-Transition States</v>
      </c>
      <c r="AR230" s="13" t="str">
        <f>IF(ISNUMBER(MATCH(C230, {"Gabon","Sudan","Niger","Mali","Burkina Faso","Guinea"}, 0)), "De Facto Countries", "Non-De Facto Countries")</f>
        <v>Non-De Facto Countries</v>
      </c>
      <c r="AS230" s="9" t="str">
        <f t="shared" si="57"/>
        <v>Others Including Policy-Based</v>
      </c>
      <c r="AT230" s="9" t="str" cm="1">
        <f t="array" ref="AT230">_xlfn.SWITCH(K230,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31" spans="1:46" ht="10.5">
      <c r="A231" s="8" t="s">
        <v>627</v>
      </c>
      <c r="B231" s="9" t="s">
        <v>628</v>
      </c>
      <c r="C231" s="9" t="s">
        <v>102</v>
      </c>
      <c r="D231" s="9" t="s">
        <v>49</v>
      </c>
      <c r="E231" s="9" t="s">
        <v>79</v>
      </c>
      <c r="F231" s="9" t="s">
        <v>260</v>
      </c>
      <c r="G231" s="9" t="s">
        <v>260</v>
      </c>
      <c r="H231" s="9" t="s">
        <v>84</v>
      </c>
      <c r="I231" s="9" t="s">
        <v>73</v>
      </c>
      <c r="J231" s="9" t="s">
        <v>62</v>
      </c>
      <c r="K231" s="9" t="s">
        <v>261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f t="shared" si="45"/>
        <v>0</v>
      </c>
      <c r="S231" s="9">
        <v>0</v>
      </c>
      <c r="T231" s="9">
        <v>0</v>
      </c>
      <c r="U231" s="9">
        <v>0</v>
      </c>
      <c r="V231" s="11">
        <f t="shared" si="46"/>
        <v>0</v>
      </c>
      <c r="W231" s="9" t="s">
        <v>68</v>
      </c>
      <c r="X231" s="9">
        <v>0</v>
      </c>
      <c r="Y231" s="9">
        <v>70</v>
      </c>
      <c r="Z231" s="9">
        <v>0</v>
      </c>
      <c r="AA231" s="9">
        <v>0</v>
      </c>
      <c r="AB231" s="9">
        <v>30</v>
      </c>
      <c r="AC231" s="10">
        <f t="shared" si="58"/>
        <v>0</v>
      </c>
      <c r="AD231" s="9" t="b">
        <f>Table1[[#This Row],[TOTAL HI]]=Table1[[#This Row],[Total]]</f>
        <v>1</v>
      </c>
      <c r="AE231" s="11">
        <f t="shared" si="47"/>
        <v>0</v>
      </c>
      <c r="AF231" s="11">
        <f t="shared" si="48"/>
        <v>0</v>
      </c>
      <c r="AG231" s="11">
        <f t="shared" si="49"/>
        <v>0</v>
      </c>
      <c r="AH231" s="11">
        <f t="shared" si="50"/>
        <v>0</v>
      </c>
      <c r="AI231" s="11">
        <f t="shared" si="51"/>
        <v>0</v>
      </c>
      <c r="AJ231" s="12">
        <v>45261</v>
      </c>
      <c r="AK231" s="11" t="s">
        <v>56</v>
      </c>
      <c r="AL231" s="9" t="s">
        <v>27</v>
      </c>
      <c r="AM231" s="9" t="str">
        <f t="shared" si="52"/>
        <v>Power</v>
      </c>
      <c r="AN231" s="9" t="str">
        <f t="shared" si="53"/>
        <v>Nigeria</v>
      </c>
      <c r="AO231" s="9" t="str">
        <f t="shared" si="54"/>
        <v>&lt;1-50 Mn</v>
      </c>
      <c r="AP231" s="9" t="str">
        <f t="shared" si="55"/>
        <v>ADB Countries</v>
      </c>
      <c r="AQ231" s="9" t="str">
        <f t="shared" si="56"/>
        <v>Non-Transition States</v>
      </c>
      <c r="AR231" s="13" t="str">
        <f>IF(ISNUMBER(MATCH(C231, {"Gabon","Sudan","Niger","Mali","Burkina Faso","Guinea"}, 0)), "De Facto Countries", "Non-De Facto Countries")</f>
        <v>Non-De Facto Countries</v>
      </c>
      <c r="AS231" s="9" t="str">
        <f t="shared" si="57"/>
        <v>Infrastructure</v>
      </c>
      <c r="AT231" s="9" t="str" cm="1">
        <f t="array" ref="AT231">_xlfn.SWITCH(K231,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32" spans="1:46" ht="10.5">
      <c r="A232" s="8" t="s">
        <v>629</v>
      </c>
      <c r="B232" s="9" t="s">
        <v>630</v>
      </c>
      <c r="C232" s="9" t="s">
        <v>182</v>
      </c>
      <c r="D232" s="9" t="s">
        <v>49</v>
      </c>
      <c r="E232" s="9" t="s">
        <v>79</v>
      </c>
      <c r="F232" s="9" t="s">
        <v>183</v>
      </c>
      <c r="G232" s="9" t="s">
        <v>183</v>
      </c>
      <c r="H232" s="9" t="s">
        <v>52</v>
      </c>
      <c r="I232" s="9" t="s">
        <v>53</v>
      </c>
      <c r="J232" s="9" t="s">
        <v>62</v>
      </c>
      <c r="K232" s="9" t="s">
        <v>55</v>
      </c>
      <c r="L232" s="9">
        <v>0</v>
      </c>
      <c r="M232" s="9">
        <v>0</v>
      </c>
      <c r="N232" s="9">
        <v>6</v>
      </c>
      <c r="O232" s="9">
        <v>0</v>
      </c>
      <c r="P232" s="9">
        <v>0</v>
      </c>
      <c r="Q232" s="9">
        <v>0</v>
      </c>
      <c r="R232" s="9">
        <f t="shared" si="45"/>
        <v>6</v>
      </c>
      <c r="S232" s="9">
        <v>0</v>
      </c>
      <c r="T232" s="9">
        <v>0</v>
      </c>
      <c r="U232" s="9">
        <v>0</v>
      </c>
      <c r="V232" s="11">
        <f t="shared" si="46"/>
        <v>6</v>
      </c>
      <c r="W232" s="9" t="s">
        <v>17</v>
      </c>
      <c r="X232" s="9">
        <v>100</v>
      </c>
      <c r="Y232" s="9">
        <v>0</v>
      </c>
      <c r="Z232" s="9">
        <v>0</v>
      </c>
      <c r="AA232" s="9">
        <v>0</v>
      </c>
      <c r="AB232" s="9">
        <v>0</v>
      </c>
      <c r="AC232" s="10">
        <f t="shared" si="58"/>
        <v>6</v>
      </c>
      <c r="AD232" s="9" t="b">
        <f>Table1[[#This Row],[TOTAL HI]]=Table1[[#This Row],[Total]]</f>
        <v>1</v>
      </c>
      <c r="AE232" s="11">
        <f t="shared" si="47"/>
        <v>6</v>
      </c>
      <c r="AF232" s="11">
        <f t="shared" si="48"/>
        <v>0</v>
      </c>
      <c r="AG232" s="11">
        <f t="shared" si="49"/>
        <v>0</v>
      </c>
      <c r="AH232" s="11">
        <f t="shared" si="50"/>
        <v>0</v>
      </c>
      <c r="AI232" s="11">
        <f t="shared" si="51"/>
        <v>0</v>
      </c>
      <c r="AJ232" s="12">
        <v>45261</v>
      </c>
      <c r="AK232" s="11" t="s">
        <v>56</v>
      </c>
      <c r="AL232" s="9" t="s">
        <v>57</v>
      </c>
      <c r="AM232" s="9" t="str">
        <f t="shared" si="52"/>
        <v>Agriculture</v>
      </c>
      <c r="AN232" s="9" t="str">
        <f t="shared" si="53"/>
        <v>South</v>
      </c>
      <c r="AO232" s="9" t="str">
        <f t="shared" si="54"/>
        <v>&lt;1-50 Mn</v>
      </c>
      <c r="AP232" s="9" t="str">
        <f t="shared" si="55"/>
        <v>ADF Countries</v>
      </c>
      <c r="AQ232" s="9" t="str">
        <f t="shared" si="56"/>
        <v>Non-Transition States</v>
      </c>
      <c r="AR232" s="13" t="str">
        <f>IF(ISNUMBER(MATCH(C232, {"Gabon","Sudan","Niger","Mali","Burkina Faso","Guinea"}, 0)), "De Facto Countries", "Non-De Facto Countries")</f>
        <v>Non-De Facto Countries</v>
      </c>
      <c r="AS232" s="9" t="str">
        <f t="shared" si="57"/>
        <v>Others Including Policy-Based</v>
      </c>
      <c r="AT232" s="9" t="str" cm="1">
        <f t="array" ref="AT232">_xlfn.SWITCH(K232,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33" spans="1:46" ht="10.5">
      <c r="A233" s="8" t="s">
        <v>631</v>
      </c>
      <c r="B233" s="9" t="s">
        <v>632</v>
      </c>
      <c r="C233" s="9" t="s">
        <v>279</v>
      </c>
      <c r="D233" s="9" t="s">
        <v>49</v>
      </c>
      <c r="E233" s="9" t="s">
        <v>79</v>
      </c>
      <c r="F233" s="9" t="s">
        <v>107</v>
      </c>
      <c r="G233" s="9" t="s">
        <v>107</v>
      </c>
      <c r="H233" s="9" t="s">
        <v>52</v>
      </c>
      <c r="I233" s="9" t="s">
        <v>73</v>
      </c>
      <c r="J233" s="9" t="s">
        <v>74</v>
      </c>
      <c r="K233" s="9" t="s">
        <v>75</v>
      </c>
      <c r="L233" s="9">
        <v>0</v>
      </c>
      <c r="M233" s="9">
        <v>38.19</v>
      </c>
      <c r="N233" s="9">
        <v>0</v>
      </c>
      <c r="O233" s="9">
        <v>0</v>
      </c>
      <c r="P233" s="9">
        <v>0</v>
      </c>
      <c r="Q233" s="9">
        <v>0</v>
      </c>
      <c r="R233" s="9">
        <f t="shared" si="45"/>
        <v>0</v>
      </c>
      <c r="S233" s="9">
        <v>0</v>
      </c>
      <c r="T233" s="9">
        <v>0</v>
      </c>
      <c r="U233" s="9">
        <v>0</v>
      </c>
      <c r="V233" s="11">
        <f t="shared" si="46"/>
        <v>38.19</v>
      </c>
      <c r="W233" s="9" t="s">
        <v>12</v>
      </c>
      <c r="X233" s="9">
        <v>0</v>
      </c>
      <c r="Y233" s="9">
        <v>0</v>
      </c>
      <c r="Z233" s="9">
        <v>0</v>
      </c>
      <c r="AA233" s="9">
        <v>0</v>
      </c>
      <c r="AB233" s="9">
        <v>100</v>
      </c>
      <c r="AC233" s="10">
        <f t="shared" si="58"/>
        <v>38.19</v>
      </c>
      <c r="AD233" s="9" t="b">
        <f>Table1[[#This Row],[TOTAL HI]]=Table1[[#This Row],[Total]]</f>
        <v>1</v>
      </c>
      <c r="AE233" s="11">
        <f t="shared" si="47"/>
        <v>0</v>
      </c>
      <c r="AF233" s="11">
        <f t="shared" si="48"/>
        <v>0</v>
      </c>
      <c r="AG233" s="11">
        <f t="shared" si="49"/>
        <v>0</v>
      </c>
      <c r="AH233" s="11">
        <f t="shared" si="50"/>
        <v>0</v>
      </c>
      <c r="AI233" s="11">
        <f t="shared" si="51"/>
        <v>38.19</v>
      </c>
      <c r="AJ233" s="12">
        <v>45261</v>
      </c>
      <c r="AK233" s="11" t="s">
        <v>56</v>
      </c>
      <c r="AL233" s="9" t="s">
        <v>27</v>
      </c>
      <c r="AM233" s="9" t="str">
        <f t="shared" si="52"/>
        <v>Finance</v>
      </c>
      <c r="AN233" s="9" t="str">
        <f t="shared" si="53"/>
        <v>West</v>
      </c>
      <c r="AO233" s="9" t="str">
        <f t="shared" si="54"/>
        <v>&lt;1-50 Mn</v>
      </c>
      <c r="AP233" s="9" t="str">
        <f t="shared" si="55"/>
        <v>Blend Countries</v>
      </c>
      <c r="AQ233" s="9" t="str">
        <f t="shared" si="56"/>
        <v>Non-Transition States</v>
      </c>
      <c r="AR233" s="13" t="str">
        <f>IF(ISNUMBER(MATCH(C233, {"Gabon","Sudan","Niger","Mali","Burkina Faso","Guinea"}, 0)), "De Facto Countries", "Non-De Facto Countries")</f>
        <v>Non-De Facto Countries</v>
      </c>
      <c r="AS233" s="9" t="str">
        <f t="shared" si="57"/>
        <v>Others Including Policy-Based</v>
      </c>
      <c r="AT233" s="9" t="str" cm="1">
        <f t="array" ref="AT233">_xlfn.SWITCH(K233,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34" spans="1:46" ht="10.5">
      <c r="A234" s="8" t="s">
        <v>633</v>
      </c>
      <c r="B234" s="9" t="s">
        <v>634</v>
      </c>
      <c r="C234" s="9" t="s">
        <v>352</v>
      </c>
      <c r="D234" s="9" t="s">
        <v>49</v>
      </c>
      <c r="E234" s="9" t="s">
        <v>79</v>
      </c>
      <c r="F234" s="9" t="s">
        <v>107</v>
      </c>
      <c r="G234" s="9" t="s">
        <v>635</v>
      </c>
      <c r="H234" s="9" t="s">
        <v>52</v>
      </c>
      <c r="I234" s="9" t="s">
        <v>73</v>
      </c>
      <c r="J234" s="9" t="s">
        <v>74</v>
      </c>
      <c r="K234" s="9" t="s">
        <v>75</v>
      </c>
      <c r="L234" s="9">
        <v>0</v>
      </c>
      <c r="M234" s="9">
        <v>38</v>
      </c>
      <c r="N234" s="9">
        <v>0</v>
      </c>
      <c r="O234" s="9">
        <v>0</v>
      </c>
      <c r="P234" s="9">
        <v>0</v>
      </c>
      <c r="Q234" s="9">
        <v>0</v>
      </c>
      <c r="R234" s="9">
        <f t="shared" si="45"/>
        <v>0</v>
      </c>
      <c r="S234" s="9">
        <v>0</v>
      </c>
      <c r="T234" s="9">
        <v>0</v>
      </c>
      <c r="U234" s="9">
        <v>0</v>
      </c>
      <c r="V234" s="11">
        <f t="shared" si="46"/>
        <v>38</v>
      </c>
      <c r="W234" s="9" t="s">
        <v>12</v>
      </c>
      <c r="X234" s="9">
        <v>0</v>
      </c>
      <c r="Y234" s="9">
        <v>0</v>
      </c>
      <c r="Z234" s="9">
        <v>100</v>
      </c>
      <c r="AA234" s="9">
        <v>0</v>
      </c>
      <c r="AB234" s="9">
        <v>0</v>
      </c>
      <c r="AC234" s="10">
        <f t="shared" si="58"/>
        <v>38</v>
      </c>
      <c r="AD234" s="9" t="b">
        <f>Table1[[#This Row],[TOTAL HI]]=Table1[[#This Row],[Total]]</f>
        <v>1</v>
      </c>
      <c r="AE234" s="11">
        <f t="shared" si="47"/>
        <v>0</v>
      </c>
      <c r="AF234" s="11">
        <f t="shared" si="48"/>
        <v>0</v>
      </c>
      <c r="AG234" s="11">
        <f t="shared" si="49"/>
        <v>38</v>
      </c>
      <c r="AH234" s="11">
        <f t="shared" si="50"/>
        <v>0</v>
      </c>
      <c r="AI234" s="11">
        <f t="shared" si="51"/>
        <v>0</v>
      </c>
      <c r="AJ234" s="12">
        <v>45261</v>
      </c>
      <c r="AK234" s="11" t="s">
        <v>56</v>
      </c>
      <c r="AL234" s="9" t="s">
        <v>57</v>
      </c>
      <c r="AM234" s="9" t="str">
        <f t="shared" si="52"/>
        <v>Finance</v>
      </c>
      <c r="AN234" s="9" t="str">
        <f t="shared" si="53"/>
        <v>West</v>
      </c>
      <c r="AO234" s="9" t="str">
        <f t="shared" si="54"/>
        <v>&lt;1-50 Mn</v>
      </c>
      <c r="AP234" s="9" t="str">
        <f t="shared" si="55"/>
        <v>ADF Countries</v>
      </c>
      <c r="AQ234" s="9" t="str">
        <f t="shared" si="56"/>
        <v>Transition States</v>
      </c>
      <c r="AR234" s="13" t="str">
        <f>IF(ISNUMBER(MATCH(C234, {"Gabon","Sudan","Niger","Mali","Burkina Faso","Guinea"}, 0)), "De Facto Countries", "Non-De Facto Countries")</f>
        <v>De Facto Countries</v>
      </c>
      <c r="AS234" s="9" t="str">
        <f t="shared" si="57"/>
        <v>Others Including Policy-Based</v>
      </c>
      <c r="AT234" s="9" t="str" cm="1">
        <f t="array" ref="AT234">_xlfn.SWITCH(K234,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35" spans="1:46" ht="10.5">
      <c r="A235" s="8" t="s">
        <v>636</v>
      </c>
      <c r="B235" s="9" t="s">
        <v>637</v>
      </c>
      <c r="C235" s="9" t="s">
        <v>291</v>
      </c>
      <c r="D235" s="9" t="s">
        <v>49</v>
      </c>
      <c r="E235" s="9" t="s">
        <v>79</v>
      </c>
      <c r="F235" s="9" t="s">
        <v>107</v>
      </c>
      <c r="G235" s="9" t="s">
        <v>107</v>
      </c>
      <c r="H235" s="9" t="s">
        <v>52</v>
      </c>
      <c r="I235" s="9" t="s">
        <v>73</v>
      </c>
      <c r="J235" s="9" t="s">
        <v>62</v>
      </c>
      <c r="K235" s="9" t="s">
        <v>75</v>
      </c>
      <c r="L235" s="9">
        <v>0</v>
      </c>
      <c r="M235" s="9">
        <v>15</v>
      </c>
      <c r="N235" s="9">
        <v>0</v>
      </c>
      <c r="O235" s="9">
        <v>0</v>
      </c>
      <c r="P235" s="9">
        <v>0</v>
      </c>
      <c r="Q235" s="9">
        <v>0</v>
      </c>
      <c r="R235" s="9">
        <f t="shared" si="45"/>
        <v>0</v>
      </c>
      <c r="S235" s="9">
        <v>0</v>
      </c>
      <c r="T235" s="9">
        <v>0</v>
      </c>
      <c r="U235" s="9">
        <v>0</v>
      </c>
      <c r="V235" s="11">
        <f t="shared" si="46"/>
        <v>15</v>
      </c>
      <c r="W235" s="9" t="s">
        <v>12</v>
      </c>
      <c r="X235" s="9">
        <v>0</v>
      </c>
      <c r="Y235" s="9">
        <v>0</v>
      </c>
      <c r="Z235" s="9">
        <v>30</v>
      </c>
      <c r="AA235" s="9">
        <v>30</v>
      </c>
      <c r="AB235" s="9">
        <v>40</v>
      </c>
      <c r="AC235" s="10">
        <f t="shared" si="58"/>
        <v>15</v>
      </c>
      <c r="AD235" s="9" t="b">
        <f>Table1[[#This Row],[TOTAL HI]]=Table1[[#This Row],[Total]]</f>
        <v>1</v>
      </c>
      <c r="AE235" s="11">
        <f t="shared" si="47"/>
        <v>0</v>
      </c>
      <c r="AF235" s="11">
        <f t="shared" si="48"/>
        <v>0</v>
      </c>
      <c r="AG235" s="11">
        <f t="shared" si="49"/>
        <v>4.5</v>
      </c>
      <c r="AH235" s="11">
        <f t="shared" si="50"/>
        <v>4.5</v>
      </c>
      <c r="AI235" s="11">
        <f t="shared" si="51"/>
        <v>6</v>
      </c>
      <c r="AJ235" s="12">
        <v>45261</v>
      </c>
      <c r="AK235" s="11" t="s">
        <v>56</v>
      </c>
      <c r="AL235" s="9" t="s">
        <v>27</v>
      </c>
      <c r="AM235" s="9" t="str">
        <f t="shared" si="52"/>
        <v>Finance</v>
      </c>
      <c r="AN235" s="9" t="str">
        <f t="shared" si="53"/>
        <v>South</v>
      </c>
      <c r="AO235" s="9" t="str">
        <f t="shared" si="54"/>
        <v>&lt;1-50 Mn</v>
      </c>
      <c r="AP235" s="9" t="str">
        <f t="shared" si="55"/>
        <v>ADF Countries</v>
      </c>
      <c r="AQ235" s="9" t="str">
        <f t="shared" si="56"/>
        <v>Transition States</v>
      </c>
      <c r="AR235" s="13" t="str">
        <f>IF(ISNUMBER(MATCH(C235, {"Gabon","Sudan","Niger","Mali","Burkina Faso","Guinea"}, 0)), "De Facto Countries", "Non-De Facto Countries")</f>
        <v>Non-De Facto Countries</v>
      </c>
      <c r="AS235" s="9" t="str">
        <f t="shared" si="57"/>
        <v>Others Including Policy-Based</v>
      </c>
      <c r="AT235" s="9" t="str" cm="1">
        <f t="array" ref="AT235">_xlfn.SWITCH(K235,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36" spans="1:46" ht="10.5">
      <c r="A236" s="8" t="s">
        <v>638</v>
      </c>
      <c r="B236" s="9" t="s">
        <v>639</v>
      </c>
      <c r="C236" s="9" t="s">
        <v>123</v>
      </c>
      <c r="D236" s="9" t="s">
        <v>49</v>
      </c>
      <c r="E236" s="9" t="s">
        <v>50</v>
      </c>
      <c r="F236" s="9" t="s">
        <v>107</v>
      </c>
      <c r="G236" s="9" t="s">
        <v>107</v>
      </c>
      <c r="H236" s="9" t="s">
        <v>52</v>
      </c>
      <c r="I236" s="9" t="s">
        <v>73</v>
      </c>
      <c r="J236" s="9" t="s">
        <v>62</v>
      </c>
      <c r="K236" s="9" t="s">
        <v>75</v>
      </c>
      <c r="L236" s="9">
        <v>0</v>
      </c>
      <c r="M236" s="9">
        <v>10</v>
      </c>
      <c r="N236" s="9">
        <v>0</v>
      </c>
      <c r="O236" s="9">
        <v>0</v>
      </c>
      <c r="P236" s="9">
        <v>0</v>
      </c>
      <c r="Q236" s="9">
        <v>0</v>
      </c>
      <c r="R236" s="9">
        <f t="shared" si="45"/>
        <v>0</v>
      </c>
      <c r="S236" s="9">
        <v>0</v>
      </c>
      <c r="T236" s="9">
        <v>0</v>
      </c>
      <c r="U236" s="9">
        <v>0</v>
      </c>
      <c r="V236" s="11">
        <f t="shared" si="46"/>
        <v>10</v>
      </c>
      <c r="W236" s="9" t="s">
        <v>12</v>
      </c>
      <c r="X236" s="9">
        <v>0</v>
      </c>
      <c r="Y236" s="9">
        <v>0</v>
      </c>
      <c r="Z236" s="9">
        <v>100</v>
      </c>
      <c r="AA236" s="9">
        <v>0</v>
      </c>
      <c r="AB236" s="9">
        <v>0</v>
      </c>
      <c r="AC236" s="10">
        <f t="shared" si="58"/>
        <v>10</v>
      </c>
      <c r="AD236" s="9" t="b">
        <f>Table1[[#This Row],[TOTAL HI]]=Table1[[#This Row],[Total]]</f>
        <v>1</v>
      </c>
      <c r="AE236" s="11">
        <f t="shared" si="47"/>
        <v>0</v>
      </c>
      <c r="AF236" s="11">
        <f t="shared" si="48"/>
        <v>0</v>
      </c>
      <c r="AG236" s="11">
        <f t="shared" si="49"/>
        <v>10</v>
      </c>
      <c r="AH236" s="11">
        <f t="shared" si="50"/>
        <v>0</v>
      </c>
      <c r="AI236" s="11">
        <f t="shared" si="51"/>
        <v>0</v>
      </c>
      <c r="AJ236" s="12">
        <v>45261</v>
      </c>
      <c r="AK236" s="11" t="s">
        <v>56</v>
      </c>
      <c r="AL236" s="9" t="s">
        <v>57</v>
      </c>
      <c r="AM236" s="9" t="str">
        <f t="shared" si="52"/>
        <v>Finance</v>
      </c>
      <c r="AN236" s="9" t="str">
        <f t="shared" si="53"/>
        <v>South</v>
      </c>
      <c r="AO236" s="9" t="str">
        <f t="shared" si="54"/>
        <v>&lt;1-50 Mn</v>
      </c>
      <c r="AP236" s="9" t="str">
        <f t="shared" si="55"/>
        <v>Blend Countries</v>
      </c>
      <c r="AQ236" s="9" t="str">
        <f t="shared" si="56"/>
        <v>Non-Transition States</v>
      </c>
      <c r="AR236" s="13" t="str">
        <f>IF(ISNUMBER(MATCH(C236, {"Gabon","Sudan","Niger","Mali","Burkina Faso","Guinea"}, 0)), "De Facto Countries", "Non-De Facto Countries")</f>
        <v>Non-De Facto Countries</v>
      </c>
      <c r="AS236" s="9" t="str">
        <f t="shared" si="57"/>
        <v>Others Including Policy-Based</v>
      </c>
      <c r="AT236" s="9" t="str" cm="1">
        <f t="array" ref="AT236">_xlfn.SWITCH(K236,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37" spans="1:46" ht="10.5">
      <c r="A237" s="8" t="s">
        <v>640</v>
      </c>
      <c r="B237" s="9" t="s">
        <v>641</v>
      </c>
      <c r="C237" s="9" t="s">
        <v>291</v>
      </c>
      <c r="D237" s="9" t="s">
        <v>49</v>
      </c>
      <c r="E237" s="9" t="s">
        <v>79</v>
      </c>
      <c r="F237" s="9" t="s">
        <v>107</v>
      </c>
      <c r="G237" s="9" t="s">
        <v>107</v>
      </c>
      <c r="H237" s="9" t="s">
        <v>52</v>
      </c>
      <c r="I237" s="9" t="s">
        <v>73</v>
      </c>
      <c r="J237" s="9" t="s">
        <v>62</v>
      </c>
      <c r="K237" s="9" t="s">
        <v>75</v>
      </c>
      <c r="L237" s="9">
        <v>0</v>
      </c>
      <c r="M237" s="9">
        <v>5.5</v>
      </c>
      <c r="N237" s="9">
        <v>0</v>
      </c>
      <c r="O237" s="9">
        <v>0</v>
      </c>
      <c r="P237" s="9">
        <v>0</v>
      </c>
      <c r="Q237" s="9">
        <v>0</v>
      </c>
      <c r="R237" s="9">
        <f t="shared" si="45"/>
        <v>0</v>
      </c>
      <c r="S237" s="9">
        <v>0</v>
      </c>
      <c r="T237" s="9">
        <v>0</v>
      </c>
      <c r="U237" s="9">
        <v>0</v>
      </c>
      <c r="V237" s="11">
        <f t="shared" si="46"/>
        <v>5.5</v>
      </c>
      <c r="W237" s="9" t="s">
        <v>12</v>
      </c>
      <c r="X237" s="9">
        <v>90</v>
      </c>
      <c r="Y237" s="9">
        <v>0</v>
      </c>
      <c r="Z237" s="9">
        <v>0</v>
      </c>
      <c r="AA237" s="9">
        <v>0</v>
      </c>
      <c r="AB237" s="9">
        <v>10</v>
      </c>
      <c r="AC237" s="10">
        <f t="shared" si="58"/>
        <v>5.5</v>
      </c>
      <c r="AD237" s="9" t="b">
        <f>Table1[[#This Row],[TOTAL HI]]=Table1[[#This Row],[Total]]</f>
        <v>1</v>
      </c>
      <c r="AE237" s="11">
        <f t="shared" si="47"/>
        <v>4.95</v>
      </c>
      <c r="AF237" s="11">
        <f t="shared" si="48"/>
        <v>0</v>
      </c>
      <c r="AG237" s="11">
        <f t="shared" si="49"/>
        <v>0</v>
      </c>
      <c r="AH237" s="11">
        <f t="shared" si="50"/>
        <v>0</v>
      </c>
      <c r="AI237" s="11">
        <f t="shared" si="51"/>
        <v>0.55000000000000004</v>
      </c>
      <c r="AJ237" s="12">
        <v>45261</v>
      </c>
      <c r="AK237" s="11" t="s">
        <v>56</v>
      </c>
      <c r="AL237" s="9" t="s">
        <v>27</v>
      </c>
      <c r="AM237" s="9" t="str">
        <f t="shared" si="52"/>
        <v>Finance</v>
      </c>
      <c r="AN237" s="9" t="str">
        <f t="shared" si="53"/>
        <v>South</v>
      </c>
      <c r="AO237" s="9" t="str">
        <f t="shared" si="54"/>
        <v>&lt;1-50 Mn</v>
      </c>
      <c r="AP237" s="9" t="str">
        <f t="shared" si="55"/>
        <v>ADF Countries</v>
      </c>
      <c r="AQ237" s="9" t="str">
        <f t="shared" si="56"/>
        <v>Transition States</v>
      </c>
      <c r="AR237" s="13" t="str">
        <f>IF(ISNUMBER(MATCH(C237, {"Gabon","Sudan","Niger","Mali","Burkina Faso","Guinea"}, 0)), "De Facto Countries", "Non-De Facto Countries")</f>
        <v>Non-De Facto Countries</v>
      </c>
      <c r="AS237" s="9" t="str">
        <f t="shared" si="57"/>
        <v>Others Including Policy-Based</v>
      </c>
      <c r="AT237" s="9" t="str" cm="1">
        <f t="array" ref="AT237">_xlfn.SWITCH(K237,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38" spans="1:46" ht="10.5">
      <c r="A238" s="8" t="s">
        <v>642</v>
      </c>
      <c r="B238" s="9" t="s">
        <v>643</v>
      </c>
      <c r="C238" s="9" t="s">
        <v>123</v>
      </c>
      <c r="D238" s="9" t="s">
        <v>49</v>
      </c>
      <c r="E238" s="9" t="s">
        <v>50</v>
      </c>
      <c r="F238" s="9" t="s">
        <v>107</v>
      </c>
      <c r="G238" s="9" t="s">
        <v>107</v>
      </c>
      <c r="H238" s="9" t="s">
        <v>52</v>
      </c>
      <c r="I238" s="9" t="s">
        <v>73</v>
      </c>
      <c r="J238" s="9" t="s">
        <v>62</v>
      </c>
      <c r="K238" s="9" t="s">
        <v>75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f t="shared" si="45"/>
        <v>0</v>
      </c>
      <c r="S238" s="9">
        <v>0</v>
      </c>
      <c r="T238" s="9">
        <v>0</v>
      </c>
      <c r="U238" s="9">
        <v>0</v>
      </c>
      <c r="V238" s="11">
        <f t="shared" si="46"/>
        <v>0</v>
      </c>
      <c r="W238" s="9" t="s">
        <v>68</v>
      </c>
      <c r="X238" s="9">
        <v>20</v>
      </c>
      <c r="Y238" s="9">
        <v>20</v>
      </c>
      <c r="Z238" s="9">
        <v>20</v>
      </c>
      <c r="AA238" s="9">
        <v>20</v>
      </c>
      <c r="AB238" s="9">
        <v>20</v>
      </c>
      <c r="AC238" s="10">
        <f t="shared" si="58"/>
        <v>0</v>
      </c>
      <c r="AD238" s="9" t="b">
        <f>Table1[[#This Row],[TOTAL HI]]=Table1[[#This Row],[Total]]</f>
        <v>1</v>
      </c>
      <c r="AE238" s="11">
        <f t="shared" si="47"/>
        <v>0</v>
      </c>
      <c r="AF238" s="11">
        <f t="shared" si="48"/>
        <v>0</v>
      </c>
      <c r="AG238" s="11">
        <f t="shared" si="49"/>
        <v>0</v>
      </c>
      <c r="AH238" s="11">
        <f t="shared" si="50"/>
        <v>0</v>
      </c>
      <c r="AI238" s="11">
        <f t="shared" si="51"/>
        <v>0</v>
      </c>
      <c r="AJ238" s="12">
        <v>45261</v>
      </c>
      <c r="AK238" s="11" t="s">
        <v>56</v>
      </c>
      <c r="AL238" s="9" t="s">
        <v>27</v>
      </c>
      <c r="AM238" s="9" t="str">
        <f t="shared" si="52"/>
        <v>Finance</v>
      </c>
      <c r="AN238" s="9" t="str">
        <f t="shared" si="53"/>
        <v>South</v>
      </c>
      <c r="AO238" s="9" t="str">
        <f t="shared" si="54"/>
        <v>&lt;1-50 Mn</v>
      </c>
      <c r="AP238" s="9" t="str">
        <f t="shared" si="55"/>
        <v>Blend Countries</v>
      </c>
      <c r="AQ238" s="9" t="str">
        <f t="shared" si="56"/>
        <v>Non-Transition States</v>
      </c>
      <c r="AR238" s="13" t="str">
        <f>IF(ISNUMBER(MATCH(C238, {"Gabon","Sudan","Niger","Mali","Burkina Faso","Guinea"}, 0)), "De Facto Countries", "Non-De Facto Countries")</f>
        <v>Non-De Facto Countries</v>
      </c>
      <c r="AS238" s="9" t="str">
        <f t="shared" si="57"/>
        <v>Others Including Policy-Based</v>
      </c>
      <c r="AT238" s="9" t="str" cm="1">
        <f t="array" ref="AT238">_xlfn.SWITCH(K238,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39" spans="1:46" ht="10.5">
      <c r="A239" s="8" t="s">
        <v>644</v>
      </c>
      <c r="B239" s="9" t="s">
        <v>645</v>
      </c>
      <c r="C239" s="9" t="s">
        <v>203</v>
      </c>
      <c r="D239" s="9" t="s">
        <v>49</v>
      </c>
      <c r="E239" s="9" t="s">
        <v>50</v>
      </c>
      <c r="F239" s="9" t="s">
        <v>61</v>
      </c>
      <c r="G239" s="9" t="s">
        <v>61</v>
      </c>
      <c r="H239" s="9" t="s">
        <v>52</v>
      </c>
      <c r="I239" s="9" t="s">
        <v>53</v>
      </c>
      <c r="J239" s="9" t="s">
        <v>62</v>
      </c>
      <c r="K239" s="9" t="s">
        <v>55</v>
      </c>
      <c r="L239" s="9">
        <v>100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f t="shared" si="45"/>
        <v>0</v>
      </c>
      <c r="S239" s="9">
        <v>0</v>
      </c>
      <c r="T239" s="9">
        <v>0</v>
      </c>
      <c r="U239" s="9">
        <v>0</v>
      </c>
      <c r="V239" s="11">
        <f t="shared" si="46"/>
        <v>100</v>
      </c>
      <c r="W239" s="9" t="s">
        <v>11</v>
      </c>
      <c r="X239" s="9">
        <v>100</v>
      </c>
      <c r="Y239" s="9">
        <v>0</v>
      </c>
      <c r="Z239" s="9">
        <v>0</v>
      </c>
      <c r="AA239" s="9">
        <v>0</v>
      </c>
      <c r="AB239" s="9">
        <v>0</v>
      </c>
      <c r="AC239" s="10">
        <f t="shared" si="58"/>
        <v>100</v>
      </c>
      <c r="AD239" s="9" t="b">
        <f>Table1[[#This Row],[TOTAL HI]]=Table1[[#This Row],[Total]]</f>
        <v>1</v>
      </c>
      <c r="AE239" s="11">
        <f t="shared" si="47"/>
        <v>100</v>
      </c>
      <c r="AF239" s="11">
        <f t="shared" si="48"/>
        <v>0</v>
      </c>
      <c r="AG239" s="11">
        <f t="shared" si="49"/>
        <v>0</v>
      </c>
      <c r="AH239" s="11">
        <f t="shared" si="50"/>
        <v>0</v>
      </c>
      <c r="AI239" s="11">
        <f t="shared" si="51"/>
        <v>0</v>
      </c>
      <c r="AJ239" s="12">
        <v>45261</v>
      </c>
      <c r="AK239" s="11" t="s">
        <v>56</v>
      </c>
      <c r="AL239" s="9" t="s">
        <v>57</v>
      </c>
      <c r="AM239" s="9" t="str">
        <f t="shared" si="52"/>
        <v>Agriculture</v>
      </c>
      <c r="AN239" s="9" t="str">
        <f t="shared" si="53"/>
        <v>South</v>
      </c>
      <c r="AO239" s="9" t="str">
        <f t="shared" si="54"/>
        <v>50-100 Mn</v>
      </c>
      <c r="AP239" s="9" t="str">
        <f t="shared" si="55"/>
        <v>ADB Countries</v>
      </c>
      <c r="AQ239" s="9" t="str">
        <f t="shared" si="56"/>
        <v>Non-Transition States</v>
      </c>
      <c r="AR239" s="13" t="str">
        <f>IF(ISNUMBER(MATCH(C239, {"Gabon","Sudan","Niger","Mali","Burkina Faso","Guinea"}, 0)), "De Facto Countries", "Non-De Facto Countries")</f>
        <v>Non-De Facto Countries</v>
      </c>
      <c r="AS239" s="9" t="str">
        <f t="shared" si="57"/>
        <v>Others Including Policy-Based</v>
      </c>
      <c r="AT239" s="9" t="str" cm="1">
        <f t="array" ref="AT239">_xlfn.SWITCH(K239,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40" spans="1:46" ht="10.5">
      <c r="A240" s="8" t="s">
        <v>646</v>
      </c>
      <c r="B240" s="9" t="s">
        <v>647</v>
      </c>
      <c r="C240" s="9" t="s">
        <v>203</v>
      </c>
      <c r="D240" s="9" t="s">
        <v>49</v>
      </c>
      <c r="E240" s="9" t="s">
        <v>50</v>
      </c>
      <c r="F240" s="9" t="s">
        <v>103</v>
      </c>
      <c r="G240" s="9" t="s">
        <v>103</v>
      </c>
      <c r="H240" s="9" t="s">
        <v>52</v>
      </c>
      <c r="I240" s="9" t="s">
        <v>53</v>
      </c>
      <c r="J240" s="9" t="s">
        <v>62</v>
      </c>
      <c r="K240" s="9" t="s">
        <v>104</v>
      </c>
      <c r="L240" s="9">
        <v>200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f t="shared" si="45"/>
        <v>0</v>
      </c>
      <c r="S240" s="9">
        <v>0</v>
      </c>
      <c r="T240" s="9">
        <v>0</v>
      </c>
      <c r="U240" s="9">
        <v>0</v>
      </c>
      <c r="V240" s="11">
        <f t="shared" si="46"/>
        <v>200</v>
      </c>
      <c r="W240" s="9" t="s">
        <v>11</v>
      </c>
      <c r="X240" s="9">
        <v>0</v>
      </c>
      <c r="Y240" s="9">
        <v>0</v>
      </c>
      <c r="Z240" s="9">
        <v>0</v>
      </c>
      <c r="AA240" s="9">
        <v>0</v>
      </c>
      <c r="AB240" s="9">
        <v>100</v>
      </c>
      <c r="AC240" s="10">
        <f t="shared" si="58"/>
        <v>200</v>
      </c>
      <c r="AD240" s="9" t="b">
        <f>Table1[[#This Row],[TOTAL HI]]=Table1[[#This Row],[Total]]</f>
        <v>1</v>
      </c>
      <c r="AE240" s="11">
        <f t="shared" si="47"/>
        <v>0</v>
      </c>
      <c r="AF240" s="11">
        <f t="shared" si="48"/>
        <v>0</v>
      </c>
      <c r="AG240" s="11">
        <f t="shared" si="49"/>
        <v>0</v>
      </c>
      <c r="AH240" s="11">
        <f t="shared" si="50"/>
        <v>0</v>
      </c>
      <c r="AI240" s="11">
        <f t="shared" si="51"/>
        <v>200</v>
      </c>
      <c r="AJ240" s="12">
        <v>45261</v>
      </c>
      <c r="AK240" s="11" t="s">
        <v>56</v>
      </c>
      <c r="AL240" s="9" t="s">
        <v>27</v>
      </c>
      <c r="AM240" s="9" t="str">
        <f t="shared" si="52"/>
        <v>WASH Sector</v>
      </c>
      <c r="AN240" s="9" t="str">
        <f t="shared" si="53"/>
        <v>South</v>
      </c>
      <c r="AO240" s="9" t="str">
        <f t="shared" si="54"/>
        <v>100-200 Mn</v>
      </c>
      <c r="AP240" s="9" t="str">
        <f t="shared" si="55"/>
        <v>ADB Countries</v>
      </c>
      <c r="AQ240" s="9" t="str">
        <f t="shared" si="56"/>
        <v>Non-Transition States</v>
      </c>
      <c r="AR240" s="13" t="str">
        <f>IF(ISNUMBER(MATCH(C240, {"Gabon","Sudan","Niger","Mali","Burkina Faso","Guinea"}, 0)), "De Facto Countries", "Non-De Facto Countries")</f>
        <v>Non-De Facto Countries</v>
      </c>
      <c r="AS240" s="9" t="str">
        <f t="shared" si="57"/>
        <v>Infrastructure</v>
      </c>
      <c r="AT240" s="9" t="str" cm="1">
        <f t="array" ref="AT240">_xlfn.SWITCH(K240,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41" spans="1:46" ht="10.5">
      <c r="A241" s="8" t="s">
        <v>648</v>
      </c>
      <c r="B241" s="9" t="s">
        <v>649</v>
      </c>
      <c r="C241" s="9" t="s">
        <v>123</v>
      </c>
      <c r="D241" s="9" t="s">
        <v>49</v>
      </c>
      <c r="E241" s="9" t="s">
        <v>66</v>
      </c>
      <c r="F241" s="9" t="s">
        <v>208</v>
      </c>
      <c r="G241" s="9" t="s">
        <v>208</v>
      </c>
      <c r="H241" s="9" t="s">
        <v>52</v>
      </c>
      <c r="I241" s="9" t="s">
        <v>53</v>
      </c>
      <c r="J241" s="9" t="s">
        <v>62</v>
      </c>
      <c r="K241" s="9" t="s">
        <v>127</v>
      </c>
      <c r="L241" s="9">
        <v>70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f t="shared" si="45"/>
        <v>0</v>
      </c>
      <c r="S241" s="9">
        <v>0</v>
      </c>
      <c r="T241" s="9">
        <v>0</v>
      </c>
      <c r="U241" s="9">
        <v>0</v>
      </c>
      <c r="V241" s="11">
        <f t="shared" si="46"/>
        <v>70</v>
      </c>
      <c r="W241" s="9" t="s">
        <v>11</v>
      </c>
      <c r="X241" s="9">
        <v>0</v>
      </c>
      <c r="Y241" s="9">
        <v>0</v>
      </c>
      <c r="Z241" s="9">
        <v>0</v>
      </c>
      <c r="AA241" s="9">
        <v>80</v>
      </c>
      <c r="AB241" s="9">
        <v>20</v>
      </c>
      <c r="AC241" s="10">
        <f t="shared" si="58"/>
        <v>70</v>
      </c>
      <c r="AD241" s="9" t="b">
        <f>Table1[[#This Row],[TOTAL HI]]=Table1[[#This Row],[Total]]</f>
        <v>1</v>
      </c>
      <c r="AE241" s="11">
        <f t="shared" si="47"/>
        <v>0</v>
      </c>
      <c r="AF241" s="11">
        <f t="shared" si="48"/>
        <v>0</v>
      </c>
      <c r="AG241" s="11">
        <f t="shared" si="49"/>
        <v>0</v>
      </c>
      <c r="AH241" s="11">
        <f t="shared" si="50"/>
        <v>56</v>
      </c>
      <c r="AI241" s="11">
        <f t="shared" si="51"/>
        <v>14</v>
      </c>
      <c r="AJ241" s="12">
        <v>45261</v>
      </c>
      <c r="AK241" s="11" t="s">
        <v>56</v>
      </c>
      <c r="AL241" s="9" t="s">
        <v>27</v>
      </c>
      <c r="AM241" s="9" t="str">
        <f t="shared" si="52"/>
        <v>Transport</v>
      </c>
      <c r="AN241" s="9" t="str">
        <f t="shared" si="53"/>
        <v>South</v>
      </c>
      <c r="AO241" s="9" t="str">
        <f t="shared" si="54"/>
        <v>50-100 Mn</v>
      </c>
      <c r="AP241" s="9" t="str">
        <f t="shared" si="55"/>
        <v>Blend Countries</v>
      </c>
      <c r="AQ241" s="9" t="str">
        <f t="shared" si="56"/>
        <v>Non-Transition States</v>
      </c>
      <c r="AR241" s="13" t="str">
        <f>IF(ISNUMBER(MATCH(C241, {"Gabon","Sudan","Niger","Mali","Burkina Faso","Guinea"}, 0)), "De Facto Countries", "Non-De Facto Countries")</f>
        <v>Non-De Facto Countries</v>
      </c>
      <c r="AS241" s="9" t="str">
        <f t="shared" si="57"/>
        <v>Infrastructure</v>
      </c>
      <c r="AT241" s="9" t="str" cm="1">
        <f t="array" ref="AT241">_xlfn.SWITCH(K241,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42" spans="1:46" ht="10.5">
      <c r="A242" s="8" t="s">
        <v>650</v>
      </c>
      <c r="B242" s="9" t="s">
        <v>651</v>
      </c>
      <c r="C242" s="9" t="s">
        <v>123</v>
      </c>
      <c r="D242" s="9" t="s">
        <v>49</v>
      </c>
      <c r="E242" s="9" t="s">
        <v>66</v>
      </c>
      <c r="F242" s="9" t="s">
        <v>103</v>
      </c>
      <c r="G242" s="9" t="s">
        <v>103</v>
      </c>
      <c r="H242" s="9" t="s">
        <v>52</v>
      </c>
      <c r="I242" s="9" t="s">
        <v>53</v>
      </c>
      <c r="J242" s="9" t="s">
        <v>62</v>
      </c>
      <c r="K242" s="9" t="s">
        <v>104</v>
      </c>
      <c r="L242" s="9">
        <v>70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f t="shared" si="45"/>
        <v>0</v>
      </c>
      <c r="S242" s="9">
        <v>0</v>
      </c>
      <c r="T242" s="9">
        <v>0</v>
      </c>
      <c r="U242" s="9">
        <v>0</v>
      </c>
      <c r="V242" s="11">
        <f t="shared" si="46"/>
        <v>70</v>
      </c>
      <c r="W242" s="9" t="s">
        <v>11</v>
      </c>
      <c r="X242" s="9">
        <v>0</v>
      </c>
      <c r="Y242" s="9">
        <v>0</v>
      </c>
      <c r="Z242" s="9">
        <v>0</v>
      </c>
      <c r="AA242" s="9">
        <v>0</v>
      </c>
      <c r="AB242" s="9">
        <v>100</v>
      </c>
      <c r="AC242" s="10">
        <f t="shared" si="58"/>
        <v>70</v>
      </c>
      <c r="AD242" s="9" t="b">
        <f>Table1[[#This Row],[TOTAL HI]]=Table1[[#This Row],[Total]]</f>
        <v>1</v>
      </c>
      <c r="AE242" s="11">
        <f t="shared" si="47"/>
        <v>0</v>
      </c>
      <c r="AF242" s="11">
        <f t="shared" si="48"/>
        <v>0</v>
      </c>
      <c r="AG242" s="11">
        <f t="shared" si="49"/>
        <v>0</v>
      </c>
      <c r="AH242" s="11">
        <f t="shared" si="50"/>
        <v>0</v>
      </c>
      <c r="AI242" s="11">
        <f t="shared" si="51"/>
        <v>70</v>
      </c>
      <c r="AJ242" s="12">
        <v>45261</v>
      </c>
      <c r="AK242" s="11" t="s">
        <v>56</v>
      </c>
      <c r="AL242" s="9" t="s">
        <v>27</v>
      </c>
      <c r="AM242" s="9" t="str">
        <f t="shared" si="52"/>
        <v>WASH Sector</v>
      </c>
      <c r="AN242" s="9" t="str">
        <f t="shared" si="53"/>
        <v>South</v>
      </c>
      <c r="AO242" s="9" t="str">
        <f t="shared" si="54"/>
        <v>50-100 Mn</v>
      </c>
      <c r="AP242" s="9" t="str">
        <f t="shared" si="55"/>
        <v>Blend Countries</v>
      </c>
      <c r="AQ242" s="9" t="str">
        <f t="shared" si="56"/>
        <v>Non-Transition States</v>
      </c>
      <c r="AR242" s="13" t="str">
        <f>IF(ISNUMBER(MATCH(C242, {"Gabon","Sudan","Niger","Mali","Burkina Faso","Guinea"}, 0)), "De Facto Countries", "Non-De Facto Countries")</f>
        <v>Non-De Facto Countries</v>
      </c>
      <c r="AS242" s="9" t="str">
        <f t="shared" si="57"/>
        <v>Infrastructure</v>
      </c>
      <c r="AT242" s="9" t="str" cm="1">
        <f t="array" ref="AT242">_xlfn.SWITCH(K242,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43" spans="1:46" ht="10.5">
      <c r="A243" s="8" t="s">
        <v>652</v>
      </c>
      <c r="B243" s="9" t="s">
        <v>653</v>
      </c>
      <c r="C243" s="9" t="s">
        <v>82</v>
      </c>
      <c r="D243" s="9" t="s">
        <v>49</v>
      </c>
      <c r="E243" s="9" t="s">
        <v>79</v>
      </c>
      <c r="F243" s="9" t="s">
        <v>208</v>
      </c>
      <c r="G243" s="9" t="s">
        <v>208</v>
      </c>
      <c r="H243" s="9" t="s">
        <v>52</v>
      </c>
      <c r="I243" s="9" t="s">
        <v>53</v>
      </c>
      <c r="J243" s="9" t="s">
        <v>62</v>
      </c>
      <c r="K243" s="9" t="s">
        <v>127</v>
      </c>
      <c r="L243" s="9">
        <v>0</v>
      </c>
      <c r="M243" s="9">
        <v>0</v>
      </c>
      <c r="N243" s="9">
        <v>125</v>
      </c>
      <c r="O243" s="9">
        <v>0</v>
      </c>
      <c r="P243" s="9">
        <v>0</v>
      </c>
      <c r="Q243" s="9">
        <v>0</v>
      </c>
      <c r="R243" s="9">
        <f t="shared" si="45"/>
        <v>125</v>
      </c>
      <c r="S243" s="9">
        <v>0</v>
      </c>
      <c r="T243" s="9">
        <v>0</v>
      </c>
      <c r="U243" s="9">
        <v>0</v>
      </c>
      <c r="V243" s="11">
        <f t="shared" si="46"/>
        <v>125</v>
      </c>
      <c r="W243" s="9" t="s">
        <v>17</v>
      </c>
      <c r="X243" s="9">
        <v>0</v>
      </c>
      <c r="Y243" s="9">
        <v>0</v>
      </c>
      <c r="Z243" s="9">
        <v>0</v>
      </c>
      <c r="AA243" s="9">
        <v>50</v>
      </c>
      <c r="AB243" s="9">
        <v>50</v>
      </c>
      <c r="AC243" s="10">
        <f t="shared" si="58"/>
        <v>125</v>
      </c>
      <c r="AD243" s="9" t="b">
        <f>Table1[[#This Row],[TOTAL HI]]=Table1[[#This Row],[Total]]</f>
        <v>1</v>
      </c>
      <c r="AE243" s="11">
        <f t="shared" si="47"/>
        <v>0</v>
      </c>
      <c r="AF243" s="11">
        <f t="shared" si="48"/>
        <v>0</v>
      </c>
      <c r="AG243" s="11">
        <f t="shared" si="49"/>
        <v>0</v>
      </c>
      <c r="AH243" s="11">
        <f t="shared" si="50"/>
        <v>62.5</v>
      </c>
      <c r="AI243" s="11">
        <f t="shared" si="51"/>
        <v>62.5</v>
      </c>
      <c r="AJ243" s="12">
        <v>45261</v>
      </c>
      <c r="AK243" s="11" t="s">
        <v>56</v>
      </c>
      <c r="AL243" s="9" t="s">
        <v>27</v>
      </c>
      <c r="AM243" s="9" t="str">
        <f t="shared" si="52"/>
        <v>Transport</v>
      </c>
      <c r="AN243" s="9" t="str">
        <f t="shared" si="53"/>
        <v>Multi</v>
      </c>
      <c r="AO243" s="9" t="str">
        <f t="shared" si="54"/>
        <v>100-200 Mn</v>
      </c>
      <c r="AP243" s="9" t="str">
        <f t="shared" si="55"/>
        <v>Multinational</v>
      </c>
      <c r="AQ243" s="9" t="str">
        <f t="shared" si="56"/>
        <v>Multinational</v>
      </c>
      <c r="AR243" s="13" t="str">
        <f>IF(ISNUMBER(MATCH(C243, {"Gabon","Sudan","Niger","Mali","Burkina Faso","Guinea"}, 0)), "De Facto Countries", "Non-De Facto Countries")</f>
        <v>Non-De Facto Countries</v>
      </c>
      <c r="AS243" s="9" t="str">
        <f t="shared" si="57"/>
        <v>Infrastructure</v>
      </c>
      <c r="AT243" s="9" t="str" cm="1">
        <f t="array" ref="AT243">_xlfn.SWITCH(K243,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44" spans="1:46" ht="10.5">
      <c r="A244" s="8" t="s">
        <v>654</v>
      </c>
      <c r="B244" s="9" t="s">
        <v>655</v>
      </c>
      <c r="C244" s="9" t="s">
        <v>146</v>
      </c>
      <c r="D244" s="9" t="s">
        <v>49</v>
      </c>
      <c r="E244" s="9" t="s">
        <v>79</v>
      </c>
      <c r="F244" s="9" t="s">
        <v>521</v>
      </c>
      <c r="G244" s="9" t="s">
        <v>521</v>
      </c>
      <c r="H244" s="9" t="s">
        <v>52</v>
      </c>
      <c r="I244" s="9" t="s">
        <v>53</v>
      </c>
      <c r="J244" s="9" t="s">
        <v>62</v>
      </c>
      <c r="K244" s="9" t="s">
        <v>93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20</v>
      </c>
      <c r="R244" s="9">
        <f t="shared" si="45"/>
        <v>20</v>
      </c>
      <c r="S244" s="9">
        <v>0</v>
      </c>
      <c r="T244" s="9">
        <v>0</v>
      </c>
      <c r="U244" s="9">
        <v>0</v>
      </c>
      <c r="V244" s="11">
        <f t="shared" si="46"/>
        <v>20</v>
      </c>
      <c r="W244" s="9" t="s">
        <v>17</v>
      </c>
      <c r="X244" s="9">
        <v>100</v>
      </c>
      <c r="Y244" s="9">
        <v>0</v>
      </c>
      <c r="Z244" s="9">
        <v>0</v>
      </c>
      <c r="AA244" s="9">
        <v>0</v>
      </c>
      <c r="AB244" s="9">
        <v>0</v>
      </c>
      <c r="AC244" s="10">
        <f t="shared" si="58"/>
        <v>20</v>
      </c>
      <c r="AD244" s="9" t="b">
        <f>Table1[[#This Row],[TOTAL HI]]=Table1[[#This Row],[Total]]</f>
        <v>1</v>
      </c>
      <c r="AE244" s="11">
        <f t="shared" si="47"/>
        <v>20</v>
      </c>
      <c r="AF244" s="11">
        <f t="shared" si="48"/>
        <v>0</v>
      </c>
      <c r="AG244" s="11">
        <f t="shared" si="49"/>
        <v>0</v>
      </c>
      <c r="AH244" s="11">
        <f t="shared" si="50"/>
        <v>0</v>
      </c>
      <c r="AI244" s="11">
        <f t="shared" si="51"/>
        <v>0</v>
      </c>
      <c r="AJ244" s="12">
        <v>45261</v>
      </c>
      <c r="AK244" s="11" t="s">
        <v>56</v>
      </c>
      <c r="AL244" s="9" t="s">
        <v>57</v>
      </c>
      <c r="AM244" s="9" t="str">
        <f t="shared" si="52"/>
        <v>Agriculture</v>
      </c>
      <c r="AN244" s="9" t="str">
        <f t="shared" si="53"/>
        <v>South</v>
      </c>
      <c r="AO244" s="9" t="str">
        <f t="shared" si="54"/>
        <v>&lt;1-50 Mn</v>
      </c>
      <c r="AP244" s="9" t="str">
        <f t="shared" si="55"/>
        <v>ADF Countries</v>
      </c>
      <c r="AQ244" s="9" t="str">
        <f t="shared" si="56"/>
        <v>Non-Transition States</v>
      </c>
      <c r="AR244" s="13" t="str">
        <f>IF(ISNUMBER(MATCH(C244, {"Gabon","Sudan","Niger","Mali","Burkina Faso","Guinea"}, 0)), "De Facto Countries", "Non-De Facto Countries")</f>
        <v>Non-De Facto Countries</v>
      </c>
      <c r="AS244" s="9" t="str">
        <f t="shared" si="57"/>
        <v>Others Including Policy-Based</v>
      </c>
      <c r="AT244" s="9" t="str" cm="1">
        <f t="array" ref="AT244">_xlfn.SWITCH(K244,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45" spans="1:46" ht="10.5">
      <c r="A245" s="8" t="s">
        <v>656</v>
      </c>
      <c r="B245" s="9" t="s">
        <v>657</v>
      </c>
      <c r="C245" s="9" t="s">
        <v>146</v>
      </c>
      <c r="D245" s="9" t="s">
        <v>49</v>
      </c>
      <c r="E245" s="9" t="s">
        <v>50</v>
      </c>
      <c r="F245" s="9" t="s">
        <v>260</v>
      </c>
      <c r="G245" s="9" t="s">
        <v>260</v>
      </c>
      <c r="H245" s="9" t="s">
        <v>52</v>
      </c>
      <c r="I245" s="9" t="s">
        <v>53</v>
      </c>
      <c r="J245" s="9" t="s">
        <v>62</v>
      </c>
      <c r="K245" s="9" t="s">
        <v>261</v>
      </c>
      <c r="L245" s="9">
        <v>0</v>
      </c>
      <c r="M245" s="9">
        <v>0</v>
      </c>
      <c r="N245" s="9">
        <v>0</v>
      </c>
      <c r="O245" s="9">
        <v>3.5</v>
      </c>
      <c r="P245" s="9">
        <v>0</v>
      </c>
      <c r="Q245" s="9">
        <v>0</v>
      </c>
      <c r="R245" s="9">
        <f t="shared" si="45"/>
        <v>3.5</v>
      </c>
      <c r="S245" s="9">
        <v>0</v>
      </c>
      <c r="T245" s="9">
        <v>0</v>
      </c>
      <c r="U245" s="9">
        <v>0</v>
      </c>
      <c r="V245" s="11">
        <f t="shared" si="46"/>
        <v>3.5</v>
      </c>
      <c r="W245" s="9" t="s">
        <v>17</v>
      </c>
      <c r="X245" s="9">
        <v>0</v>
      </c>
      <c r="Y245" s="9">
        <v>50</v>
      </c>
      <c r="Z245" s="9">
        <v>0</v>
      </c>
      <c r="AA245" s="9">
        <v>0</v>
      </c>
      <c r="AB245" s="9">
        <v>50</v>
      </c>
      <c r="AC245" s="10">
        <f t="shared" si="58"/>
        <v>3.5</v>
      </c>
      <c r="AD245" s="9" t="b">
        <f>Table1[[#This Row],[TOTAL HI]]=Table1[[#This Row],[Total]]</f>
        <v>1</v>
      </c>
      <c r="AE245" s="11">
        <f t="shared" si="47"/>
        <v>0</v>
      </c>
      <c r="AF245" s="11">
        <f t="shared" si="48"/>
        <v>1.75</v>
      </c>
      <c r="AG245" s="11">
        <f t="shared" si="49"/>
        <v>0</v>
      </c>
      <c r="AH245" s="11">
        <f t="shared" si="50"/>
        <v>0</v>
      </c>
      <c r="AI245" s="11">
        <f t="shared" si="51"/>
        <v>1.75</v>
      </c>
      <c r="AJ245" s="12">
        <v>45261</v>
      </c>
      <c r="AK245" s="11" t="s">
        <v>56</v>
      </c>
      <c r="AL245" s="9" t="s">
        <v>27</v>
      </c>
      <c r="AM245" s="9" t="str">
        <f t="shared" si="52"/>
        <v>Power</v>
      </c>
      <c r="AN245" s="9" t="str">
        <f t="shared" si="53"/>
        <v>South</v>
      </c>
      <c r="AO245" s="9" t="str">
        <f t="shared" si="54"/>
        <v>&lt;1-50 Mn</v>
      </c>
      <c r="AP245" s="9" t="str">
        <f t="shared" si="55"/>
        <v>ADF Countries</v>
      </c>
      <c r="AQ245" s="9" t="str">
        <f t="shared" si="56"/>
        <v>Non-Transition States</v>
      </c>
      <c r="AR245" s="13" t="str">
        <f>IF(ISNUMBER(MATCH(C245, {"Gabon","Sudan","Niger","Mali","Burkina Faso","Guinea"}, 0)), "De Facto Countries", "Non-De Facto Countries")</f>
        <v>Non-De Facto Countries</v>
      </c>
      <c r="AS245" s="9" t="str">
        <f t="shared" si="57"/>
        <v>Infrastructure</v>
      </c>
      <c r="AT245" s="9" t="str" cm="1">
        <f t="array" ref="AT245">_xlfn.SWITCH(K245,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46" spans="1:46" ht="10.5">
      <c r="A246" s="8" t="s">
        <v>658</v>
      </c>
      <c r="B246" s="9" t="s">
        <v>659</v>
      </c>
      <c r="C246" s="9" t="s">
        <v>251</v>
      </c>
      <c r="D246" s="9" t="s">
        <v>49</v>
      </c>
      <c r="E246" s="9" t="s">
        <v>50</v>
      </c>
      <c r="F246" s="9" t="s">
        <v>493</v>
      </c>
      <c r="G246" s="9" t="s">
        <v>493</v>
      </c>
      <c r="H246" s="9" t="s">
        <v>52</v>
      </c>
      <c r="I246" s="9" t="s">
        <v>53</v>
      </c>
      <c r="J246" s="9" t="s">
        <v>74</v>
      </c>
      <c r="K246" s="9" t="s">
        <v>55</v>
      </c>
      <c r="L246" s="9">
        <v>0</v>
      </c>
      <c r="M246" s="9">
        <v>0</v>
      </c>
      <c r="N246" s="9">
        <v>0</v>
      </c>
      <c r="O246" s="9">
        <v>20</v>
      </c>
      <c r="P246" s="9">
        <v>0</v>
      </c>
      <c r="Q246" s="9">
        <v>0</v>
      </c>
      <c r="R246" s="9">
        <f t="shared" si="45"/>
        <v>20</v>
      </c>
      <c r="S246" s="9">
        <v>0</v>
      </c>
      <c r="T246" s="9">
        <v>0</v>
      </c>
      <c r="U246" s="9">
        <v>0</v>
      </c>
      <c r="V246" s="11">
        <f t="shared" si="46"/>
        <v>20</v>
      </c>
      <c r="W246" s="9" t="s">
        <v>17</v>
      </c>
      <c r="X246" s="9">
        <v>100</v>
      </c>
      <c r="Y246" s="9">
        <v>0</v>
      </c>
      <c r="Z246" s="9">
        <v>0</v>
      </c>
      <c r="AA246" s="9">
        <v>0</v>
      </c>
      <c r="AB246" s="9">
        <v>0</v>
      </c>
      <c r="AC246" s="10">
        <f t="shared" si="58"/>
        <v>20</v>
      </c>
      <c r="AD246" s="9" t="b">
        <f>Table1[[#This Row],[TOTAL HI]]=Table1[[#This Row],[Total]]</f>
        <v>1</v>
      </c>
      <c r="AE246" s="11">
        <f t="shared" si="47"/>
        <v>20</v>
      </c>
      <c r="AF246" s="11">
        <f t="shared" si="48"/>
        <v>0</v>
      </c>
      <c r="AG246" s="11">
        <f t="shared" si="49"/>
        <v>0</v>
      </c>
      <c r="AH246" s="11">
        <f t="shared" si="50"/>
        <v>0</v>
      </c>
      <c r="AI246" s="11">
        <f t="shared" si="51"/>
        <v>0</v>
      </c>
      <c r="AJ246" s="12">
        <v>45261</v>
      </c>
      <c r="AK246" s="11" t="s">
        <v>56</v>
      </c>
      <c r="AL246" s="9" t="s">
        <v>57</v>
      </c>
      <c r="AM246" s="9" t="str">
        <f t="shared" si="52"/>
        <v>Agriculture</v>
      </c>
      <c r="AN246" s="9" t="str">
        <f t="shared" si="53"/>
        <v>West</v>
      </c>
      <c r="AO246" s="9" t="str">
        <f t="shared" si="54"/>
        <v>&lt;1-50 Mn</v>
      </c>
      <c r="AP246" s="9" t="str">
        <f t="shared" si="55"/>
        <v>ADF Countries</v>
      </c>
      <c r="AQ246" s="9" t="str">
        <f t="shared" si="56"/>
        <v>Transition States</v>
      </c>
      <c r="AR246" s="13" t="str">
        <f>IF(ISNUMBER(MATCH(C246, {"Gabon","Sudan","Niger","Mali","Burkina Faso","Guinea"}, 0)), "De Facto Countries", "Non-De Facto Countries")</f>
        <v>De Facto Countries</v>
      </c>
      <c r="AS246" s="9" t="str">
        <f t="shared" si="57"/>
        <v>Others Including Policy-Based</v>
      </c>
      <c r="AT246" s="9" t="str" cm="1">
        <f t="array" ref="AT246">_xlfn.SWITCH(K246,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47" spans="1:46" ht="10.5">
      <c r="A247" s="8" t="s">
        <v>660</v>
      </c>
      <c r="B247" s="9" t="s">
        <v>661</v>
      </c>
      <c r="C247" s="9" t="s">
        <v>118</v>
      </c>
      <c r="D247" s="9" t="s">
        <v>49</v>
      </c>
      <c r="E247" s="9" t="s">
        <v>50</v>
      </c>
      <c r="F247" s="9" t="s">
        <v>208</v>
      </c>
      <c r="G247" s="9" t="s">
        <v>208</v>
      </c>
      <c r="H247" s="9" t="s">
        <v>52</v>
      </c>
      <c r="I247" s="9" t="s">
        <v>53</v>
      </c>
      <c r="J247" s="9" t="s">
        <v>112</v>
      </c>
      <c r="K247" s="9" t="s">
        <v>127</v>
      </c>
      <c r="L247" s="9">
        <v>169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f t="shared" si="45"/>
        <v>0</v>
      </c>
      <c r="S247" s="9">
        <v>0</v>
      </c>
      <c r="T247" s="9">
        <v>0</v>
      </c>
      <c r="U247" s="9">
        <v>0</v>
      </c>
      <c r="V247" s="11">
        <f t="shared" si="46"/>
        <v>169</v>
      </c>
      <c r="W247" s="9" t="s">
        <v>11</v>
      </c>
      <c r="X247" s="9">
        <v>40</v>
      </c>
      <c r="Y247" s="9">
        <v>0</v>
      </c>
      <c r="Z247" s="9">
        <v>0</v>
      </c>
      <c r="AA247" s="9">
        <v>40</v>
      </c>
      <c r="AB247" s="9">
        <v>20</v>
      </c>
      <c r="AC247" s="10">
        <f t="shared" si="58"/>
        <v>169</v>
      </c>
      <c r="AD247" s="9" t="b">
        <f>Table1[[#This Row],[TOTAL HI]]=Table1[[#This Row],[Total]]</f>
        <v>1</v>
      </c>
      <c r="AE247" s="11">
        <f t="shared" si="47"/>
        <v>67.599999999999994</v>
      </c>
      <c r="AF247" s="11">
        <f t="shared" si="48"/>
        <v>0</v>
      </c>
      <c r="AG247" s="11">
        <f t="shared" si="49"/>
        <v>0</v>
      </c>
      <c r="AH247" s="11">
        <f t="shared" si="50"/>
        <v>67.599999999999994</v>
      </c>
      <c r="AI247" s="11">
        <f t="shared" si="51"/>
        <v>33.799999999999997</v>
      </c>
      <c r="AJ247" s="12">
        <v>45261</v>
      </c>
      <c r="AK247" s="11" t="s">
        <v>56</v>
      </c>
      <c r="AL247" s="9" t="s">
        <v>27</v>
      </c>
      <c r="AM247" s="9" t="str">
        <f t="shared" si="52"/>
        <v>Transport</v>
      </c>
      <c r="AN247" s="9" t="str">
        <f t="shared" si="53"/>
        <v>East</v>
      </c>
      <c r="AO247" s="9" t="str">
        <f t="shared" si="54"/>
        <v>100-200 Mn</v>
      </c>
      <c r="AP247" s="9" t="str">
        <f t="shared" si="55"/>
        <v>Blend Countries</v>
      </c>
      <c r="AQ247" s="9" t="str">
        <f t="shared" si="56"/>
        <v>Non-Transition States</v>
      </c>
      <c r="AR247" s="13" t="str">
        <f>IF(ISNUMBER(MATCH(C247, {"Gabon","Sudan","Niger","Mali","Burkina Faso","Guinea"}, 0)), "De Facto Countries", "Non-De Facto Countries")</f>
        <v>Non-De Facto Countries</v>
      </c>
      <c r="AS247" s="9" t="str">
        <f t="shared" si="57"/>
        <v>Infrastructure</v>
      </c>
      <c r="AT247" s="9" t="str" cm="1">
        <f t="array" ref="AT247">_xlfn.SWITCH(K247,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48" spans="1:46" ht="10.5">
      <c r="A248" s="8" t="s">
        <v>662</v>
      </c>
      <c r="B248" s="9" t="s">
        <v>663</v>
      </c>
      <c r="C248" s="9" t="s">
        <v>211</v>
      </c>
      <c r="D248" s="9" t="s">
        <v>49</v>
      </c>
      <c r="E248" s="9" t="s">
        <v>50</v>
      </c>
      <c r="F248" s="9" t="s">
        <v>92</v>
      </c>
      <c r="G248" s="9" t="s">
        <v>92</v>
      </c>
      <c r="H248" s="9" t="s">
        <v>84</v>
      </c>
      <c r="I248" s="9" t="s">
        <v>73</v>
      </c>
      <c r="J248" s="9" t="s">
        <v>54</v>
      </c>
      <c r="K248" s="9" t="s">
        <v>93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f t="shared" si="45"/>
        <v>0</v>
      </c>
      <c r="S248" s="9">
        <v>0</v>
      </c>
      <c r="T248" s="9">
        <v>0</v>
      </c>
      <c r="U248" s="9">
        <v>0</v>
      </c>
      <c r="V248" s="11">
        <f t="shared" si="46"/>
        <v>0</v>
      </c>
      <c r="W248" s="9" t="s">
        <v>68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10">
        <f t="shared" si="58"/>
        <v>0</v>
      </c>
      <c r="AD248" s="9" t="b">
        <f>Table1[[#This Row],[TOTAL HI]]=Table1[[#This Row],[Total]]</f>
        <v>1</v>
      </c>
      <c r="AE248" s="11">
        <f t="shared" si="47"/>
        <v>0</v>
      </c>
      <c r="AF248" s="11">
        <f t="shared" si="48"/>
        <v>0</v>
      </c>
      <c r="AG248" s="11">
        <f t="shared" si="49"/>
        <v>0</v>
      </c>
      <c r="AH248" s="11">
        <f t="shared" si="50"/>
        <v>0</v>
      </c>
      <c r="AI248" s="11">
        <f t="shared" si="51"/>
        <v>0</v>
      </c>
      <c r="AJ248" s="12">
        <v>45261</v>
      </c>
      <c r="AK248" s="11" t="s">
        <v>56</v>
      </c>
      <c r="AL248" s="9" t="s">
        <v>57</v>
      </c>
      <c r="AM248" s="9" t="str">
        <f t="shared" si="52"/>
        <v>Agriculture</v>
      </c>
      <c r="AN248" s="9" t="str">
        <f t="shared" si="53"/>
        <v>North</v>
      </c>
      <c r="AO248" s="9" t="str">
        <f t="shared" si="54"/>
        <v>&lt;1-50 Mn</v>
      </c>
      <c r="AP248" s="9" t="str">
        <f t="shared" si="55"/>
        <v>ADB Countries</v>
      </c>
      <c r="AQ248" s="9" t="str">
        <f t="shared" si="56"/>
        <v>Non-Transition States</v>
      </c>
      <c r="AR248" s="13" t="str">
        <f>IF(ISNUMBER(MATCH(C248, {"Gabon","Sudan","Niger","Mali","Burkina Faso","Guinea"}, 0)), "De Facto Countries", "Non-De Facto Countries")</f>
        <v>Non-De Facto Countries</v>
      </c>
      <c r="AS248" s="9" t="str">
        <f t="shared" si="57"/>
        <v>Others Including Policy-Based</v>
      </c>
      <c r="AT248" s="9" t="str" cm="1">
        <f t="array" ref="AT248">_xlfn.SWITCH(K248,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49" spans="1:46" ht="10.5">
      <c r="A249" s="8" t="s">
        <v>664</v>
      </c>
      <c r="B249" s="9" t="s">
        <v>665</v>
      </c>
      <c r="C249" s="9" t="s">
        <v>211</v>
      </c>
      <c r="D249" s="9" t="s">
        <v>49</v>
      </c>
      <c r="E249" s="9" t="s">
        <v>79</v>
      </c>
      <c r="F249" s="9" t="s">
        <v>126</v>
      </c>
      <c r="G249" s="9" t="s">
        <v>126</v>
      </c>
      <c r="H249" s="9" t="s">
        <v>84</v>
      </c>
      <c r="I249" s="9" t="s">
        <v>73</v>
      </c>
      <c r="J249" s="9" t="s">
        <v>54</v>
      </c>
      <c r="K249" s="9" t="s">
        <v>127</v>
      </c>
      <c r="L249" s="9">
        <v>57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f t="shared" si="45"/>
        <v>0</v>
      </c>
      <c r="S249" s="9">
        <v>0</v>
      </c>
      <c r="T249" s="9">
        <v>0</v>
      </c>
      <c r="U249" s="9">
        <v>0</v>
      </c>
      <c r="V249" s="11">
        <f t="shared" si="46"/>
        <v>57</v>
      </c>
      <c r="W249" s="9" t="s">
        <v>11</v>
      </c>
      <c r="X249" s="9">
        <v>0</v>
      </c>
      <c r="Y249" s="9">
        <v>0</v>
      </c>
      <c r="Z249" s="9">
        <v>0</v>
      </c>
      <c r="AA249" s="9">
        <v>75</v>
      </c>
      <c r="AB249" s="9">
        <v>25</v>
      </c>
      <c r="AC249" s="10">
        <f t="shared" si="58"/>
        <v>57</v>
      </c>
      <c r="AD249" s="9" t="b">
        <f>Table1[[#This Row],[TOTAL HI]]=Table1[[#This Row],[Total]]</f>
        <v>1</v>
      </c>
      <c r="AE249" s="11">
        <f t="shared" si="47"/>
        <v>0</v>
      </c>
      <c r="AF249" s="11">
        <f t="shared" si="48"/>
        <v>0</v>
      </c>
      <c r="AG249" s="11">
        <f t="shared" si="49"/>
        <v>0</v>
      </c>
      <c r="AH249" s="11">
        <f t="shared" si="50"/>
        <v>42.75</v>
      </c>
      <c r="AI249" s="11">
        <f t="shared" si="51"/>
        <v>14.25</v>
      </c>
      <c r="AJ249" s="12">
        <v>45261</v>
      </c>
      <c r="AK249" s="11" t="s">
        <v>56</v>
      </c>
      <c r="AL249" s="9" t="s">
        <v>27</v>
      </c>
      <c r="AM249" s="9" t="str">
        <f t="shared" si="52"/>
        <v>Transport</v>
      </c>
      <c r="AN249" s="9" t="str">
        <f t="shared" si="53"/>
        <v>North</v>
      </c>
      <c r="AO249" s="9" t="str">
        <f t="shared" si="54"/>
        <v>50-100 Mn</v>
      </c>
      <c r="AP249" s="9" t="str">
        <f t="shared" si="55"/>
        <v>ADB Countries</v>
      </c>
      <c r="AQ249" s="9" t="str">
        <f t="shared" si="56"/>
        <v>Non-Transition States</v>
      </c>
      <c r="AR249" s="13" t="str">
        <f>IF(ISNUMBER(MATCH(C249, {"Gabon","Sudan","Niger","Mali","Burkina Faso","Guinea"}, 0)), "De Facto Countries", "Non-De Facto Countries")</f>
        <v>Non-De Facto Countries</v>
      </c>
      <c r="AS249" s="9" t="str">
        <f t="shared" si="57"/>
        <v>Infrastructure</v>
      </c>
      <c r="AT249" s="9" t="str" cm="1">
        <f t="array" ref="AT249">_xlfn.SWITCH(K249,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50" spans="1:46" ht="10.5">
      <c r="A250" s="8" t="s">
        <v>666</v>
      </c>
      <c r="B250" s="9" t="s">
        <v>667</v>
      </c>
      <c r="C250" s="9" t="s">
        <v>159</v>
      </c>
      <c r="D250" s="9" t="s">
        <v>49</v>
      </c>
      <c r="E250" s="9" t="s">
        <v>79</v>
      </c>
      <c r="F250" s="9" t="s">
        <v>302</v>
      </c>
      <c r="G250" s="9" t="s">
        <v>302</v>
      </c>
      <c r="H250" s="9" t="s">
        <v>52</v>
      </c>
      <c r="I250" s="9" t="s">
        <v>53</v>
      </c>
      <c r="J250" s="9" t="s">
        <v>62</v>
      </c>
      <c r="K250" s="9" t="s">
        <v>93</v>
      </c>
      <c r="L250" s="9">
        <v>100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f t="shared" si="45"/>
        <v>0</v>
      </c>
      <c r="S250" s="9">
        <v>0</v>
      </c>
      <c r="T250" s="9">
        <v>0</v>
      </c>
      <c r="U250" s="9">
        <v>0</v>
      </c>
      <c r="V250" s="11">
        <f t="shared" si="46"/>
        <v>100</v>
      </c>
      <c r="W250" s="9" t="s">
        <v>11</v>
      </c>
      <c r="X250" s="9">
        <v>60</v>
      </c>
      <c r="Y250" s="9">
        <v>0</v>
      </c>
      <c r="Z250" s="9">
        <v>20</v>
      </c>
      <c r="AA250" s="9">
        <v>20</v>
      </c>
      <c r="AB250" s="9">
        <v>0</v>
      </c>
      <c r="AC250" s="10">
        <f t="shared" si="58"/>
        <v>100</v>
      </c>
      <c r="AD250" s="9" t="b">
        <f>Table1[[#This Row],[TOTAL HI]]=Table1[[#This Row],[Total]]</f>
        <v>1</v>
      </c>
      <c r="AE250" s="11">
        <f t="shared" si="47"/>
        <v>60</v>
      </c>
      <c r="AF250" s="11">
        <f t="shared" si="48"/>
        <v>0</v>
      </c>
      <c r="AG250" s="11">
        <f t="shared" si="49"/>
        <v>20</v>
      </c>
      <c r="AH250" s="11">
        <f t="shared" si="50"/>
        <v>20</v>
      </c>
      <c r="AI250" s="11">
        <f t="shared" si="51"/>
        <v>0</v>
      </c>
      <c r="AJ250" s="12">
        <v>45261</v>
      </c>
      <c r="AK250" s="11" t="s">
        <v>56</v>
      </c>
      <c r="AL250" s="9" t="s">
        <v>57</v>
      </c>
      <c r="AM250" s="9" t="str">
        <f t="shared" si="52"/>
        <v>Agriculture</v>
      </c>
      <c r="AN250" s="9" t="str">
        <f t="shared" si="53"/>
        <v>South</v>
      </c>
      <c r="AO250" s="9" t="str">
        <f t="shared" si="54"/>
        <v>50-100 Mn</v>
      </c>
      <c r="AP250" s="9" t="str">
        <f t="shared" si="55"/>
        <v>ADB Countries</v>
      </c>
      <c r="AQ250" s="9" t="str">
        <f t="shared" si="56"/>
        <v>Non-Transition States</v>
      </c>
      <c r="AR250" s="13" t="str">
        <f>IF(ISNUMBER(MATCH(C250, {"Gabon","Sudan","Niger","Mali","Burkina Faso","Guinea"}, 0)), "De Facto Countries", "Non-De Facto Countries")</f>
        <v>Non-De Facto Countries</v>
      </c>
      <c r="AS250" s="9" t="str">
        <f t="shared" si="57"/>
        <v>Others Including Policy-Based</v>
      </c>
      <c r="AT250" s="9" t="str" cm="1">
        <f t="array" ref="AT250">_xlfn.SWITCH(K250,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51" spans="1:46" ht="10.5">
      <c r="A251" s="8" t="s">
        <v>668</v>
      </c>
      <c r="B251" s="9" t="s">
        <v>669</v>
      </c>
      <c r="C251" s="9" t="s">
        <v>60</v>
      </c>
      <c r="D251" s="9" t="s">
        <v>49</v>
      </c>
      <c r="E251" s="9" t="s">
        <v>50</v>
      </c>
      <c r="F251" s="9" t="s">
        <v>103</v>
      </c>
      <c r="G251" s="9" t="s">
        <v>103</v>
      </c>
      <c r="H251" s="9" t="s">
        <v>52</v>
      </c>
      <c r="I251" s="9" t="s">
        <v>53</v>
      </c>
      <c r="J251" s="9" t="s">
        <v>62</v>
      </c>
      <c r="K251" s="9" t="s">
        <v>104</v>
      </c>
      <c r="L251" s="9">
        <v>44.63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f t="shared" si="45"/>
        <v>0</v>
      </c>
      <c r="S251" s="9">
        <v>0</v>
      </c>
      <c r="T251" s="9">
        <v>0</v>
      </c>
      <c r="U251" s="9">
        <v>0</v>
      </c>
      <c r="V251" s="11">
        <f t="shared" si="46"/>
        <v>44.63</v>
      </c>
      <c r="W251" s="9" t="s">
        <v>11</v>
      </c>
      <c r="X251" s="9">
        <v>50</v>
      </c>
      <c r="Y251" s="9">
        <v>0</v>
      </c>
      <c r="Z251" s="9">
        <v>0</v>
      </c>
      <c r="AA251" s="9">
        <v>0</v>
      </c>
      <c r="AB251" s="9">
        <v>50</v>
      </c>
      <c r="AC251" s="10">
        <f t="shared" si="58"/>
        <v>44.63</v>
      </c>
      <c r="AD251" s="9" t="b">
        <f>Table1[[#This Row],[TOTAL HI]]=Table1[[#This Row],[Total]]</f>
        <v>1</v>
      </c>
      <c r="AE251" s="11">
        <f t="shared" si="47"/>
        <v>22.315000000000001</v>
      </c>
      <c r="AF251" s="11">
        <f t="shared" si="48"/>
        <v>0</v>
      </c>
      <c r="AG251" s="11">
        <f t="shared" si="49"/>
        <v>0</v>
      </c>
      <c r="AH251" s="11">
        <f t="shared" si="50"/>
        <v>0</v>
      </c>
      <c r="AI251" s="11">
        <f t="shared" si="51"/>
        <v>22.315000000000001</v>
      </c>
      <c r="AJ251" s="12">
        <v>45261</v>
      </c>
      <c r="AK251" s="11" t="s">
        <v>56</v>
      </c>
      <c r="AL251" s="9" t="s">
        <v>27</v>
      </c>
      <c r="AM251" s="9" t="str">
        <f t="shared" si="52"/>
        <v>WASH Sector</v>
      </c>
      <c r="AN251" s="9" t="str">
        <f t="shared" si="53"/>
        <v>South</v>
      </c>
      <c r="AO251" s="9" t="str">
        <f t="shared" si="54"/>
        <v>&lt;1-50 Mn</v>
      </c>
      <c r="AP251" s="9" t="str">
        <f t="shared" si="55"/>
        <v>ADB Countries</v>
      </c>
      <c r="AQ251" s="9" t="str">
        <f t="shared" si="56"/>
        <v>Non-Transition States</v>
      </c>
      <c r="AR251" s="13" t="str">
        <f>IF(ISNUMBER(MATCH(C251, {"Gabon","Sudan","Niger","Mali","Burkina Faso","Guinea"}, 0)), "De Facto Countries", "Non-De Facto Countries")</f>
        <v>Non-De Facto Countries</v>
      </c>
      <c r="AS251" s="9" t="str">
        <f t="shared" si="57"/>
        <v>Infrastructure</v>
      </c>
      <c r="AT251" s="9" t="str" cm="1">
        <f t="array" ref="AT251">_xlfn.SWITCH(K251,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52" spans="1:46" ht="10.5">
      <c r="A252" s="8" t="s">
        <v>670</v>
      </c>
      <c r="B252" s="9" t="s">
        <v>671</v>
      </c>
      <c r="C252" s="9" t="s">
        <v>82</v>
      </c>
      <c r="D252" s="9" t="s">
        <v>49</v>
      </c>
      <c r="E252" s="9" t="s">
        <v>79</v>
      </c>
      <c r="F252" s="9" t="s">
        <v>98</v>
      </c>
      <c r="G252" s="9" t="s">
        <v>98</v>
      </c>
      <c r="H252" s="9" t="s">
        <v>52</v>
      </c>
      <c r="I252" s="9" t="s">
        <v>73</v>
      </c>
      <c r="J252" s="9" t="s">
        <v>54</v>
      </c>
      <c r="K252" s="9" t="s">
        <v>99</v>
      </c>
      <c r="L252" s="9">
        <v>0</v>
      </c>
      <c r="M252" s="9">
        <v>10.52</v>
      </c>
      <c r="N252" s="9">
        <v>0</v>
      </c>
      <c r="O252" s="9">
        <v>0</v>
      </c>
      <c r="P252" s="9">
        <v>0</v>
      </c>
      <c r="Q252" s="9">
        <v>0</v>
      </c>
      <c r="R252" s="9">
        <f t="shared" si="45"/>
        <v>0</v>
      </c>
      <c r="S252" s="9">
        <v>0</v>
      </c>
      <c r="T252" s="9">
        <v>0</v>
      </c>
      <c r="U252" s="9">
        <v>0</v>
      </c>
      <c r="V252" s="11">
        <f t="shared" si="46"/>
        <v>10.52</v>
      </c>
      <c r="W252" s="9" t="s">
        <v>12</v>
      </c>
      <c r="X252" s="9">
        <v>0</v>
      </c>
      <c r="Y252" s="9">
        <v>0</v>
      </c>
      <c r="Z252" s="9">
        <v>0</v>
      </c>
      <c r="AA252" s="9">
        <v>100</v>
      </c>
      <c r="AB252" s="9">
        <v>0</v>
      </c>
      <c r="AC252" s="10">
        <f t="shared" si="58"/>
        <v>10.52</v>
      </c>
      <c r="AD252" s="9" t="b">
        <f>Table1[[#This Row],[TOTAL HI]]=Table1[[#This Row],[Total]]</f>
        <v>1</v>
      </c>
      <c r="AE252" s="11">
        <f t="shared" si="47"/>
        <v>0</v>
      </c>
      <c r="AF252" s="11">
        <f t="shared" si="48"/>
        <v>0</v>
      </c>
      <c r="AG252" s="11">
        <f t="shared" si="49"/>
        <v>0</v>
      </c>
      <c r="AH252" s="11">
        <f t="shared" si="50"/>
        <v>10.52</v>
      </c>
      <c r="AI252" s="11">
        <f t="shared" si="51"/>
        <v>0</v>
      </c>
      <c r="AJ252" s="12">
        <v>45261</v>
      </c>
      <c r="AK252" s="11" t="s">
        <v>56</v>
      </c>
      <c r="AL252" s="9" t="s">
        <v>57</v>
      </c>
      <c r="AM252" s="9" t="str">
        <f t="shared" si="52"/>
        <v>Industry</v>
      </c>
      <c r="AN252" s="9" t="str">
        <f t="shared" si="53"/>
        <v>Multi</v>
      </c>
      <c r="AO252" s="9" t="str">
        <f t="shared" si="54"/>
        <v>&lt;1-50 Mn</v>
      </c>
      <c r="AP252" s="9" t="str">
        <f t="shared" si="55"/>
        <v>Multinational</v>
      </c>
      <c r="AQ252" s="9" t="str">
        <f t="shared" si="56"/>
        <v>Multinational</v>
      </c>
      <c r="AR252" s="13" t="str">
        <f>IF(ISNUMBER(MATCH(C252, {"Gabon","Sudan","Niger","Mali","Burkina Faso","Guinea"}, 0)), "De Facto Countries", "Non-De Facto Countries")</f>
        <v>Non-De Facto Countries</v>
      </c>
      <c r="AS252" s="9" t="str">
        <f t="shared" si="57"/>
        <v>Others Including Policy-Based</v>
      </c>
      <c r="AT252" s="9" t="str" cm="1">
        <f t="array" ref="AT252">_xlfn.SWITCH(K252,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53" spans="1:46" ht="10.5">
      <c r="A253" s="8" t="s">
        <v>672</v>
      </c>
      <c r="B253" s="9" t="s">
        <v>673</v>
      </c>
      <c r="C253" s="9" t="s">
        <v>48</v>
      </c>
      <c r="D253" s="9" t="s">
        <v>49</v>
      </c>
      <c r="E253" s="9" t="s">
        <v>79</v>
      </c>
      <c r="F253" s="9" t="s">
        <v>186</v>
      </c>
      <c r="G253" s="9" t="s">
        <v>186</v>
      </c>
      <c r="H253" s="9" t="s">
        <v>52</v>
      </c>
      <c r="I253" s="9" t="s">
        <v>53</v>
      </c>
      <c r="J253" s="9" t="s">
        <v>54</v>
      </c>
      <c r="K253" s="9" t="s">
        <v>127</v>
      </c>
      <c r="L253" s="9">
        <v>30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f t="shared" si="45"/>
        <v>0</v>
      </c>
      <c r="S253" s="9">
        <v>0</v>
      </c>
      <c r="T253" s="9">
        <v>0</v>
      </c>
      <c r="U253" s="9">
        <v>0</v>
      </c>
      <c r="V253" s="11">
        <f t="shared" si="46"/>
        <v>30</v>
      </c>
      <c r="W253" s="9" t="s">
        <v>11</v>
      </c>
      <c r="X253" s="9">
        <v>0</v>
      </c>
      <c r="Y253" s="9">
        <v>0</v>
      </c>
      <c r="Z253" s="9">
        <v>0</v>
      </c>
      <c r="AA253" s="9">
        <v>100</v>
      </c>
      <c r="AB253" s="9">
        <v>0</v>
      </c>
      <c r="AC253" s="10">
        <f t="shared" si="58"/>
        <v>30</v>
      </c>
      <c r="AD253" s="9" t="b">
        <f>Table1[[#This Row],[TOTAL HI]]=Table1[[#This Row],[Total]]</f>
        <v>1</v>
      </c>
      <c r="AE253" s="11">
        <f t="shared" si="47"/>
        <v>0</v>
      </c>
      <c r="AF253" s="11">
        <f t="shared" si="48"/>
        <v>0</v>
      </c>
      <c r="AG253" s="11">
        <f t="shared" si="49"/>
        <v>0</v>
      </c>
      <c r="AH253" s="11">
        <f t="shared" si="50"/>
        <v>30</v>
      </c>
      <c r="AI253" s="11">
        <f t="shared" si="51"/>
        <v>0</v>
      </c>
      <c r="AJ253" s="12">
        <v>45261</v>
      </c>
      <c r="AK253" s="11" t="s">
        <v>56</v>
      </c>
      <c r="AL253" s="9" t="s">
        <v>57</v>
      </c>
      <c r="AM253" s="9" t="str">
        <f t="shared" si="52"/>
        <v>Transport</v>
      </c>
      <c r="AN253" s="9" t="str">
        <f t="shared" si="53"/>
        <v>North</v>
      </c>
      <c r="AO253" s="9" t="str">
        <f t="shared" si="54"/>
        <v>&lt;1-50 Mn</v>
      </c>
      <c r="AP253" s="9" t="str">
        <f t="shared" si="55"/>
        <v>ADB Countries</v>
      </c>
      <c r="AQ253" s="9" t="str">
        <f t="shared" si="56"/>
        <v>Non-Transition States</v>
      </c>
      <c r="AR253" s="13" t="str">
        <f>IF(ISNUMBER(MATCH(C253, {"Gabon","Sudan","Niger","Mali","Burkina Faso","Guinea"}, 0)), "De Facto Countries", "Non-De Facto Countries")</f>
        <v>Non-De Facto Countries</v>
      </c>
      <c r="AS253" s="9" t="str">
        <f t="shared" si="57"/>
        <v>Infrastructure</v>
      </c>
      <c r="AT253" s="9" t="str" cm="1">
        <f t="array" ref="AT253">_xlfn.SWITCH(K253,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54" spans="1:46" ht="10.5">
      <c r="A254" s="8" t="s">
        <v>674</v>
      </c>
      <c r="B254" s="9" t="s">
        <v>675</v>
      </c>
      <c r="C254" s="9" t="s">
        <v>71</v>
      </c>
      <c r="D254" s="9" t="s">
        <v>49</v>
      </c>
      <c r="E254" s="9" t="s">
        <v>50</v>
      </c>
      <c r="F254" s="9" t="s">
        <v>130</v>
      </c>
      <c r="G254" s="9" t="s">
        <v>130</v>
      </c>
      <c r="H254" s="9" t="s">
        <v>52</v>
      </c>
      <c r="I254" s="9" t="s">
        <v>53</v>
      </c>
      <c r="J254" s="9" t="s">
        <v>74</v>
      </c>
      <c r="K254" s="9" t="s">
        <v>104</v>
      </c>
      <c r="L254" s="9">
        <v>0</v>
      </c>
      <c r="M254" s="9">
        <v>0</v>
      </c>
      <c r="N254" s="9">
        <v>0</v>
      </c>
      <c r="O254" s="9">
        <v>5</v>
      </c>
      <c r="P254" s="9">
        <v>0</v>
      </c>
      <c r="Q254" s="9">
        <v>0</v>
      </c>
      <c r="R254" s="9">
        <f t="shared" si="45"/>
        <v>5</v>
      </c>
      <c r="S254" s="9">
        <v>0</v>
      </c>
      <c r="T254" s="9">
        <v>0</v>
      </c>
      <c r="U254" s="9">
        <v>0</v>
      </c>
      <c r="V254" s="11">
        <f t="shared" si="46"/>
        <v>5</v>
      </c>
      <c r="W254" s="9" t="s">
        <v>17</v>
      </c>
      <c r="X254" s="9">
        <v>0</v>
      </c>
      <c r="Y254" s="9">
        <v>0</v>
      </c>
      <c r="Z254" s="9">
        <v>0</v>
      </c>
      <c r="AA254" s="9">
        <v>0</v>
      </c>
      <c r="AB254" s="9">
        <v>100</v>
      </c>
      <c r="AC254" s="10">
        <f t="shared" si="58"/>
        <v>5</v>
      </c>
      <c r="AD254" s="9" t="b">
        <f>Table1[[#This Row],[TOTAL HI]]=Table1[[#This Row],[Total]]</f>
        <v>1</v>
      </c>
      <c r="AE254" s="11">
        <f t="shared" si="47"/>
        <v>0</v>
      </c>
      <c r="AF254" s="11">
        <f t="shared" si="48"/>
        <v>0</v>
      </c>
      <c r="AG254" s="11">
        <f t="shared" si="49"/>
        <v>0</v>
      </c>
      <c r="AH254" s="11">
        <f t="shared" si="50"/>
        <v>0</v>
      </c>
      <c r="AI254" s="11">
        <f t="shared" si="51"/>
        <v>5</v>
      </c>
      <c r="AJ254" s="12">
        <v>45261</v>
      </c>
      <c r="AK254" s="11" t="s">
        <v>56</v>
      </c>
      <c r="AL254" s="9" t="s">
        <v>27</v>
      </c>
      <c r="AM254" s="9" t="str">
        <f t="shared" si="52"/>
        <v>WASH Sector</v>
      </c>
      <c r="AN254" s="9" t="str">
        <f t="shared" si="53"/>
        <v>West</v>
      </c>
      <c r="AO254" s="9" t="str">
        <f t="shared" si="54"/>
        <v>&lt;1-50 Mn</v>
      </c>
      <c r="AP254" s="9" t="str">
        <f t="shared" si="55"/>
        <v>ADF Countries</v>
      </c>
      <c r="AQ254" s="9" t="str">
        <f t="shared" si="56"/>
        <v>Transition States</v>
      </c>
      <c r="AR254" s="13" t="str">
        <f>IF(ISNUMBER(MATCH(C254, {"Gabon","Sudan","Niger","Mali","Burkina Faso","Guinea"}, 0)), "De Facto Countries", "Non-De Facto Countries")</f>
        <v>Non-De Facto Countries</v>
      </c>
      <c r="AS254" s="9" t="str">
        <f t="shared" si="57"/>
        <v>Infrastructure</v>
      </c>
      <c r="AT254" s="9" t="str" cm="1">
        <f t="array" ref="AT254">_xlfn.SWITCH(K254,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55" spans="1:46" ht="10.5">
      <c r="A255" s="8" t="s">
        <v>676</v>
      </c>
      <c r="B255" s="9" t="s">
        <v>677</v>
      </c>
      <c r="C255" s="9" t="s">
        <v>115</v>
      </c>
      <c r="D255" s="9" t="s">
        <v>49</v>
      </c>
      <c r="E255" s="9" t="s">
        <v>66</v>
      </c>
      <c r="F255" s="9" t="s">
        <v>260</v>
      </c>
      <c r="G255" s="9" t="s">
        <v>260</v>
      </c>
      <c r="H255" s="9" t="s">
        <v>52</v>
      </c>
      <c r="I255" s="9" t="s">
        <v>53</v>
      </c>
      <c r="J255" s="9" t="s">
        <v>112</v>
      </c>
      <c r="K255" s="9" t="s">
        <v>261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f t="shared" si="45"/>
        <v>0</v>
      </c>
      <c r="S255" s="9">
        <v>0</v>
      </c>
      <c r="T255" s="9">
        <v>0</v>
      </c>
      <c r="U255" s="9">
        <v>0</v>
      </c>
      <c r="V255" s="11">
        <f t="shared" si="46"/>
        <v>0</v>
      </c>
      <c r="W255" s="9" t="s">
        <v>68</v>
      </c>
      <c r="X255" s="9">
        <v>0</v>
      </c>
      <c r="Y255" s="9">
        <v>100</v>
      </c>
      <c r="Z255" s="9">
        <v>0</v>
      </c>
      <c r="AA255" s="9">
        <v>0</v>
      </c>
      <c r="AB255" s="9">
        <v>0</v>
      </c>
      <c r="AC255" s="10">
        <f t="shared" si="58"/>
        <v>0</v>
      </c>
      <c r="AD255" s="9" t="b">
        <f>Table1[[#This Row],[TOTAL HI]]=Table1[[#This Row],[Total]]</f>
        <v>1</v>
      </c>
      <c r="AE255" s="11">
        <f t="shared" si="47"/>
        <v>0</v>
      </c>
      <c r="AF255" s="11">
        <f t="shared" si="48"/>
        <v>0</v>
      </c>
      <c r="AG255" s="11">
        <f t="shared" si="49"/>
        <v>0</v>
      </c>
      <c r="AH255" s="11">
        <f t="shared" si="50"/>
        <v>0</v>
      </c>
      <c r="AI255" s="11">
        <f t="shared" si="51"/>
        <v>0</v>
      </c>
      <c r="AJ255" s="12">
        <v>45261</v>
      </c>
      <c r="AK255" s="11" t="s">
        <v>56</v>
      </c>
      <c r="AL255" s="9" t="s">
        <v>57</v>
      </c>
      <c r="AM255" s="9" t="str">
        <f t="shared" si="52"/>
        <v>Power</v>
      </c>
      <c r="AN255" s="9" t="str">
        <f t="shared" si="53"/>
        <v>South</v>
      </c>
      <c r="AO255" s="9" t="str">
        <f t="shared" si="54"/>
        <v>&lt;1-50 Mn</v>
      </c>
      <c r="AP255" s="9" t="str">
        <f t="shared" si="55"/>
        <v>ADF Countries</v>
      </c>
      <c r="AQ255" s="9" t="str">
        <f t="shared" si="56"/>
        <v>Transition States</v>
      </c>
      <c r="AR255" s="13" t="str">
        <f>IF(ISNUMBER(MATCH(C255, {"Gabon","Sudan","Niger","Mali","Burkina Faso","Guinea"}, 0)), "De Facto Countries", "Non-De Facto Countries")</f>
        <v>Non-De Facto Countries</v>
      </c>
      <c r="AS255" s="9" t="str">
        <f t="shared" si="57"/>
        <v>Infrastructure</v>
      </c>
      <c r="AT255" s="9" t="str" cm="1">
        <f t="array" ref="AT255">_xlfn.SWITCH(K255,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56" spans="1:46" ht="10.5">
      <c r="A256" s="8" t="s">
        <v>678</v>
      </c>
      <c r="B256" s="9" t="s">
        <v>679</v>
      </c>
      <c r="C256" s="9" t="s">
        <v>603</v>
      </c>
      <c r="D256" s="9" t="s">
        <v>49</v>
      </c>
      <c r="E256" s="9" t="s">
        <v>79</v>
      </c>
      <c r="F256" s="9" t="s">
        <v>148</v>
      </c>
      <c r="G256" s="9" t="s">
        <v>148</v>
      </c>
      <c r="H256" s="9" t="s">
        <v>52</v>
      </c>
      <c r="I256" s="9" t="s">
        <v>73</v>
      </c>
      <c r="J256" s="9" t="s">
        <v>112</v>
      </c>
      <c r="K256" s="9" t="s">
        <v>324</v>
      </c>
      <c r="L256" s="9">
        <v>0</v>
      </c>
      <c r="M256" s="9">
        <v>7.62</v>
      </c>
      <c r="N256" s="9">
        <v>0</v>
      </c>
      <c r="O256" s="9">
        <v>0</v>
      </c>
      <c r="P256" s="9">
        <v>0</v>
      </c>
      <c r="Q256" s="9">
        <v>0</v>
      </c>
      <c r="R256" s="9">
        <f t="shared" si="45"/>
        <v>0</v>
      </c>
      <c r="S256" s="9">
        <v>0</v>
      </c>
      <c r="T256" s="9">
        <v>0</v>
      </c>
      <c r="U256" s="9">
        <v>0</v>
      </c>
      <c r="V256" s="11">
        <f t="shared" si="46"/>
        <v>7.62</v>
      </c>
      <c r="W256" s="9" t="s">
        <v>12</v>
      </c>
      <c r="X256" s="9">
        <v>0</v>
      </c>
      <c r="Y256" s="9">
        <v>80</v>
      </c>
      <c r="Z256" s="9">
        <v>0</v>
      </c>
      <c r="AA256" s="9">
        <v>0</v>
      </c>
      <c r="AB256" s="9">
        <v>20</v>
      </c>
      <c r="AC256" s="10">
        <f t="shared" si="58"/>
        <v>7.62</v>
      </c>
      <c r="AD256" s="9" t="b">
        <f>Table1[[#This Row],[TOTAL HI]]=Table1[[#This Row],[Total]]</f>
        <v>1</v>
      </c>
      <c r="AE256" s="11">
        <f t="shared" si="47"/>
        <v>0</v>
      </c>
      <c r="AF256" s="11">
        <f t="shared" si="48"/>
        <v>6.0960000000000001</v>
      </c>
      <c r="AG256" s="11">
        <f t="shared" si="49"/>
        <v>0</v>
      </c>
      <c r="AH256" s="11">
        <f t="shared" si="50"/>
        <v>0</v>
      </c>
      <c r="AI256" s="11">
        <f t="shared" si="51"/>
        <v>1.524</v>
      </c>
      <c r="AJ256" s="12">
        <v>45261</v>
      </c>
      <c r="AK256" s="11" t="s">
        <v>56</v>
      </c>
      <c r="AL256" s="9" t="s">
        <v>27</v>
      </c>
      <c r="AM256" s="9" t="str">
        <f t="shared" si="52"/>
        <v>Power</v>
      </c>
      <c r="AN256" s="9" t="str">
        <f t="shared" si="53"/>
        <v>East</v>
      </c>
      <c r="AO256" s="9" t="str">
        <f t="shared" si="54"/>
        <v>&lt;1-50 Mn</v>
      </c>
      <c r="AP256" s="9" t="str">
        <f t="shared" si="55"/>
        <v>ADF Countries</v>
      </c>
      <c r="AQ256" s="9" t="str">
        <f t="shared" si="56"/>
        <v>Transition States</v>
      </c>
      <c r="AR256" s="13" t="str">
        <f>IF(ISNUMBER(MATCH(C256, {"Gabon","Sudan","Niger","Mali","Burkina Faso","Guinea"}, 0)), "De Facto Countries", "Non-De Facto Countries")</f>
        <v>Non-De Facto Countries</v>
      </c>
      <c r="AS256" s="9" t="str">
        <f t="shared" si="57"/>
        <v>Infrastructure</v>
      </c>
      <c r="AT256" s="9" t="str" cm="1">
        <f t="array" ref="AT256">_xlfn.SWITCH(K256,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57" spans="1:46" ht="10.5">
      <c r="A257" s="8" t="s">
        <v>680</v>
      </c>
      <c r="B257" s="9" t="s">
        <v>681</v>
      </c>
      <c r="C257" s="9" t="s">
        <v>123</v>
      </c>
      <c r="D257" s="9" t="s">
        <v>49</v>
      </c>
      <c r="E257" s="9" t="s">
        <v>50</v>
      </c>
      <c r="F257" s="9" t="s">
        <v>126</v>
      </c>
      <c r="G257" s="9" t="s">
        <v>126</v>
      </c>
      <c r="H257" s="9" t="s">
        <v>84</v>
      </c>
      <c r="I257" s="9" t="s">
        <v>73</v>
      </c>
      <c r="J257" s="9" t="s">
        <v>62</v>
      </c>
      <c r="K257" s="9" t="s">
        <v>127</v>
      </c>
      <c r="L257" s="9">
        <v>0</v>
      </c>
      <c r="M257" s="9">
        <v>45</v>
      </c>
      <c r="N257" s="9">
        <v>0</v>
      </c>
      <c r="O257" s="9">
        <v>0</v>
      </c>
      <c r="P257" s="9">
        <v>0</v>
      </c>
      <c r="Q257" s="9">
        <v>0</v>
      </c>
      <c r="R257" s="9">
        <f t="shared" si="45"/>
        <v>0</v>
      </c>
      <c r="S257" s="9">
        <v>0</v>
      </c>
      <c r="T257" s="9">
        <v>0</v>
      </c>
      <c r="U257" s="9">
        <v>0</v>
      </c>
      <c r="V257" s="11">
        <f t="shared" si="46"/>
        <v>45</v>
      </c>
      <c r="W257" s="9" t="s">
        <v>12</v>
      </c>
      <c r="X257" s="9">
        <v>0</v>
      </c>
      <c r="Y257" s="9">
        <v>0</v>
      </c>
      <c r="Z257" s="9">
        <v>0</v>
      </c>
      <c r="AA257" s="9">
        <v>70</v>
      </c>
      <c r="AB257" s="9">
        <v>30</v>
      </c>
      <c r="AC257" s="10">
        <f t="shared" si="58"/>
        <v>45</v>
      </c>
      <c r="AD257" s="9" t="b">
        <f>Table1[[#This Row],[TOTAL HI]]=Table1[[#This Row],[Total]]</f>
        <v>1</v>
      </c>
      <c r="AE257" s="11">
        <f t="shared" si="47"/>
        <v>0</v>
      </c>
      <c r="AF257" s="11">
        <f t="shared" si="48"/>
        <v>0</v>
      </c>
      <c r="AG257" s="11">
        <f t="shared" si="49"/>
        <v>0</v>
      </c>
      <c r="AH257" s="11">
        <f t="shared" si="50"/>
        <v>31.5</v>
      </c>
      <c r="AI257" s="11">
        <f t="shared" si="51"/>
        <v>13.5</v>
      </c>
      <c r="AJ257" s="12">
        <v>45261</v>
      </c>
      <c r="AK257" s="11" t="s">
        <v>56</v>
      </c>
      <c r="AL257" s="9" t="s">
        <v>27</v>
      </c>
      <c r="AM257" s="9" t="str">
        <f t="shared" si="52"/>
        <v>Transport</v>
      </c>
      <c r="AN257" s="9" t="str">
        <f t="shared" si="53"/>
        <v>South</v>
      </c>
      <c r="AO257" s="9" t="str">
        <f t="shared" si="54"/>
        <v>&lt;1-50 Mn</v>
      </c>
      <c r="AP257" s="9" t="str">
        <f t="shared" si="55"/>
        <v>Blend Countries</v>
      </c>
      <c r="AQ257" s="9" t="str">
        <f t="shared" si="56"/>
        <v>Non-Transition States</v>
      </c>
      <c r="AR257" s="13" t="str">
        <f>IF(ISNUMBER(MATCH(C257, {"Gabon","Sudan","Niger","Mali","Burkina Faso","Guinea"}, 0)), "De Facto Countries", "Non-De Facto Countries")</f>
        <v>Non-De Facto Countries</v>
      </c>
      <c r="AS257" s="9" t="str">
        <f t="shared" si="57"/>
        <v>Infrastructure</v>
      </c>
      <c r="AT257" s="9" t="str" cm="1">
        <f t="array" ref="AT257">_xlfn.SWITCH(K257,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58" spans="1:46" ht="10.5">
      <c r="A258" s="8" t="s">
        <v>682</v>
      </c>
      <c r="B258" s="9" t="s">
        <v>683</v>
      </c>
      <c r="C258" s="9" t="s">
        <v>82</v>
      </c>
      <c r="D258" s="9" t="s">
        <v>49</v>
      </c>
      <c r="E258" s="9" t="s">
        <v>66</v>
      </c>
      <c r="F258" s="9" t="s">
        <v>98</v>
      </c>
      <c r="G258" s="9" t="s">
        <v>98</v>
      </c>
      <c r="H258" s="9" t="s">
        <v>84</v>
      </c>
      <c r="I258" s="9" t="s">
        <v>73</v>
      </c>
      <c r="J258" s="9" t="s">
        <v>67</v>
      </c>
      <c r="K258" s="9" t="s">
        <v>99</v>
      </c>
      <c r="L258" s="9">
        <v>0</v>
      </c>
      <c r="M258" s="9">
        <v>58</v>
      </c>
      <c r="N258" s="9">
        <v>0</v>
      </c>
      <c r="O258" s="9">
        <v>0</v>
      </c>
      <c r="P258" s="9">
        <v>0</v>
      </c>
      <c r="Q258" s="9">
        <v>0</v>
      </c>
      <c r="R258" s="9">
        <f t="shared" ref="R258:R321" si="59">N258+O258+Q258</f>
        <v>0</v>
      </c>
      <c r="S258" s="9">
        <v>0</v>
      </c>
      <c r="T258" s="9">
        <v>0</v>
      </c>
      <c r="U258" s="9">
        <v>0</v>
      </c>
      <c r="V258" s="11">
        <f t="shared" si="46"/>
        <v>58</v>
      </c>
      <c r="W258" s="9" t="s">
        <v>12</v>
      </c>
      <c r="X258" s="9">
        <v>0</v>
      </c>
      <c r="Y258" s="9">
        <v>0</v>
      </c>
      <c r="Z258" s="9">
        <v>0</v>
      </c>
      <c r="AA258" s="9">
        <v>0</v>
      </c>
      <c r="AB258" s="9">
        <v>100</v>
      </c>
      <c r="AC258" s="10">
        <f t="shared" si="58"/>
        <v>58</v>
      </c>
      <c r="AD258" s="9" t="b">
        <f>Table1[[#This Row],[TOTAL HI]]=Table1[[#This Row],[Total]]</f>
        <v>1</v>
      </c>
      <c r="AE258" s="11">
        <f t="shared" si="47"/>
        <v>0</v>
      </c>
      <c r="AF258" s="11">
        <f t="shared" si="48"/>
        <v>0</v>
      </c>
      <c r="AG258" s="11">
        <f t="shared" si="49"/>
        <v>0</v>
      </c>
      <c r="AH258" s="11">
        <f t="shared" si="50"/>
        <v>0</v>
      </c>
      <c r="AI258" s="11">
        <f t="shared" si="51"/>
        <v>58</v>
      </c>
      <c r="AJ258" s="12">
        <v>45261</v>
      </c>
      <c r="AK258" s="11" t="s">
        <v>56</v>
      </c>
      <c r="AL258" s="9" t="s">
        <v>27</v>
      </c>
      <c r="AM258" s="9" t="str">
        <f t="shared" si="52"/>
        <v>ICT</v>
      </c>
      <c r="AN258" s="9" t="str">
        <f t="shared" si="53"/>
        <v>Multi</v>
      </c>
      <c r="AO258" s="9" t="str">
        <f t="shared" si="54"/>
        <v>50-100 Mn</v>
      </c>
      <c r="AP258" s="9" t="str">
        <f t="shared" si="55"/>
        <v>Multinational</v>
      </c>
      <c r="AQ258" s="9" t="str">
        <f t="shared" si="56"/>
        <v>Multinational</v>
      </c>
      <c r="AR258" s="13" t="str">
        <f>IF(ISNUMBER(MATCH(C258, {"Gabon","Sudan","Niger","Mali","Burkina Faso","Guinea"}, 0)), "De Facto Countries", "Non-De Facto Countries")</f>
        <v>Non-De Facto Countries</v>
      </c>
      <c r="AS258" s="9" t="str">
        <f t="shared" si="57"/>
        <v>Others Including Policy-Based</v>
      </c>
      <c r="AT258" s="9" t="str" cm="1">
        <f t="array" ref="AT258">_xlfn.SWITCH(K258,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59" spans="1:46" ht="10.5">
      <c r="A259" s="8" t="s">
        <v>684</v>
      </c>
      <c r="B259" s="9" t="s">
        <v>685</v>
      </c>
      <c r="C259" s="9" t="s">
        <v>82</v>
      </c>
      <c r="D259" s="9" t="s">
        <v>49</v>
      </c>
      <c r="E259" s="9" t="s">
        <v>79</v>
      </c>
      <c r="F259" s="9" t="s">
        <v>315</v>
      </c>
      <c r="G259" s="9" t="s">
        <v>315</v>
      </c>
      <c r="H259" s="9" t="s">
        <v>52</v>
      </c>
      <c r="I259" s="9" t="s">
        <v>53</v>
      </c>
      <c r="J259" s="9" t="s">
        <v>112</v>
      </c>
      <c r="K259" s="9" t="s">
        <v>55</v>
      </c>
      <c r="L259" s="9">
        <v>0</v>
      </c>
      <c r="M259" s="9">
        <v>0</v>
      </c>
      <c r="N259" s="9">
        <v>0</v>
      </c>
      <c r="O259" s="9">
        <v>5</v>
      </c>
      <c r="P259" s="9">
        <v>5</v>
      </c>
      <c r="Q259" s="9">
        <v>0</v>
      </c>
      <c r="R259" s="9">
        <f t="shared" si="59"/>
        <v>5</v>
      </c>
      <c r="S259" s="9">
        <v>0</v>
      </c>
      <c r="T259" s="9">
        <v>0</v>
      </c>
      <c r="U259" s="9">
        <v>0</v>
      </c>
      <c r="V259" s="11">
        <f t="shared" ref="V259:V323" si="60">L259+M259+N259+O259+P259+Q259+S259+U259</f>
        <v>10</v>
      </c>
      <c r="W259" s="9" t="s">
        <v>17</v>
      </c>
      <c r="X259" s="9">
        <v>0</v>
      </c>
      <c r="Y259" s="9">
        <v>0</v>
      </c>
      <c r="Z259" s="9">
        <v>0</v>
      </c>
      <c r="AA259" s="9">
        <v>90</v>
      </c>
      <c r="AB259" s="9">
        <v>10</v>
      </c>
      <c r="AC259" s="10">
        <f t="shared" si="58"/>
        <v>10</v>
      </c>
      <c r="AD259" s="9" t="b">
        <f>Table1[[#This Row],[TOTAL HI]]=Table1[[#This Row],[Total]]</f>
        <v>1</v>
      </c>
      <c r="AE259" s="11">
        <f t="shared" ref="AE259:AE323" si="61">IFERROR((V259*X259)/(100),"")</f>
        <v>0</v>
      </c>
      <c r="AF259" s="11">
        <f t="shared" ref="AF259:AF323" si="62">IFERROR((V259*Y259)/100,"")</f>
        <v>0</v>
      </c>
      <c r="AG259" s="11">
        <f t="shared" ref="AG259:AG323" si="63">IFERROR((V259*Z259)/100,"")</f>
        <v>0</v>
      </c>
      <c r="AH259" s="11">
        <f t="shared" ref="AH259:AH323" si="64">IFERROR((V259*AA259)/100,"")</f>
        <v>9</v>
      </c>
      <c r="AI259" s="11">
        <f t="shared" ref="AI259:AI323" si="65">IFERROR((V259*AB259)/100,"")</f>
        <v>1</v>
      </c>
      <c r="AJ259" s="12">
        <v>45261</v>
      </c>
      <c r="AK259" s="11" t="s">
        <v>56</v>
      </c>
      <c r="AL259" s="9" t="s">
        <v>27</v>
      </c>
      <c r="AM259" s="9" t="str">
        <f t="shared" ref="AM259:AM323" si="66">IF(MID(A259,6,1)="A","Agriculture",
IF(MID(A259,6,1)="B","Industry",
IF(MID(A259,6,1)="C","Environment",
IF(MID(A259,6,1)="D","Transport",
IF(MID(A259,6,1)="E","WASH Sector",
IF(MID(A259,6,1)="F","Power",
IF(MID(A259,6,1)="G","ICT",
IF(MID(A259,6,1)="H","Finance",
IF(MID(A259,6,1)="I","Social",
IF(MID(A259,6,1)="J","Urban Developm.",
IF(MID(A259,6,1)="K","Multi-Sector","")))))))))))</f>
        <v>Agriculture</v>
      </c>
      <c r="AN259" s="9" t="str">
        <f t="shared" ref="AN259:AN323" si="67">IF(C259="Algeria","North",IF(C259="Angola","South",IF(C259="Benin","West",IF(C259="Botswana","South",IF(C259="Burkina Faso","West",IF(C259="Burundi","East",IF(C259="Cameroon","Central",IF(C259="Cape Verde","West",IF(C259="Central African Republic","Central",IF(C259="Chad","Central",IF(C259="Comoros","East",IF(C259="Congo CG","Central",IF(C259="Côte D'Ivoire","West",IF(C259="Dem Rep Congo","Central",IF(C259="Djibouti","East",IF(C259="Egypt","North",IF(C259="Equatorial Guinea","Central",IF(C259="Eritrea","East",IF(C259="Eswatini","South",IF(C259="Ethiopia","East",IF(C259="Gabon","Central",IF(C259="Gambia","West",IF(C259="Ghana","West",IF(C259="Guinea","West",IF(C259="Guinea-Bissau","West",IF(C259="Kenya","East",IF(C259="Lesotho","South",IF(C259="Liberia","West",IF(C259="Libya","North",IF(C259="Madagascar","South",IF(C259="Malawi","South",IF(C259="Mali","West",IF(C259="Mauritania","North",IF(C259="Mauritius","South",IF(C259="Morocco","North",IF(C259="Mozambique","South",IF(C259="Multinational","Multi",IF(C259="Multi","Multi",IF(C259="Namibia","South",IF(C259="Niger","West",IF(C259="Nigeria","Nigeria",IF(C259="Rwanda","East",IF(C259="Sao Tome &amp; Principe","South",IF(C259="Senegal","West",IF(C259="Seychelles","East",IF(C259="Sierra Leone","West",IF(C259="Somalia","East",IF(C259="South Africa","South",IF(C259="South Sudan","East",IF(C259="Sudan","East",IF(C259="Tanzania","East",IF(C259="Togo","West",IF(C259="Tunisia","North",IF(C259="Uganda","East",IF(C259="Zambia","South",IF(C259="Zimbabwe","South","Not Listed"))))))))))))))))))))))))))))))))))))))))))))))))))))))))</f>
        <v>Multi</v>
      </c>
      <c r="AO259" s="9" t="str">
        <f t="shared" ref="AO259:AO323" si="68">IF(V259&lt;=50,"&lt;1-50 Mn",IF(V259&lt;=100,"50-100 Mn",IF(V259&lt;=200,"100-200 Mn",IF(V259&lt;=300,"100-300 Mn","&gt;300 Mn"))))</f>
        <v>&lt;1-50 Mn</v>
      </c>
      <c r="AP259" s="9" t="str">
        <f t="shared" ref="AP259:AP323" si="69">IF(C259="Algeria","ADB Countries",IF(C259="Angola","ADB Countries",IF(C259="Benin","ADF Countries",IF(C259="Botswana","ADB Countries",IF(C259="Burkina Faso","ADF Countries",IF(C259="Burundi","ADF Countries",IF(C259="Cameroon","Blend Countries",IF(C259="Cape Verde","ADB Countries",IF(C259="Central African Republic","ADF Countries",IF(C259="Centrafrique","ADF Countries",IF(C259="Chad","ADF Countries",IF(C259="Comoros","ADF Countries",IF(C259="Congo CG","ADB Countries",IF(C259="Congo","ADB Countries",IF(C259="Côte D'Ivoire","Blend Countries",IF(C259="Dem Rep Congo","ADF Countries",IF(C259="DEMOCRATIC REPUBLIC OF THE CONGO","ADF Countries",IF(C259="Djibouti","ADF Countries",IF(C259="Egypt","ADB Countries",IF(C259="Eq Guinea","ADB Countries",IF(C259="Equatorial Guinea","ADB Countries",IF(C259="Eritrea","ADF Countries",IF(C259="Swaziland","ADB Countries",IF(C259="Eswatini","ADB Countries",IF(C259="Ethiopia","ADF Countries",IF(C259="Gabon","ADB Countries",IF(C259="Gambia","ADF Countries",IF(C259="Ghana","ADF Countries",IF(C259="Guinea","ADF Countries",IF(C259="Guinea-Bissau","ADF Countries",IF(C259="Kenya","Blend Countries",IF(C259="Lesotho","ADF Countries",IF(C259="Liberia","ADF Countries",IF(C259="Libya","ADB Countries",IF(C259="Madagascar","ADF Countries",IF(C259="Malawi","ADF Countries",IF(C259="Mali","ADF Countries",IF(C259="Mauritania","ADF Countries",IF(C259="Mauritius","ADB Countries",IF(C259="Morocco","ADB Countries",IF(C259="Mozambique","ADF Countries",IF(OR(C259="Multi",C259="Multinational",C259="Multi-Countries"),"Multinational",IF(C259="Namibia","ADB Countries",IF(C259="Niger","ADF Countries",IF(C259="Nigeria","ADB Countries",IF(C259="Rwanda","ADF Countries",IF(C259="Sao Tome &amp; Principe","ADF Countries",IF(C259="Sao Tome","ADF Countries",IF(C259="Senegal","Blend Countries",IF(C259="Seychelles","ADB Countries",IF(C259="Sierra Leone","ADF Countries",IF(C259="Somalia","ADF Countries",IF(C259="South Africa","ADB Countries",IF(C259="South Sudan","ADF Countries",IF(C259="Sudan","ADF Countries",IF(C259="Tanzania","Blend Countries",IF(C259="Togo","ADF Countries",IF(C259="Tunisia","ADB Countries",IF(C259="Uganda","ADF Countries",IF(C259="Zambia","Blend Countries",IF(C259="Zimbabwe","ADF Countries","")))))))))))))))))))))))))))))))))))))))))))))))))))))))))))))</f>
        <v>Multinational</v>
      </c>
      <c r="AQ259" s="9" t="str">
        <f t="shared" ref="AQ259:AQ323" si="70">IF(C259="Algeria","Non-Transition States",
IF(C259="Angola","Non-Transition States",
IF(C259="Benin","Non-Transition States",
IF(C259="Botswana","Non-Transition States",
IF(C259="Burkina Faso","Transition States",
IF(C259="Burundi","Transition States",
IF(C259="Cameroon","Non-Transition States",
IF(C259="Cape Verde","Non-Transition States",
IF(C259="Central African Republic","Transition States",
IF(C259="Centrafrique","Transition States",
IF(C259="Chad","Transition States",
IF(C259="Comoros","Transition States",
IF(C259="Congo CG","Non-Transition States",
IF(C259="Congo","Non-Transition States",
IF(C259="Côte D'Ivoire","Non-Transition States",
IF(C259="Dem Rep Congo","Transition States",
IF(C259="DEMOCRATIC REPUBLIC OF THE CONGO","Transition States",
IF(C259="Djibouti","Transition States",
IF(C259="Egypt","Non-Transition States",
IF(C259="Eq Guinea","Non-Transition States",
IF(C259="Equatorial Guinea","Non-Transition States",
IF(C259="Eritrea","Transition States",
IF(C259="Swaziland","Non-Transition States",
IF(C259="Eswatini","Non-Transition States",
IF(C259="Ethiopia","Non-Transition States",
IF(C259="Gabon","Non-Transition States",
IF(C259="Gambia","Transition States",
IF(C259="Ghana","Non-Transition States",
IF(C259="Guinea","Transition States",
IF(C259="Guinea-Bissau","Transition States",
IF(C259="Kenya","Non-Transition States",
IF(C259="Lesotho","Non-Transition States",
IF(C259="Liberia","Transition States",
IF(C259="Libya","Non-Transition States",
IF(C259="Madagascar","Transition States",
IF(C259="Malawi","Non-Transition States",
IF(C259="Mali","Transition States",
IF(C259="Mauritania","Non-Transition States",
IF(C259="Mauritius","Non-Transition States",
IF(C259="Morocco","Non-Transition States",
IF(C259="Mozambique","Transition States",
IF(C259="Multi","Multinational",
IF(C259="Multinational","Multinational",
IF(C259="Namibia","Non-Transition States",
IF(C259="Niger","Transition States",
IF(C259="Nigeria","Non-Transition States",
IF(C259="Rwanda","Non-Transition States",
IF(C259="Sao Tome &amp; Principe","Non-Transition States",
IF(C259="Sao Tome","Non-Transition States",
IF(C259="Senegal","Non-Transition States",
IF(C259="Seychelles","Non-Transition States",
IF(C259="Sierra Leone","Transition States",
IF(C259="Somalia","Transition States",
IF(C259="South Africa","Non-Transition States",
IF(C259="South Sudan","Transition States",
IF(C259="Sudan","Transition States",
IF(C259="Tanzania","Non-Transition States",
IF(C259="Togo","Transition States",
IF(C259="Tunisia","Non-Transition States",
IF(C259="Uganda","Non-Transition States",
IF(C259="Zambia","Non-Transition States",
IF(C259="Zimbabwe","Transition States",
IF(C259="Multi-Countries","Multinational","")))))))))))))))))))))))))))))))))))))))))))))))))))))))))))))))</f>
        <v>Multinational</v>
      </c>
      <c r="AR259" s="13" t="str">
        <f>IF(ISNUMBER(MATCH(C259, {"Gabon","Sudan","Niger","Mali","Burkina Faso","Guinea"}, 0)), "De Facto Countries", "Non-De Facto Countries")</f>
        <v>Non-De Facto Countries</v>
      </c>
      <c r="AS259" s="9" t="str">
        <f t="shared" ref="AS259:AS323" si="71">IF(OR(AM259="Environment", AM259="Power", AM259="Transport", AM259="Urban Developm.", AM259="WASH Sector"), "Infrastructure", "Others Including Policy-Based")</f>
        <v>Others Including Policy-Based</v>
      </c>
      <c r="AT259" s="9" t="str" cm="1">
        <f t="array" ref="AT259">_xlfn.SWITCH(K259,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60" spans="1:46" ht="10.5">
      <c r="A260" s="8" t="s">
        <v>686</v>
      </c>
      <c r="B260" s="9" t="s">
        <v>687</v>
      </c>
      <c r="C260" s="9" t="s">
        <v>82</v>
      </c>
      <c r="D260" s="9" t="s">
        <v>49</v>
      </c>
      <c r="E260" s="9" t="s">
        <v>50</v>
      </c>
      <c r="F260" s="9" t="s">
        <v>208</v>
      </c>
      <c r="G260" s="9" t="s">
        <v>208</v>
      </c>
      <c r="H260" s="9" t="s">
        <v>52</v>
      </c>
      <c r="I260" s="9" t="s">
        <v>53</v>
      </c>
      <c r="J260" s="9" t="s">
        <v>112</v>
      </c>
      <c r="K260" s="9" t="s">
        <v>127</v>
      </c>
      <c r="L260" s="9">
        <v>0</v>
      </c>
      <c r="M260" s="9">
        <v>0</v>
      </c>
      <c r="N260" s="9">
        <v>240</v>
      </c>
      <c r="O260" s="9">
        <v>60</v>
      </c>
      <c r="P260" s="9">
        <v>0</v>
      </c>
      <c r="Q260" s="9">
        <v>0</v>
      </c>
      <c r="R260" s="9">
        <f t="shared" si="59"/>
        <v>300</v>
      </c>
      <c r="S260" s="9">
        <v>0</v>
      </c>
      <c r="T260" s="9">
        <v>0</v>
      </c>
      <c r="U260" s="9">
        <v>0</v>
      </c>
      <c r="V260" s="11">
        <f t="shared" si="60"/>
        <v>300</v>
      </c>
      <c r="W260" s="9" t="s">
        <v>17</v>
      </c>
      <c r="X260" s="9">
        <v>20</v>
      </c>
      <c r="Y260" s="9">
        <v>0</v>
      </c>
      <c r="Z260" s="9">
        <v>10</v>
      </c>
      <c r="AA260" s="9">
        <v>50</v>
      </c>
      <c r="AB260" s="9">
        <v>20</v>
      </c>
      <c r="AC260" s="10">
        <f t="shared" si="58"/>
        <v>300</v>
      </c>
      <c r="AD260" s="9" t="b">
        <f>Table1[[#This Row],[TOTAL HI]]=Table1[[#This Row],[Total]]</f>
        <v>1</v>
      </c>
      <c r="AE260" s="11">
        <f t="shared" si="61"/>
        <v>60</v>
      </c>
      <c r="AF260" s="11">
        <f t="shared" si="62"/>
        <v>0</v>
      </c>
      <c r="AG260" s="11">
        <f t="shared" si="63"/>
        <v>30</v>
      </c>
      <c r="AH260" s="11">
        <f t="shared" si="64"/>
        <v>150</v>
      </c>
      <c r="AI260" s="11">
        <f t="shared" si="65"/>
        <v>60</v>
      </c>
      <c r="AJ260" s="12">
        <v>45261</v>
      </c>
      <c r="AK260" s="11" t="s">
        <v>56</v>
      </c>
      <c r="AL260" s="9" t="s">
        <v>27</v>
      </c>
      <c r="AM260" s="9" t="str">
        <f t="shared" si="66"/>
        <v>Transport</v>
      </c>
      <c r="AN260" s="9" t="str">
        <f t="shared" si="67"/>
        <v>Multi</v>
      </c>
      <c r="AO260" s="9" t="str">
        <f t="shared" si="68"/>
        <v>100-300 Mn</v>
      </c>
      <c r="AP260" s="9" t="str">
        <f t="shared" si="69"/>
        <v>Multinational</v>
      </c>
      <c r="AQ260" s="9" t="str">
        <f t="shared" si="70"/>
        <v>Multinational</v>
      </c>
      <c r="AR260" s="13" t="str">
        <f>IF(ISNUMBER(MATCH(C260, {"Gabon","Sudan","Niger","Mali","Burkina Faso","Guinea"}, 0)), "De Facto Countries", "Non-De Facto Countries")</f>
        <v>Non-De Facto Countries</v>
      </c>
      <c r="AS260" s="9" t="str">
        <f t="shared" si="71"/>
        <v>Infrastructure</v>
      </c>
      <c r="AT260" s="9" t="str" cm="1">
        <f t="array" ref="AT260">_xlfn.SWITCH(K260,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61" spans="1:46" s="22" customFormat="1" ht="10.5">
      <c r="A261" s="16" t="s">
        <v>688</v>
      </c>
      <c r="B261" s="17" t="s">
        <v>689</v>
      </c>
      <c r="C261" s="17" t="s">
        <v>82</v>
      </c>
      <c r="D261" s="17" t="s">
        <v>49</v>
      </c>
      <c r="E261" s="17" t="s">
        <v>79</v>
      </c>
      <c r="F261" s="17" t="s">
        <v>208</v>
      </c>
      <c r="G261" s="17" t="s">
        <v>208</v>
      </c>
      <c r="H261" s="17" t="s">
        <v>52</v>
      </c>
      <c r="I261" s="17" t="s">
        <v>53</v>
      </c>
      <c r="J261" s="17" t="s">
        <v>112</v>
      </c>
      <c r="K261" s="17" t="s">
        <v>127</v>
      </c>
      <c r="L261" s="17">
        <v>0</v>
      </c>
      <c r="M261" s="17">
        <v>0</v>
      </c>
      <c r="N261" s="17">
        <v>37.5</v>
      </c>
      <c r="O261" s="17">
        <v>7</v>
      </c>
      <c r="P261" s="17">
        <v>0</v>
      </c>
      <c r="Q261" s="17">
        <v>0</v>
      </c>
      <c r="R261" s="17">
        <f t="shared" si="59"/>
        <v>44.5</v>
      </c>
      <c r="S261" s="17">
        <v>0</v>
      </c>
      <c r="T261" s="17">
        <v>0</v>
      </c>
      <c r="U261" s="17">
        <v>0</v>
      </c>
      <c r="V261" s="18">
        <f t="shared" si="60"/>
        <v>44.5</v>
      </c>
      <c r="W261" s="9" t="s">
        <v>17</v>
      </c>
      <c r="X261" s="17">
        <v>0</v>
      </c>
      <c r="Y261" s="17">
        <v>0</v>
      </c>
      <c r="Z261" s="17">
        <v>0</v>
      </c>
      <c r="AA261" s="17">
        <v>80</v>
      </c>
      <c r="AB261" s="17">
        <v>20</v>
      </c>
      <c r="AC261" s="19">
        <f t="shared" si="58"/>
        <v>44.5</v>
      </c>
      <c r="AD261" s="17" t="b">
        <f>Table1[[#This Row],[TOTAL HI]]=Table1[[#This Row],[Total]]</f>
        <v>1</v>
      </c>
      <c r="AE261" s="18">
        <f t="shared" si="61"/>
        <v>0</v>
      </c>
      <c r="AF261" s="18">
        <f t="shared" si="62"/>
        <v>0</v>
      </c>
      <c r="AG261" s="18">
        <f t="shared" si="63"/>
        <v>0</v>
      </c>
      <c r="AH261" s="18">
        <f t="shared" si="64"/>
        <v>35.6</v>
      </c>
      <c r="AI261" s="18">
        <f t="shared" si="65"/>
        <v>8.9</v>
      </c>
      <c r="AJ261" s="20">
        <v>45261</v>
      </c>
      <c r="AK261" s="18" t="s">
        <v>56</v>
      </c>
      <c r="AL261" s="9" t="s">
        <v>27</v>
      </c>
      <c r="AM261" s="17" t="str">
        <f t="shared" si="66"/>
        <v>Transport</v>
      </c>
      <c r="AN261" s="17" t="str">
        <f t="shared" si="67"/>
        <v>Multi</v>
      </c>
      <c r="AO261" s="17" t="str">
        <f t="shared" si="68"/>
        <v>&lt;1-50 Mn</v>
      </c>
      <c r="AP261" s="17" t="str">
        <f t="shared" si="69"/>
        <v>Multinational</v>
      </c>
      <c r="AQ261" s="17" t="str">
        <f t="shared" si="70"/>
        <v>Multinational</v>
      </c>
      <c r="AR261" s="21" t="str">
        <f>IF(ISNUMBER(MATCH(C261, {"Gabon","Sudan","Niger","Mali","Burkina Faso","Guinea"}, 0)), "De Facto Countries", "Non-De Facto Countries")</f>
        <v>Non-De Facto Countries</v>
      </c>
      <c r="AS261" s="17" t="str">
        <f t="shared" si="71"/>
        <v>Infrastructure</v>
      </c>
      <c r="AT261" s="17" t="str" cm="1">
        <f t="array" ref="AT261">_xlfn.SWITCH(K261,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62" spans="1:46" s="22" customFormat="1" ht="10.5">
      <c r="A262" s="16" t="s">
        <v>688</v>
      </c>
      <c r="B262" s="17" t="s">
        <v>689</v>
      </c>
      <c r="C262" s="17" t="s">
        <v>82</v>
      </c>
      <c r="D262" s="17" t="s">
        <v>49</v>
      </c>
      <c r="E262" s="17" t="s">
        <v>79</v>
      </c>
      <c r="F262" s="17" t="s">
        <v>208</v>
      </c>
      <c r="G262" s="17" t="s">
        <v>208</v>
      </c>
      <c r="H262" s="17" t="s">
        <v>52</v>
      </c>
      <c r="I262" s="17" t="s">
        <v>53</v>
      </c>
      <c r="J262" s="17" t="s">
        <v>112</v>
      </c>
      <c r="K262" s="17" t="s">
        <v>127</v>
      </c>
      <c r="L262" s="17">
        <v>75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f t="shared" si="59"/>
        <v>0</v>
      </c>
      <c r="S262" s="17">
        <v>0</v>
      </c>
      <c r="T262" s="17">
        <v>0</v>
      </c>
      <c r="U262" s="17">
        <v>0</v>
      </c>
      <c r="V262" s="18">
        <f t="shared" si="60"/>
        <v>75</v>
      </c>
      <c r="W262" s="17" t="s">
        <v>11</v>
      </c>
      <c r="X262" s="17">
        <v>0</v>
      </c>
      <c r="Y262" s="17">
        <v>0</v>
      </c>
      <c r="Z262" s="17">
        <v>0</v>
      </c>
      <c r="AA262" s="17">
        <v>80</v>
      </c>
      <c r="AB262" s="17">
        <v>20</v>
      </c>
      <c r="AC262" s="19">
        <f t="shared" si="58"/>
        <v>75</v>
      </c>
      <c r="AD262" s="17" t="b">
        <f>Table1[[#This Row],[TOTAL HI]]=Table1[[#This Row],[Total]]</f>
        <v>1</v>
      </c>
      <c r="AE262" s="18">
        <f t="shared" si="61"/>
        <v>0</v>
      </c>
      <c r="AF262" s="18">
        <f t="shared" si="62"/>
        <v>0</v>
      </c>
      <c r="AG262" s="18">
        <f t="shared" si="63"/>
        <v>0</v>
      </c>
      <c r="AH262" s="18">
        <f t="shared" si="64"/>
        <v>60</v>
      </c>
      <c r="AI262" s="18">
        <f t="shared" si="65"/>
        <v>15</v>
      </c>
      <c r="AJ262" s="20">
        <v>45261</v>
      </c>
      <c r="AK262" s="18" t="s">
        <v>56</v>
      </c>
      <c r="AL262" s="9" t="s">
        <v>27</v>
      </c>
      <c r="AM262" s="17" t="str">
        <f t="shared" si="66"/>
        <v>Transport</v>
      </c>
      <c r="AN262" s="17" t="str">
        <f t="shared" si="67"/>
        <v>Multi</v>
      </c>
      <c r="AO262" s="17" t="str">
        <f t="shared" si="68"/>
        <v>50-100 Mn</v>
      </c>
      <c r="AP262" s="17" t="str">
        <f t="shared" si="69"/>
        <v>Multinational</v>
      </c>
      <c r="AQ262" s="17" t="str">
        <f t="shared" si="70"/>
        <v>Multinational</v>
      </c>
      <c r="AR262" s="21" t="str">
        <f>IF(ISNUMBER(MATCH(C262, {"Gabon","Sudan","Niger","Mali","Burkina Faso","Guinea"}, 0)), "De Facto Countries", "Non-De Facto Countries")</f>
        <v>Non-De Facto Countries</v>
      </c>
      <c r="AS262" s="17" t="str">
        <f t="shared" si="71"/>
        <v>Infrastructure</v>
      </c>
      <c r="AT262" s="17" t="str" cm="1">
        <f t="array" ref="AT262">_xlfn.SWITCH(K262,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63" spans="1:46" ht="10.5">
      <c r="A263" s="8" t="s">
        <v>690</v>
      </c>
      <c r="B263" s="9" t="s">
        <v>691</v>
      </c>
      <c r="C263" s="9" t="s">
        <v>82</v>
      </c>
      <c r="D263" s="9" t="s">
        <v>49</v>
      </c>
      <c r="E263" s="9" t="s">
        <v>79</v>
      </c>
      <c r="F263" s="9" t="s">
        <v>208</v>
      </c>
      <c r="G263" s="9" t="s">
        <v>208</v>
      </c>
      <c r="H263" s="9" t="s">
        <v>52</v>
      </c>
      <c r="I263" s="9" t="s">
        <v>53</v>
      </c>
      <c r="J263" s="9" t="s">
        <v>112</v>
      </c>
      <c r="K263" s="9" t="s">
        <v>127</v>
      </c>
      <c r="L263" s="9">
        <v>0</v>
      </c>
      <c r="M263" s="9">
        <v>0</v>
      </c>
      <c r="N263" s="9">
        <v>0</v>
      </c>
      <c r="O263" s="9">
        <v>100</v>
      </c>
      <c r="P263" s="9">
        <v>0</v>
      </c>
      <c r="Q263" s="9">
        <v>1.5</v>
      </c>
      <c r="R263" s="9">
        <f t="shared" si="59"/>
        <v>101.5</v>
      </c>
      <c r="S263" s="9">
        <v>0</v>
      </c>
      <c r="T263" s="9">
        <v>0</v>
      </c>
      <c r="U263" s="9">
        <v>0</v>
      </c>
      <c r="V263" s="11">
        <f t="shared" si="60"/>
        <v>101.5</v>
      </c>
      <c r="W263" s="9" t="s">
        <v>17</v>
      </c>
      <c r="X263" s="9">
        <v>0</v>
      </c>
      <c r="Y263" s="9">
        <v>0</v>
      </c>
      <c r="Z263" s="9">
        <v>0</v>
      </c>
      <c r="AA263" s="9">
        <v>100</v>
      </c>
      <c r="AB263" s="9">
        <v>0</v>
      </c>
      <c r="AC263" s="10">
        <f t="shared" si="58"/>
        <v>101.5</v>
      </c>
      <c r="AD263" s="9" t="b">
        <f>Table1[[#This Row],[TOTAL HI]]=Table1[[#This Row],[Total]]</f>
        <v>1</v>
      </c>
      <c r="AE263" s="11">
        <f t="shared" si="61"/>
        <v>0</v>
      </c>
      <c r="AF263" s="11">
        <f t="shared" si="62"/>
        <v>0</v>
      </c>
      <c r="AG263" s="11">
        <f t="shared" si="63"/>
        <v>0</v>
      </c>
      <c r="AH263" s="11">
        <f t="shared" si="64"/>
        <v>101.5</v>
      </c>
      <c r="AI263" s="11">
        <f t="shared" si="65"/>
        <v>0</v>
      </c>
      <c r="AJ263" s="12">
        <v>45261</v>
      </c>
      <c r="AK263" s="11" t="s">
        <v>56</v>
      </c>
      <c r="AL263" s="9" t="s">
        <v>57</v>
      </c>
      <c r="AM263" s="9" t="str">
        <f t="shared" si="66"/>
        <v>Transport</v>
      </c>
      <c r="AN263" s="9" t="str">
        <f t="shared" si="67"/>
        <v>Multi</v>
      </c>
      <c r="AO263" s="9" t="str">
        <f t="shared" si="68"/>
        <v>100-200 Mn</v>
      </c>
      <c r="AP263" s="9" t="str">
        <f t="shared" si="69"/>
        <v>Multinational</v>
      </c>
      <c r="AQ263" s="9" t="str">
        <f t="shared" si="70"/>
        <v>Multinational</v>
      </c>
      <c r="AR263" s="13" t="str">
        <f>IF(ISNUMBER(MATCH(C263, {"Gabon","Sudan","Niger","Mali","Burkina Faso","Guinea"}, 0)), "De Facto Countries", "Non-De Facto Countries")</f>
        <v>Non-De Facto Countries</v>
      </c>
      <c r="AS263" s="9" t="str">
        <f t="shared" si="71"/>
        <v>Infrastructure</v>
      </c>
      <c r="AT263" s="9" t="str" cm="1">
        <f t="array" ref="AT263">_xlfn.SWITCH(K263,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64" spans="1:46" ht="10.5">
      <c r="A264" s="8" t="s">
        <v>692</v>
      </c>
      <c r="B264" s="9" t="s">
        <v>693</v>
      </c>
      <c r="C264" s="9" t="s">
        <v>192</v>
      </c>
      <c r="D264" s="9" t="s">
        <v>49</v>
      </c>
      <c r="E264" s="9" t="s">
        <v>79</v>
      </c>
      <c r="F264" s="9" t="s">
        <v>126</v>
      </c>
      <c r="G264" s="9" t="s">
        <v>126</v>
      </c>
      <c r="H264" s="9" t="s">
        <v>52</v>
      </c>
      <c r="I264" s="9" t="s">
        <v>73</v>
      </c>
      <c r="J264" s="9" t="s">
        <v>74</v>
      </c>
      <c r="K264" s="9" t="s">
        <v>127</v>
      </c>
      <c r="L264" s="9">
        <v>0</v>
      </c>
      <c r="M264" s="9">
        <v>37.299999999999997</v>
      </c>
      <c r="N264" s="9">
        <v>0</v>
      </c>
      <c r="O264" s="9">
        <v>0</v>
      </c>
      <c r="P264" s="9">
        <v>0</v>
      </c>
      <c r="Q264" s="9">
        <v>0</v>
      </c>
      <c r="R264" s="9">
        <f t="shared" si="59"/>
        <v>0</v>
      </c>
      <c r="S264" s="9">
        <v>0</v>
      </c>
      <c r="T264" s="9">
        <v>0</v>
      </c>
      <c r="U264" s="9">
        <v>0</v>
      </c>
      <c r="V264" s="11">
        <f t="shared" si="60"/>
        <v>37.299999999999997</v>
      </c>
      <c r="W264" s="9" t="s">
        <v>12</v>
      </c>
      <c r="X264" s="9">
        <v>50</v>
      </c>
      <c r="Y264" s="9">
        <v>0</v>
      </c>
      <c r="Z264" s="9">
        <v>25</v>
      </c>
      <c r="AA264" s="9">
        <v>0</v>
      </c>
      <c r="AB264" s="9">
        <v>25</v>
      </c>
      <c r="AC264" s="10">
        <f t="shared" si="58"/>
        <v>37.299999999999997</v>
      </c>
      <c r="AD264" s="9" t="b">
        <f>Table1[[#This Row],[TOTAL HI]]=Table1[[#This Row],[Total]]</f>
        <v>1</v>
      </c>
      <c r="AE264" s="11">
        <f t="shared" si="61"/>
        <v>18.649999999999999</v>
      </c>
      <c r="AF264" s="11">
        <f t="shared" si="62"/>
        <v>0</v>
      </c>
      <c r="AG264" s="11">
        <f t="shared" si="63"/>
        <v>9.3249999999999993</v>
      </c>
      <c r="AH264" s="11">
        <f t="shared" si="64"/>
        <v>0</v>
      </c>
      <c r="AI264" s="11">
        <f t="shared" si="65"/>
        <v>9.3249999999999993</v>
      </c>
      <c r="AJ264" s="12">
        <v>45261</v>
      </c>
      <c r="AK264" s="11" t="s">
        <v>56</v>
      </c>
      <c r="AL264" s="9" t="s">
        <v>27</v>
      </c>
      <c r="AM264" s="9" t="str">
        <f t="shared" si="66"/>
        <v>Transport</v>
      </c>
      <c r="AN264" s="9" t="str">
        <f t="shared" si="67"/>
        <v>West</v>
      </c>
      <c r="AO264" s="9" t="str">
        <f t="shared" si="68"/>
        <v>&lt;1-50 Mn</v>
      </c>
      <c r="AP264" s="9" t="str">
        <f t="shared" si="69"/>
        <v>Blend Countries</v>
      </c>
      <c r="AQ264" s="9" t="str">
        <f t="shared" si="70"/>
        <v>Non-Transition States</v>
      </c>
      <c r="AR264" s="13" t="str">
        <f>IF(ISNUMBER(MATCH(C264, {"Gabon","Sudan","Niger","Mali","Burkina Faso","Guinea"}, 0)), "De Facto Countries", "Non-De Facto Countries")</f>
        <v>Non-De Facto Countries</v>
      </c>
      <c r="AS264" s="9" t="str">
        <f t="shared" si="71"/>
        <v>Infrastructure</v>
      </c>
      <c r="AT264" s="9" t="str" cm="1">
        <f t="array" ref="AT264">_xlfn.SWITCH(K264,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65" spans="1:46" ht="10.5">
      <c r="A265" s="8" t="s">
        <v>694</v>
      </c>
      <c r="B265" s="9" t="s">
        <v>695</v>
      </c>
      <c r="C265" s="9" t="s">
        <v>465</v>
      </c>
      <c r="D265" s="9" t="s">
        <v>49</v>
      </c>
      <c r="E265" s="9" t="s">
        <v>50</v>
      </c>
      <c r="F265" s="9" t="s">
        <v>260</v>
      </c>
      <c r="G265" s="9" t="s">
        <v>260</v>
      </c>
      <c r="H265" s="9" t="s">
        <v>52</v>
      </c>
      <c r="I265" s="9" t="s">
        <v>53</v>
      </c>
      <c r="J265" s="9" t="s">
        <v>62</v>
      </c>
      <c r="K265" s="9" t="s">
        <v>261</v>
      </c>
      <c r="L265" s="9">
        <v>7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f t="shared" si="59"/>
        <v>0</v>
      </c>
      <c r="S265" s="9">
        <v>0</v>
      </c>
      <c r="T265" s="9">
        <v>0</v>
      </c>
      <c r="U265" s="9">
        <v>7</v>
      </c>
      <c r="V265" s="11">
        <f t="shared" si="60"/>
        <v>14</v>
      </c>
      <c r="W265" s="9" t="s">
        <v>11</v>
      </c>
      <c r="X265" s="9">
        <v>0</v>
      </c>
      <c r="Y265" s="9">
        <v>100</v>
      </c>
      <c r="Z265" s="9">
        <v>0</v>
      </c>
      <c r="AA265" s="9">
        <v>0</v>
      </c>
      <c r="AB265" s="9">
        <v>0</v>
      </c>
      <c r="AC265" s="10">
        <f t="shared" si="58"/>
        <v>14</v>
      </c>
      <c r="AD265" s="9" t="b">
        <f>Table1[[#This Row],[TOTAL HI]]=Table1[[#This Row],[Total]]</f>
        <v>1</v>
      </c>
      <c r="AE265" s="11">
        <f t="shared" si="61"/>
        <v>0</v>
      </c>
      <c r="AF265" s="11">
        <f t="shared" si="62"/>
        <v>14</v>
      </c>
      <c r="AG265" s="11">
        <f t="shared" si="63"/>
        <v>0</v>
      </c>
      <c r="AH265" s="11">
        <f t="shared" si="64"/>
        <v>0</v>
      </c>
      <c r="AI265" s="11">
        <f t="shared" si="65"/>
        <v>0</v>
      </c>
      <c r="AJ265" s="12">
        <v>45261</v>
      </c>
      <c r="AK265" s="11" t="s">
        <v>56</v>
      </c>
      <c r="AL265" s="9" t="s">
        <v>57</v>
      </c>
      <c r="AM265" s="9" t="str">
        <f t="shared" si="66"/>
        <v>Power</v>
      </c>
      <c r="AN265" s="9" t="str">
        <f t="shared" si="67"/>
        <v>South</v>
      </c>
      <c r="AO265" s="9" t="str">
        <f t="shared" si="68"/>
        <v>&lt;1-50 Mn</v>
      </c>
      <c r="AP265" s="9" t="str">
        <f t="shared" si="69"/>
        <v>ADB Countries</v>
      </c>
      <c r="AQ265" s="9" t="str">
        <f t="shared" si="70"/>
        <v>Non-Transition States</v>
      </c>
      <c r="AR265" s="13" t="str">
        <f>IF(ISNUMBER(MATCH(C265, {"Gabon","Sudan","Niger","Mali","Burkina Faso","Guinea"}, 0)), "De Facto Countries", "Non-De Facto Countries")</f>
        <v>Non-De Facto Countries</v>
      </c>
      <c r="AS265" s="9" t="str">
        <f t="shared" si="71"/>
        <v>Infrastructure</v>
      </c>
      <c r="AT265" s="9" t="str" cm="1">
        <f t="array" ref="AT265">_xlfn.SWITCH(K265,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66" spans="1:46" ht="10.5">
      <c r="A266" s="8" t="s">
        <v>696</v>
      </c>
      <c r="B266" s="9" t="s">
        <v>697</v>
      </c>
      <c r="C266" s="9" t="s">
        <v>115</v>
      </c>
      <c r="D266" s="9" t="s">
        <v>49</v>
      </c>
      <c r="E266" s="9" t="s">
        <v>79</v>
      </c>
      <c r="F266" s="9" t="s">
        <v>148</v>
      </c>
      <c r="G266" s="9" t="s">
        <v>148</v>
      </c>
      <c r="H266" s="9" t="s">
        <v>52</v>
      </c>
      <c r="I266" s="9" t="s">
        <v>73</v>
      </c>
      <c r="J266" s="9" t="s">
        <v>62</v>
      </c>
      <c r="K266" s="9" t="s">
        <v>324</v>
      </c>
      <c r="L266" s="9">
        <v>0</v>
      </c>
      <c r="M266" s="9">
        <v>22</v>
      </c>
      <c r="N266" s="9">
        <v>0</v>
      </c>
      <c r="O266" s="9">
        <v>0</v>
      </c>
      <c r="P266" s="9">
        <v>0</v>
      </c>
      <c r="Q266" s="9">
        <v>0</v>
      </c>
      <c r="R266" s="9">
        <f t="shared" si="59"/>
        <v>0</v>
      </c>
      <c r="S266" s="9">
        <v>0</v>
      </c>
      <c r="T266" s="9">
        <v>0</v>
      </c>
      <c r="U266" s="9">
        <v>0</v>
      </c>
      <c r="V266" s="11">
        <f t="shared" si="60"/>
        <v>22</v>
      </c>
      <c r="W266" s="9" t="s">
        <v>12</v>
      </c>
      <c r="X266" s="9">
        <v>0</v>
      </c>
      <c r="Y266" s="9">
        <v>100</v>
      </c>
      <c r="Z266" s="9">
        <v>0</v>
      </c>
      <c r="AA266" s="9">
        <v>0</v>
      </c>
      <c r="AB266" s="9">
        <v>0</v>
      </c>
      <c r="AC266" s="10">
        <f t="shared" si="58"/>
        <v>22</v>
      </c>
      <c r="AD266" s="9" t="b">
        <f>Table1[[#This Row],[TOTAL HI]]=Table1[[#This Row],[Total]]</f>
        <v>1</v>
      </c>
      <c r="AE266" s="11">
        <f t="shared" si="61"/>
        <v>0</v>
      </c>
      <c r="AF266" s="11">
        <f t="shared" si="62"/>
        <v>22</v>
      </c>
      <c r="AG266" s="11">
        <f t="shared" si="63"/>
        <v>0</v>
      </c>
      <c r="AH266" s="11">
        <f t="shared" si="64"/>
        <v>0</v>
      </c>
      <c r="AI266" s="11">
        <f t="shared" si="65"/>
        <v>0</v>
      </c>
      <c r="AJ266" s="12">
        <v>45261</v>
      </c>
      <c r="AK266" s="11" t="s">
        <v>56</v>
      </c>
      <c r="AL266" s="9" t="s">
        <v>57</v>
      </c>
      <c r="AM266" s="9" t="str">
        <f t="shared" si="66"/>
        <v>Power</v>
      </c>
      <c r="AN266" s="9" t="str">
        <f t="shared" si="67"/>
        <v>South</v>
      </c>
      <c r="AO266" s="9" t="str">
        <f t="shared" si="68"/>
        <v>&lt;1-50 Mn</v>
      </c>
      <c r="AP266" s="9" t="str">
        <f t="shared" si="69"/>
        <v>ADF Countries</v>
      </c>
      <c r="AQ266" s="9" t="str">
        <f t="shared" si="70"/>
        <v>Transition States</v>
      </c>
      <c r="AR266" s="13" t="str">
        <f>IF(ISNUMBER(MATCH(C266, {"Gabon","Sudan","Niger","Mali","Burkina Faso","Guinea"}, 0)), "De Facto Countries", "Non-De Facto Countries")</f>
        <v>Non-De Facto Countries</v>
      </c>
      <c r="AS266" s="9" t="str">
        <f t="shared" si="71"/>
        <v>Infrastructure</v>
      </c>
      <c r="AT266" s="9" t="str" cm="1">
        <f t="array" ref="AT266">_xlfn.SWITCH(K266,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67" spans="1:46" ht="10.5">
      <c r="A267" s="8" t="s">
        <v>698</v>
      </c>
      <c r="B267" s="9" t="s">
        <v>699</v>
      </c>
      <c r="C267" s="9" t="s">
        <v>465</v>
      </c>
      <c r="D267" s="9" t="s">
        <v>49</v>
      </c>
      <c r="E267" s="9" t="s">
        <v>79</v>
      </c>
      <c r="F267" s="9" t="s">
        <v>103</v>
      </c>
      <c r="G267" s="9" t="s">
        <v>103</v>
      </c>
      <c r="H267" s="9" t="s">
        <v>52</v>
      </c>
      <c r="I267" s="9" t="s">
        <v>53</v>
      </c>
      <c r="J267" s="9" t="s">
        <v>62</v>
      </c>
      <c r="K267" s="9" t="s">
        <v>104</v>
      </c>
      <c r="L267" s="9">
        <v>100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f t="shared" si="59"/>
        <v>0</v>
      </c>
      <c r="S267" s="9">
        <v>0</v>
      </c>
      <c r="T267" s="9">
        <v>0</v>
      </c>
      <c r="U267" s="9">
        <v>0</v>
      </c>
      <c r="V267" s="11">
        <f t="shared" si="60"/>
        <v>100</v>
      </c>
      <c r="W267" s="9" t="s">
        <v>11</v>
      </c>
      <c r="X267" s="9">
        <v>0</v>
      </c>
      <c r="Y267" s="9">
        <v>0</v>
      </c>
      <c r="Z267" s="9">
        <v>20</v>
      </c>
      <c r="AA267" s="9">
        <v>0</v>
      </c>
      <c r="AB267" s="9">
        <v>80</v>
      </c>
      <c r="AC267" s="10">
        <f t="shared" si="58"/>
        <v>100</v>
      </c>
      <c r="AD267" s="9" t="b">
        <f>Table1[[#This Row],[TOTAL HI]]=Table1[[#This Row],[Total]]</f>
        <v>1</v>
      </c>
      <c r="AE267" s="11">
        <f t="shared" si="61"/>
        <v>0</v>
      </c>
      <c r="AF267" s="11">
        <f t="shared" si="62"/>
        <v>0</v>
      </c>
      <c r="AG267" s="11">
        <f t="shared" si="63"/>
        <v>20</v>
      </c>
      <c r="AH267" s="11">
        <f t="shared" si="64"/>
        <v>0</v>
      </c>
      <c r="AI267" s="11">
        <f t="shared" si="65"/>
        <v>80</v>
      </c>
      <c r="AJ267" s="12">
        <v>45261</v>
      </c>
      <c r="AK267" s="11" t="s">
        <v>56</v>
      </c>
      <c r="AL267" s="9" t="s">
        <v>27</v>
      </c>
      <c r="AM267" s="9" t="str">
        <f t="shared" si="66"/>
        <v>WASH Sector</v>
      </c>
      <c r="AN267" s="9" t="str">
        <f t="shared" si="67"/>
        <v>South</v>
      </c>
      <c r="AO267" s="9" t="str">
        <f t="shared" si="68"/>
        <v>50-100 Mn</v>
      </c>
      <c r="AP267" s="9" t="str">
        <f t="shared" si="69"/>
        <v>ADB Countries</v>
      </c>
      <c r="AQ267" s="9" t="str">
        <f t="shared" si="70"/>
        <v>Non-Transition States</v>
      </c>
      <c r="AR267" s="13" t="str">
        <f>IF(ISNUMBER(MATCH(C267, {"Gabon","Sudan","Niger","Mali","Burkina Faso","Guinea"}, 0)), "De Facto Countries", "Non-De Facto Countries")</f>
        <v>Non-De Facto Countries</v>
      </c>
      <c r="AS267" s="9" t="str">
        <f t="shared" si="71"/>
        <v>Infrastructure</v>
      </c>
      <c r="AT267" s="9" t="str" cm="1">
        <f t="array" ref="AT267">_xlfn.SWITCH(K267,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68" spans="1:46" ht="10.5">
      <c r="A268" s="8" t="s">
        <v>700</v>
      </c>
      <c r="B268" s="9" t="s">
        <v>701</v>
      </c>
      <c r="C268" s="9" t="s">
        <v>465</v>
      </c>
      <c r="D268" s="9" t="s">
        <v>49</v>
      </c>
      <c r="E268" s="9" t="s">
        <v>50</v>
      </c>
      <c r="F268" s="9" t="s">
        <v>103</v>
      </c>
      <c r="G268" s="9" t="s">
        <v>103</v>
      </c>
      <c r="H268" s="9" t="s">
        <v>52</v>
      </c>
      <c r="I268" s="9" t="s">
        <v>73</v>
      </c>
      <c r="J268" s="9" t="s">
        <v>62</v>
      </c>
      <c r="K268" s="9" t="s">
        <v>104</v>
      </c>
      <c r="L268" s="9">
        <v>10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f t="shared" si="59"/>
        <v>0</v>
      </c>
      <c r="S268" s="9">
        <v>0</v>
      </c>
      <c r="T268" s="9">
        <v>0</v>
      </c>
      <c r="U268" s="9">
        <v>0</v>
      </c>
      <c r="V268" s="11">
        <f t="shared" si="60"/>
        <v>10</v>
      </c>
      <c r="W268" s="9" t="s">
        <v>11</v>
      </c>
      <c r="X268" s="9">
        <v>0</v>
      </c>
      <c r="Y268" s="9">
        <v>0</v>
      </c>
      <c r="Z268" s="9">
        <v>20</v>
      </c>
      <c r="AA268" s="9">
        <v>0</v>
      </c>
      <c r="AB268" s="9">
        <v>80</v>
      </c>
      <c r="AC268" s="10">
        <f t="shared" si="58"/>
        <v>10</v>
      </c>
      <c r="AD268" s="9" t="b">
        <f>Table1[[#This Row],[TOTAL HI]]=Table1[[#This Row],[Total]]</f>
        <v>1</v>
      </c>
      <c r="AE268" s="11">
        <f t="shared" si="61"/>
        <v>0</v>
      </c>
      <c r="AF268" s="11">
        <f t="shared" si="62"/>
        <v>0</v>
      </c>
      <c r="AG268" s="11">
        <f t="shared" si="63"/>
        <v>2</v>
      </c>
      <c r="AH268" s="11">
        <f t="shared" si="64"/>
        <v>0</v>
      </c>
      <c r="AI268" s="11">
        <f t="shared" si="65"/>
        <v>8</v>
      </c>
      <c r="AJ268" s="12">
        <v>45261</v>
      </c>
      <c r="AK268" s="11" t="s">
        <v>56</v>
      </c>
      <c r="AL268" s="9" t="s">
        <v>27</v>
      </c>
      <c r="AM268" s="9" t="str">
        <f t="shared" si="66"/>
        <v>WASH Sector</v>
      </c>
      <c r="AN268" s="9" t="str">
        <f t="shared" si="67"/>
        <v>South</v>
      </c>
      <c r="AO268" s="9" t="str">
        <f t="shared" si="68"/>
        <v>&lt;1-50 Mn</v>
      </c>
      <c r="AP268" s="9" t="str">
        <f t="shared" si="69"/>
        <v>ADB Countries</v>
      </c>
      <c r="AQ268" s="9" t="str">
        <f t="shared" si="70"/>
        <v>Non-Transition States</v>
      </c>
      <c r="AR268" s="13" t="str">
        <f>IF(ISNUMBER(MATCH(C268, {"Gabon","Sudan","Niger","Mali","Burkina Faso","Guinea"}, 0)), "De Facto Countries", "Non-De Facto Countries")</f>
        <v>Non-De Facto Countries</v>
      </c>
      <c r="AS268" s="9" t="str">
        <f t="shared" si="71"/>
        <v>Infrastructure</v>
      </c>
      <c r="AT268" s="9" t="str" cm="1">
        <f t="array" ref="AT268">_xlfn.SWITCH(K268,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69" spans="1:46" ht="10.5">
      <c r="A269" s="8" t="s">
        <v>702</v>
      </c>
      <c r="B269" s="9" t="s">
        <v>703</v>
      </c>
      <c r="C269" s="9" t="s">
        <v>123</v>
      </c>
      <c r="D269" s="9" t="s">
        <v>49</v>
      </c>
      <c r="E269" s="9" t="s">
        <v>79</v>
      </c>
      <c r="F269" s="9" t="s">
        <v>183</v>
      </c>
      <c r="G269" s="9" t="s">
        <v>183</v>
      </c>
      <c r="H269" s="9" t="s">
        <v>52</v>
      </c>
      <c r="I269" s="9" t="s">
        <v>53</v>
      </c>
      <c r="J269" s="9" t="s">
        <v>62</v>
      </c>
      <c r="K269" s="9" t="s">
        <v>55</v>
      </c>
      <c r="L269" s="9">
        <v>0</v>
      </c>
      <c r="M269" s="9">
        <v>0</v>
      </c>
      <c r="N269" s="9">
        <v>9</v>
      </c>
      <c r="O269" s="9">
        <v>0</v>
      </c>
      <c r="P269" s="9">
        <v>0</v>
      </c>
      <c r="Q269" s="9">
        <v>0</v>
      </c>
      <c r="R269" s="9">
        <f t="shared" si="59"/>
        <v>9</v>
      </c>
      <c r="S269" s="9">
        <v>0</v>
      </c>
      <c r="T269" s="9">
        <v>0</v>
      </c>
      <c r="U269" s="9">
        <v>0</v>
      </c>
      <c r="V269" s="11">
        <f t="shared" si="60"/>
        <v>9</v>
      </c>
      <c r="W269" s="9" t="s">
        <v>17</v>
      </c>
      <c r="X269" s="9">
        <v>100</v>
      </c>
      <c r="Y269" s="9">
        <v>0</v>
      </c>
      <c r="Z269" s="9">
        <v>0</v>
      </c>
      <c r="AA269" s="9">
        <v>0</v>
      </c>
      <c r="AB269" s="9">
        <v>0</v>
      </c>
      <c r="AC269" s="10">
        <f t="shared" si="58"/>
        <v>9</v>
      </c>
      <c r="AD269" s="9" t="b">
        <f>Table1[[#This Row],[TOTAL HI]]=Table1[[#This Row],[Total]]</f>
        <v>1</v>
      </c>
      <c r="AE269" s="11">
        <f t="shared" si="61"/>
        <v>9</v>
      </c>
      <c r="AF269" s="11">
        <f t="shared" si="62"/>
        <v>0</v>
      </c>
      <c r="AG269" s="11">
        <f t="shared" si="63"/>
        <v>0</v>
      </c>
      <c r="AH269" s="11">
        <f t="shared" si="64"/>
        <v>0</v>
      </c>
      <c r="AI269" s="11">
        <f t="shared" si="65"/>
        <v>0</v>
      </c>
      <c r="AJ269" s="12">
        <v>45261</v>
      </c>
      <c r="AK269" s="11" t="s">
        <v>56</v>
      </c>
      <c r="AL269" s="9" t="s">
        <v>57</v>
      </c>
      <c r="AM269" s="9" t="str">
        <f t="shared" si="66"/>
        <v>Agriculture</v>
      </c>
      <c r="AN269" s="9" t="str">
        <f t="shared" si="67"/>
        <v>South</v>
      </c>
      <c r="AO269" s="9" t="str">
        <f t="shared" si="68"/>
        <v>&lt;1-50 Mn</v>
      </c>
      <c r="AP269" s="9" t="str">
        <f t="shared" si="69"/>
        <v>Blend Countries</v>
      </c>
      <c r="AQ269" s="9" t="str">
        <f t="shared" si="70"/>
        <v>Non-Transition States</v>
      </c>
      <c r="AR269" s="13" t="str">
        <f>IF(ISNUMBER(MATCH(C269, {"Gabon","Sudan","Niger","Mali","Burkina Faso","Guinea"}, 0)), "De Facto Countries", "Non-De Facto Countries")</f>
        <v>Non-De Facto Countries</v>
      </c>
      <c r="AS269" s="9" t="str">
        <f t="shared" si="71"/>
        <v>Others Including Policy-Based</v>
      </c>
      <c r="AT269" s="9" t="str" cm="1">
        <f t="array" ref="AT269">_xlfn.SWITCH(K269,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70" spans="1:46" ht="10.5">
      <c r="A270" s="8" t="s">
        <v>704</v>
      </c>
      <c r="B270" s="9" t="s">
        <v>705</v>
      </c>
      <c r="C270" s="9" t="s">
        <v>96</v>
      </c>
      <c r="D270" s="9" t="s">
        <v>49</v>
      </c>
      <c r="E270" s="9" t="s">
        <v>50</v>
      </c>
      <c r="F270" s="9" t="s">
        <v>51</v>
      </c>
      <c r="G270" s="9" t="s">
        <v>51</v>
      </c>
      <c r="H270" s="9" t="s">
        <v>52</v>
      </c>
      <c r="I270" s="9" t="s">
        <v>53</v>
      </c>
      <c r="J270" s="9" t="s">
        <v>54</v>
      </c>
      <c r="K270" s="9" t="s">
        <v>55</v>
      </c>
      <c r="L270" s="9">
        <v>65.36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f t="shared" si="59"/>
        <v>0</v>
      </c>
      <c r="S270" s="9">
        <v>0</v>
      </c>
      <c r="T270" s="9">
        <v>0</v>
      </c>
      <c r="U270" s="9">
        <v>0</v>
      </c>
      <c r="V270" s="11">
        <f t="shared" si="60"/>
        <v>65.36</v>
      </c>
      <c r="W270" s="9" t="s">
        <v>11</v>
      </c>
      <c r="X270" s="9">
        <v>45</v>
      </c>
      <c r="Y270" s="9">
        <v>0</v>
      </c>
      <c r="Z270" s="9">
        <v>0</v>
      </c>
      <c r="AA270" s="9">
        <v>0</v>
      </c>
      <c r="AB270" s="9">
        <v>55</v>
      </c>
      <c r="AC270" s="10">
        <f t="shared" si="58"/>
        <v>65.36</v>
      </c>
      <c r="AD270" s="9" t="b">
        <f>Table1[[#This Row],[TOTAL HI]]=Table1[[#This Row],[Total]]</f>
        <v>1</v>
      </c>
      <c r="AE270" s="11">
        <f t="shared" si="61"/>
        <v>29.411999999999999</v>
      </c>
      <c r="AF270" s="11">
        <f t="shared" si="62"/>
        <v>0</v>
      </c>
      <c r="AG270" s="11">
        <f t="shared" si="63"/>
        <v>0</v>
      </c>
      <c r="AH270" s="11">
        <f t="shared" si="64"/>
        <v>0</v>
      </c>
      <c r="AI270" s="11">
        <f t="shared" si="65"/>
        <v>35.948</v>
      </c>
      <c r="AJ270" s="12">
        <v>45261</v>
      </c>
      <c r="AK270" s="11" t="s">
        <v>56</v>
      </c>
      <c r="AL270" s="9" t="s">
        <v>27</v>
      </c>
      <c r="AM270" s="9" t="str">
        <f t="shared" si="66"/>
        <v>Agriculture</v>
      </c>
      <c r="AN270" s="9" t="str">
        <f t="shared" si="67"/>
        <v>North</v>
      </c>
      <c r="AO270" s="9" t="str">
        <f t="shared" si="68"/>
        <v>50-100 Mn</v>
      </c>
      <c r="AP270" s="9" t="str">
        <f t="shared" si="69"/>
        <v>ADB Countries</v>
      </c>
      <c r="AQ270" s="9" t="str">
        <f t="shared" si="70"/>
        <v>Non-Transition States</v>
      </c>
      <c r="AR270" s="13" t="str">
        <f>IF(ISNUMBER(MATCH(C270, {"Gabon","Sudan","Niger","Mali","Burkina Faso","Guinea"}, 0)), "De Facto Countries", "Non-De Facto Countries")</f>
        <v>Non-De Facto Countries</v>
      </c>
      <c r="AS270" s="9" t="str">
        <f t="shared" si="71"/>
        <v>Others Including Policy-Based</v>
      </c>
      <c r="AT270" s="9" t="str" cm="1">
        <f t="array" ref="AT270">_xlfn.SWITCH(K270,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71" spans="1:46" ht="10.5">
      <c r="A271" s="8" t="s">
        <v>706</v>
      </c>
      <c r="B271" s="9" t="s">
        <v>707</v>
      </c>
      <c r="C271" s="9" t="s">
        <v>159</v>
      </c>
      <c r="D271" s="9" t="s">
        <v>49</v>
      </c>
      <c r="E271" s="9" t="s">
        <v>50</v>
      </c>
      <c r="F271" s="9" t="s">
        <v>260</v>
      </c>
      <c r="G271" s="9" t="s">
        <v>260</v>
      </c>
      <c r="H271" s="9" t="s">
        <v>52</v>
      </c>
      <c r="I271" s="9" t="s">
        <v>53</v>
      </c>
      <c r="J271" s="9" t="s">
        <v>62</v>
      </c>
      <c r="K271" s="9" t="s">
        <v>261</v>
      </c>
      <c r="L271" s="9">
        <v>43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f t="shared" si="59"/>
        <v>0</v>
      </c>
      <c r="S271" s="9">
        <v>0</v>
      </c>
      <c r="T271" s="9">
        <v>0</v>
      </c>
      <c r="U271" s="9">
        <v>0</v>
      </c>
      <c r="V271" s="11">
        <f t="shared" si="60"/>
        <v>43</v>
      </c>
      <c r="W271" s="9" t="s">
        <v>11</v>
      </c>
      <c r="X271" s="9">
        <v>0</v>
      </c>
      <c r="Y271" s="9">
        <v>50</v>
      </c>
      <c r="Z271" s="9">
        <v>25</v>
      </c>
      <c r="AA271" s="9">
        <v>0</v>
      </c>
      <c r="AB271" s="9">
        <v>25</v>
      </c>
      <c r="AC271" s="10">
        <f t="shared" si="58"/>
        <v>43</v>
      </c>
      <c r="AD271" s="9" t="b">
        <f>Table1[[#This Row],[TOTAL HI]]=Table1[[#This Row],[Total]]</f>
        <v>1</v>
      </c>
      <c r="AE271" s="11">
        <f t="shared" si="61"/>
        <v>0</v>
      </c>
      <c r="AF271" s="11">
        <f t="shared" si="62"/>
        <v>21.5</v>
      </c>
      <c r="AG271" s="11">
        <f t="shared" si="63"/>
        <v>10.75</v>
      </c>
      <c r="AH271" s="11">
        <f t="shared" si="64"/>
        <v>0</v>
      </c>
      <c r="AI271" s="11">
        <f t="shared" si="65"/>
        <v>10.75</v>
      </c>
      <c r="AJ271" s="12">
        <v>45261</v>
      </c>
      <c r="AK271" s="11" t="s">
        <v>56</v>
      </c>
      <c r="AL271" s="9" t="s">
        <v>27</v>
      </c>
      <c r="AM271" s="9" t="str">
        <f t="shared" si="66"/>
        <v>Power</v>
      </c>
      <c r="AN271" s="9" t="str">
        <f t="shared" si="67"/>
        <v>South</v>
      </c>
      <c r="AO271" s="9" t="str">
        <f t="shared" si="68"/>
        <v>&lt;1-50 Mn</v>
      </c>
      <c r="AP271" s="9" t="str">
        <f t="shared" si="69"/>
        <v>ADB Countries</v>
      </c>
      <c r="AQ271" s="9" t="str">
        <f t="shared" si="70"/>
        <v>Non-Transition States</v>
      </c>
      <c r="AR271" s="13" t="str">
        <f>IF(ISNUMBER(MATCH(C271, {"Gabon","Sudan","Niger","Mali","Burkina Faso","Guinea"}, 0)), "De Facto Countries", "Non-De Facto Countries")</f>
        <v>Non-De Facto Countries</v>
      </c>
      <c r="AS271" s="9" t="str">
        <f t="shared" si="71"/>
        <v>Infrastructure</v>
      </c>
      <c r="AT271" s="9" t="str" cm="1">
        <f t="array" ref="AT271">_xlfn.SWITCH(K271,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72" spans="1:46" ht="10.5">
      <c r="A272" s="8" t="s">
        <v>708</v>
      </c>
      <c r="B272" s="9" t="s">
        <v>709</v>
      </c>
      <c r="C272" s="9" t="s">
        <v>89</v>
      </c>
      <c r="D272" s="9" t="s">
        <v>49</v>
      </c>
      <c r="E272" s="9" t="s">
        <v>50</v>
      </c>
      <c r="F272" s="9" t="s">
        <v>92</v>
      </c>
      <c r="G272" s="9" t="s">
        <v>92</v>
      </c>
      <c r="H272" s="9" t="s">
        <v>52</v>
      </c>
      <c r="I272" s="9" t="s">
        <v>73</v>
      </c>
      <c r="J272" s="9" t="s">
        <v>74</v>
      </c>
      <c r="K272" s="9" t="s">
        <v>93</v>
      </c>
      <c r="L272" s="9">
        <v>0</v>
      </c>
      <c r="M272" s="9">
        <v>23</v>
      </c>
      <c r="N272" s="9">
        <v>0</v>
      </c>
      <c r="O272" s="9">
        <v>0</v>
      </c>
      <c r="P272" s="9">
        <v>0</v>
      </c>
      <c r="Q272" s="9">
        <v>0</v>
      </c>
      <c r="R272" s="9">
        <f t="shared" si="59"/>
        <v>0</v>
      </c>
      <c r="S272" s="9">
        <v>0</v>
      </c>
      <c r="T272" s="9">
        <v>0</v>
      </c>
      <c r="U272" s="9">
        <v>0</v>
      </c>
      <c r="V272" s="11">
        <f t="shared" si="60"/>
        <v>23</v>
      </c>
      <c r="W272" s="9" t="s">
        <v>12</v>
      </c>
      <c r="X272" s="9">
        <v>100</v>
      </c>
      <c r="Y272" s="9">
        <v>0</v>
      </c>
      <c r="Z272" s="9">
        <v>0</v>
      </c>
      <c r="AA272" s="9">
        <v>0</v>
      </c>
      <c r="AB272" s="9">
        <v>0</v>
      </c>
      <c r="AC272" s="10">
        <f t="shared" si="58"/>
        <v>23</v>
      </c>
      <c r="AD272" s="9" t="b">
        <f>Table1[[#This Row],[TOTAL HI]]=Table1[[#This Row],[Total]]</f>
        <v>1</v>
      </c>
      <c r="AE272" s="11">
        <f t="shared" si="61"/>
        <v>23</v>
      </c>
      <c r="AF272" s="11">
        <f t="shared" si="62"/>
        <v>0</v>
      </c>
      <c r="AG272" s="11">
        <f t="shared" si="63"/>
        <v>0</v>
      </c>
      <c r="AH272" s="11">
        <f t="shared" si="64"/>
        <v>0</v>
      </c>
      <c r="AI272" s="11">
        <f t="shared" si="65"/>
        <v>0</v>
      </c>
      <c r="AJ272" s="12">
        <v>45261</v>
      </c>
      <c r="AK272" s="11" t="s">
        <v>56</v>
      </c>
      <c r="AL272" s="9" t="s">
        <v>57</v>
      </c>
      <c r="AM272" s="9" t="str">
        <f t="shared" si="66"/>
        <v>Agriculture</v>
      </c>
      <c r="AN272" s="9" t="str">
        <f t="shared" si="67"/>
        <v>West</v>
      </c>
      <c r="AO272" s="9" t="str">
        <f t="shared" si="68"/>
        <v>&lt;1-50 Mn</v>
      </c>
      <c r="AP272" s="9" t="str">
        <f t="shared" si="69"/>
        <v>ADF Countries</v>
      </c>
      <c r="AQ272" s="9" t="str">
        <f t="shared" si="70"/>
        <v>Non-Transition States</v>
      </c>
      <c r="AR272" s="13" t="str">
        <f>IF(ISNUMBER(MATCH(C272, {"Gabon","Sudan","Niger","Mali","Burkina Faso","Guinea"}, 0)), "De Facto Countries", "Non-De Facto Countries")</f>
        <v>Non-De Facto Countries</v>
      </c>
      <c r="AS272" s="9" t="str">
        <f t="shared" si="71"/>
        <v>Others Including Policy-Based</v>
      </c>
      <c r="AT272" s="9" t="str" cm="1">
        <f t="array" ref="AT272">_xlfn.SWITCH(K272,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73" spans="1:46" ht="10.5">
      <c r="A273" s="8" t="s">
        <v>710</v>
      </c>
      <c r="B273" s="9" t="s">
        <v>711</v>
      </c>
      <c r="C273" s="9" t="s">
        <v>102</v>
      </c>
      <c r="D273" s="9" t="s">
        <v>49</v>
      </c>
      <c r="E273" s="9" t="s">
        <v>79</v>
      </c>
      <c r="F273" s="9" t="s">
        <v>302</v>
      </c>
      <c r="G273" s="9" t="s">
        <v>302</v>
      </c>
      <c r="H273" s="9" t="s">
        <v>52</v>
      </c>
      <c r="I273" s="9" t="s">
        <v>53</v>
      </c>
      <c r="J273" s="9" t="s">
        <v>85</v>
      </c>
      <c r="K273" s="9" t="s">
        <v>93</v>
      </c>
      <c r="L273" s="9">
        <v>200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f t="shared" si="59"/>
        <v>0</v>
      </c>
      <c r="S273" s="9">
        <v>0</v>
      </c>
      <c r="T273" s="9">
        <v>225.94</v>
      </c>
      <c r="U273" s="9">
        <v>0</v>
      </c>
      <c r="V273" s="11">
        <f t="shared" si="60"/>
        <v>200</v>
      </c>
      <c r="W273" s="9" t="s">
        <v>11</v>
      </c>
      <c r="X273" s="9">
        <v>50</v>
      </c>
      <c r="Y273" s="9">
        <v>0</v>
      </c>
      <c r="Z273" s="9">
        <v>30</v>
      </c>
      <c r="AA273" s="9">
        <v>0</v>
      </c>
      <c r="AB273" s="9">
        <v>20</v>
      </c>
      <c r="AC273" s="10">
        <f t="shared" si="58"/>
        <v>200</v>
      </c>
      <c r="AD273" s="9" t="b">
        <f>Table1[[#This Row],[TOTAL HI]]=Table1[[#This Row],[Total]]</f>
        <v>1</v>
      </c>
      <c r="AE273" s="11">
        <f t="shared" si="61"/>
        <v>100</v>
      </c>
      <c r="AF273" s="11">
        <f t="shared" si="62"/>
        <v>0</v>
      </c>
      <c r="AG273" s="11">
        <f t="shared" si="63"/>
        <v>60</v>
      </c>
      <c r="AH273" s="11">
        <f t="shared" si="64"/>
        <v>0</v>
      </c>
      <c r="AI273" s="11">
        <f t="shared" si="65"/>
        <v>40</v>
      </c>
      <c r="AJ273" s="12">
        <v>45261</v>
      </c>
      <c r="AK273" s="11" t="s">
        <v>56</v>
      </c>
      <c r="AL273" s="9" t="s">
        <v>27</v>
      </c>
      <c r="AM273" s="9" t="str">
        <f t="shared" si="66"/>
        <v>Agriculture</v>
      </c>
      <c r="AN273" s="9" t="str">
        <f t="shared" si="67"/>
        <v>Nigeria</v>
      </c>
      <c r="AO273" s="9" t="str">
        <f t="shared" si="68"/>
        <v>100-200 Mn</v>
      </c>
      <c r="AP273" s="9" t="str">
        <f t="shared" si="69"/>
        <v>ADB Countries</v>
      </c>
      <c r="AQ273" s="9" t="str">
        <f t="shared" si="70"/>
        <v>Non-Transition States</v>
      </c>
      <c r="AR273" s="13" t="str">
        <f>IF(ISNUMBER(MATCH(C273, {"Gabon","Sudan","Niger","Mali","Burkina Faso","Guinea"}, 0)), "De Facto Countries", "Non-De Facto Countries")</f>
        <v>Non-De Facto Countries</v>
      </c>
      <c r="AS273" s="9" t="str">
        <f t="shared" si="71"/>
        <v>Others Including Policy-Based</v>
      </c>
      <c r="AT273" s="9" t="str" cm="1">
        <f t="array" ref="AT273">_xlfn.SWITCH(K273,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74" spans="1:46" ht="10.5">
      <c r="A274" s="8" t="s">
        <v>712</v>
      </c>
      <c r="B274" s="9" t="s">
        <v>713</v>
      </c>
      <c r="C274" s="9" t="s">
        <v>102</v>
      </c>
      <c r="D274" s="9" t="s">
        <v>49</v>
      </c>
      <c r="E274" s="9" t="s">
        <v>79</v>
      </c>
      <c r="F274" s="9" t="s">
        <v>126</v>
      </c>
      <c r="G274" s="9" t="s">
        <v>126</v>
      </c>
      <c r="H274" s="9" t="s">
        <v>52</v>
      </c>
      <c r="I274" s="9" t="s">
        <v>73</v>
      </c>
      <c r="J274" s="9" t="s">
        <v>85</v>
      </c>
      <c r="K274" s="9" t="s">
        <v>127</v>
      </c>
      <c r="L274" s="9">
        <v>0</v>
      </c>
      <c r="M274" s="9">
        <v>85</v>
      </c>
      <c r="N274" s="9">
        <v>0</v>
      </c>
      <c r="O274" s="9">
        <v>0</v>
      </c>
      <c r="P274" s="9">
        <v>0</v>
      </c>
      <c r="Q274" s="9">
        <v>0</v>
      </c>
      <c r="R274" s="9">
        <f t="shared" si="59"/>
        <v>0</v>
      </c>
      <c r="S274" s="9">
        <v>0</v>
      </c>
      <c r="T274" s="9">
        <v>124.27</v>
      </c>
      <c r="U274" s="9">
        <v>0</v>
      </c>
      <c r="V274" s="11">
        <f t="shared" si="60"/>
        <v>85</v>
      </c>
      <c r="W274" s="9" t="s">
        <v>12</v>
      </c>
      <c r="X274" s="9">
        <v>0</v>
      </c>
      <c r="Y274" s="9">
        <v>0</v>
      </c>
      <c r="Z274" s="9">
        <v>100</v>
      </c>
      <c r="AA274" s="9">
        <v>0</v>
      </c>
      <c r="AB274" s="9">
        <v>0</v>
      </c>
      <c r="AC274" s="10">
        <f t="shared" si="58"/>
        <v>85</v>
      </c>
      <c r="AD274" s="9" t="b">
        <f>Table1[[#This Row],[TOTAL HI]]=Table1[[#This Row],[Total]]</f>
        <v>1</v>
      </c>
      <c r="AE274" s="11">
        <f t="shared" si="61"/>
        <v>0</v>
      </c>
      <c r="AF274" s="11">
        <f t="shared" si="62"/>
        <v>0</v>
      </c>
      <c r="AG274" s="11">
        <f t="shared" si="63"/>
        <v>85</v>
      </c>
      <c r="AH274" s="11">
        <f t="shared" si="64"/>
        <v>0</v>
      </c>
      <c r="AI274" s="11">
        <f t="shared" si="65"/>
        <v>0</v>
      </c>
      <c r="AJ274" s="12">
        <v>45261</v>
      </c>
      <c r="AK274" s="11" t="s">
        <v>56</v>
      </c>
      <c r="AL274" s="9" t="s">
        <v>57</v>
      </c>
      <c r="AM274" s="9" t="str">
        <f t="shared" si="66"/>
        <v>Multi-Sector</v>
      </c>
      <c r="AN274" s="9" t="str">
        <f t="shared" si="67"/>
        <v>Nigeria</v>
      </c>
      <c r="AO274" s="9" t="str">
        <f t="shared" si="68"/>
        <v>50-100 Mn</v>
      </c>
      <c r="AP274" s="9" t="str">
        <f t="shared" si="69"/>
        <v>ADB Countries</v>
      </c>
      <c r="AQ274" s="9" t="str">
        <f t="shared" si="70"/>
        <v>Non-Transition States</v>
      </c>
      <c r="AR274" s="13" t="str">
        <f>IF(ISNUMBER(MATCH(C274, {"Gabon","Sudan","Niger","Mali","Burkina Faso","Guinea"}, 0)), "De Facto Countries", "Non-De Facto Countries")</f>
        <v>Non-De Facto Countries</v>
      </c>
      <c r="AS274" s="9" t="str">
        <f t="shared" si="71"/>
        <v>Others Including Policy-Based</v>
      </c>
      <c r="AT274" s="9" t="str" cm="1">
        <f t="array" ref="AT274">_xlfn.SWITCH(K274,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75" spans="1:46" ht="10.5">
      <c r="A275" s="8" t="s">
        <v>714</v>
      </c>
      <c r="B275" s="9" t="s">
        <v>715</v>
      </c>
      <c r="C275" s="9" t="s">
        <v>102</v>
      </c>
      <c r="D275" s="9" t="s">
        <v>49</v>
      </c>
      <c r="E275" s="9" t="s">
        <v>50</v>
      </c>
      <c r="F275" s="9" t="s">
        <v>716</v>
      </c>
      <c r="G275" s="9" t="s">
        <v>716</v>
      </c>
      <c r="H275" s="9" t="s">
        <v>84</v>
      </c>
      <c r="I275" s="9" t="s">
        <v>53</v>
      </c>
      <c r="J275" s="9" t="s">
        <v>85</v>
      </c>
      <c r="K275" s="9" t="s">
        <v>127</v>
      </c>
      <c r="L275" s="9">
        <v>107.1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f t="shared" si="59"/>
        <v>0</v>
      </c>
      <c r="S275" s="9">
        <v>0</v>
      </c>
      <c r="T275" s="9">
        <v>0</v>
      </c>
      <c r="U275" s="9">
        <v>0</v>
      </c>
      <c r="V275" s="11">
        <f t="shared" si="60"/>
        <v>107.1</v>
      </c>
      <c r="W275" s="9" t="s">
        <v>11</v>
      </c>
      <c r="X275" s="9">
        <v>0</v>
      </c>
      <c r="Y275" s="9">
        <v>0</v>
      </c>
      <c r="Z275" s="9">
        <v>0</v>
      </c>
      <c r="AA275" s="9">
        <v>80</v>
      </c>
      <c r="AB275" s="9">
        <v>20</v>
      </c>
      <c r="AC275" s="10">
        <f t="shared" si="58"/>
        <v>107.10000000000001</v>
      </c>
      <c r="AD275" s="9" t="b">
        <f>Table1[[#This Row],[TOTAL HI]]=Table1[[#This Row],[Total]]</f>
        <v>1</v>
      </c>
      <c r="AE275" s="11">
        <f t="shared" si="61"/>
        <v>0</v>
      </c>
      <c r="AF275" s="11">
        <f t="shared" si="62"/>
        <v>0</v>
      </c>
      <c r="AG275" s="11">
        <f t="shared" si="63"/>
        <v>0</v>
      </c>
      <c r="AH275" s="11">
        <f t="shared" si="64"/>
        <v>85.68</v>
      </c>
      <c r="AI275" s="11">
        <f t="shared" si="65"/>
        <v>21.42</v>
      </c>
      <c r="AJ275" s="12">
        <v>45261</v>
      </c>
      <c r="AK275" s="11" t="s">
        <v>56</v>
      </c>
      <c r="AL275" s="9" t="s">
        <v>27</v>
      </c>
      <c r="AM275" s="9" t="str">
        <f t="shared" si="66"/>
        <v>Transport</v>
      </c>
      <c r="AN275" s="9" t="str">
        <f t="shared" si="67"/>
        <v>Nigeria</v>
      </c>
      <c r="AO275" s="9" t="str">
        <f t="shared" si="68"/>
        <v>100-200 Mn</v>
      </c>
      <c r="AP275" s="9" t="str">
        <f t="shared" si="69"/>
        <v>ADB Countries</v>
      </c>
      <c r="AQ275" s="9" t="str">
        <f t="shared" si="70"/>
        <v>Non-Transition States</v>
      </c>
      <c r="AR275" s="13" t="str">
        <f>IF(ISNUMBER(MATCH(C275, {"Gabon","Sudan","Niger","Mali","Burkina Faso","Guinea"}, 0)), "De Facto Countries", "Non-De Facto Countries")</f>
        <v>Non-De Facto Countries</v>
      </c>
      <c r="AS275" s="9" t="str">
        <f t="shared" si="71"/>
        <v>Infrastructure</v>
      </c>
      <c r="AT275" s="9" t="str" cm="1">
        <f t="array" ref="AT275">_xlfn.SWITCH(K275,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76" spans="1:46" ht="10.5">
      <c r="A276" s="8" t="s">
        <v>717</v>
      </c>
      <c r="B276" s="9" t="s">
        <v>718</v>
      </c>
      <c r="C276" s="9" t="s">
        <v>123</v>
      </c>
      <c r="D276" s="9" t="s">
        <v>49</v>
      </c>
      <c r="E276" s="9" t="s">
        <v>50</v>
      </c>
      <c r="F276" s="9" t="s">
        <v>208</v>
      </c>
      <c r="G276" s="9" t="s">
        <v>208</v>
      </c>
      <c r="H276" s="9" t="s">
        <v>84</v>
      </c>
      <c r="I276" s="9" t="s">
        <v>53</v>
      </c>
      <c r="J276" s="9" t="s">
        <v>62</v>
      </c>
      <c r="K276" s="9" t="s">
        <v>127</v>
      </c>
      <c r="L276" s="9">
        <v>25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f t="shared" si="59"/>
        <v>0</v>
      </c>
      <c r="S276" s="9">
        <v>0</v>
      </c>
      <c r="T276" s="9">
        <v>0</v>
      </c>
      <c r="U276" s="9">
        <v>0</v>
      </c>
      <c r="V276" s="11">
        <f t="shared" si="60"/>
        <v>25</v>
      </c>
      <c r="W276" s="9" t="s">
        <v>11</v>
      </c>
      <c r="X276" s="9">
        <v>0</v>
      </c>
      <c r="Y276" s="9">
        <v>0</v>
      </c>
      <c r="Z276" s="9">
        <v>0</v>
      </c>
      <c r="AA276" s="9">
        <v>80</v>
      </c>
      <c r="AB276" s="9">
        <v>20</v>
      </c>
      <c r="AC276" s="10">
        <f t="shared" si="58"/>
        <v>25</v>
      </c>
      <c r="AD276" s="9" t="b">
        <f>Table1[[#This Row],[TOTAL HI]]=Table1[[#This Row],[Total]]</f>
        <v>1</v>
      </c>
      <c r="AE276" s="11">
        <f t="shared" si="61"/>
        <v>0</v>
      </c>
      <c r="AF276" s="11">
        <f t="shared" si="62"/>
        <v>0</v>
      </c>
      <c r="AG276" s="11">
        <f t="shared" si="63"/>
        <v>0</v>
      </c>
      <c r="AH276" s="11">
        <f t="shared" si="64"/>
        <v>20</v>
      </c>
      <c r="AI276" s="11">
        <f t="shared" si="65"/>
        <v>5</v>
      </c>
      <c r="AJ276" s="12">
        <v>45261</v>
      </c>
      <c r="AK276" s="11" t="s">
        <v>56</v>
      </c>
      <c r="AL276" s="9" t="s">
        <v>27</v>
      </c>
      <c r="AM276" s="9" t="str">
        <f t="shared" si="66"/>
        <v>Transport</v>
      </c>
      <c r="AN276" s="9" t="str">
        <f t="shared" si="67"/>
        <v>South</v>
      </c>
      <c r="AO276" s="9" t="str">
        <f t="shared" si="68"/>
        <v>&lt;1-50 Mn</v>
      </c>
      <c r="AP276" s="9" t="str">
        <f t="shared" si="69"/>
        <v>Blend Countries</v>
      </c>
      <c r="AQ276" s="9" t="str">
        <f t="shared" si="70"/>
        <v>Non-Transition States</v>
      </c>
      <c r="AR276" s="13" t="str">
        <f>IF(ISNUMBER(MATCH(C276, {"Gabon","Sudan","Niger","Mali","Burkina Faso","Guinea"}, 0)), "De Facto Countries", "Non-De Facto Countries")</f>
        <v>Non-De Facto Countries</v>
      </c>
      <c r="AS276" s="9" t="str">
        <f t="shared" si="71"/>
        <v>Infrastructure</v>
      </c>
      <c r="AT276" s="9" t="str" cm="1">
        <f t="array" ref="AT276">_xlfn.SWITCH(K276,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77" spans="1:46" ht="10.5">
      <c r="A277" s="8" t="s">
        <v>719</v>
      </c>
      <c r="B277" s="9" t="s">
        <v>720</v>
      </c>
      <c r="C277" s="9" t="s">
        <v>465</v>
      </c>
      <c r="D277" s="9" t="s">
        <v>49</v>
      </c>
      <c r="E277" s="9" t="s">
        <v>50</v>
      </c>
      <c r="F277" s="9" t="s">
        <v>315</v>
      </c>
      <c r="G277" s="9" t="s">
        <v>315</v>
      </c>
      <c r="H277" s="9" t="s">
        <v>52</v>
      </c>
      <c r="I277" s="9" t="s">
        <v>53</v>
      </c>
      <c r="J277" s="9" t="s">
        <v>62</v>
      </c>
      <c r="K277" s="9" t="s">
        <v>55</v>
      </c>
      <c r="L277" s="9">
        <v>30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f t="shared" si="59"/>
        <v>0</v>
      </c>
      <c r="S277" s="9">
        <v>0</v>
      </c>
      <c r="T277" s="9">
        <v>0</v>
      </c>
      <c r="U277" s="9">
        <v>0</v>
      </c>
      <c r="V277" s="11">
        <f t="shared" si="60"/>
        <v>30</v>
      </c>
      <c r="W277" s="9" t="s">
        <v>11</v>
      </c>
      <c r="X277" s="9">
        <v>80</v>
      </c>
      <c r="Y277" s="9">
        <v>0</v>
      </c>
      <c r="Z277" s="9">
        <v>0</v>
      </c>
      <c r="AA277" s="9">
        <v>0</v>
      </c>
      <c r="AB277" s="9">
        <v>20</v>
      </c>
      <c r="AC277" s="10">
        <f t="shared" si="58"/>
        <v>30</v>
      </c>
      <c r="AD277" s="9" t="b">
        <f>Table1[[#This Row],[TOTAL HI]]=Table1[[#This Row],[Total]]</f>
        <v>1</v>
      </c>
      <c r="AE277" s="11">
        <f t="shared" si="61"/>
        <v>24</v>
      </c>
      <c r="AF277" s="11">
        <f t="shared" si="62"/>
        <v>0</v>
      </c>
      <c r="AG277" s="11">
        <f t="shared" si="63"/>
        <v>0</v>
      </c>
      <c r="AH277" s="11">
        <f t="shared" si="64"/>
        <v>0</v>
      </c>
      <c r="AI277" s="11">
        <f t="shared" si="65"/>
        <v>6</v>
      </c>
      <c r="AJ277" s="12">
        <v>45261</v>
      </c>
      <c r="AK277" s="11" t="s">
        <v>56</v>
      </c>
      <c r="AL277" s="9" t="s">
        <v>27</v>
      </c>
      <c r="AM277" s="9" t="str">
        <f t="shared" si="66"/>
        <v>Agriculture</v>
      </c>
      <c r="AN277" s="9" t="str">
        <f t="shared" si="67"/>
        <v>South</v>
      </c>
      <c r="AO277" s="9" t="str">
        <f t="shared" si="68"/>
        <v>&lt;1-50 Mn</v>
      </c>
      <c r="AP277" s="9" t="str">
        <f t="shared" si="69"/>
        <v>ADB Countries</v>
      </c>
      <c r="AQ277" s="9" t="str">
        <f t="shared" si="70"/>
        <v>Non-Transition States</v>
      </c>
      <c r="AR277" s="13" t="str">
        <f>IF(ISNUMBER(MATCH(C277, {"Gabon","Sudan","Niger","Mali","Burkina Faso","Guinea"}, 0)), "De Facto Countries", "Non-De Facto Countries")</f>
        <v>Non-De Facto Countries</v>
      </c>
      <c r="AS277" s="9" t="str">
        <f t="shared" si="71"/>
        <v>Others Including Policy-Based</v>
      </c>
      <c r="AT277" s="9" t="str" cm="1">
        <f t="array" ref="AT277">_xlfn.SWITCH(K277,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78" spans="1:46" ht="10.5">
      <c r="A278" s="8" t="s">
        <v>721</v>
      </c>
      <c r="B278" s="9" t="s">
        <v>720</v>
      </c>
      <c r="C278" s="9" t="s">
        <v>140</v>
      </c>
      <c r="D278" s="9" t="s">
        <v>49</v>
      </c>
      <c r="E278" s="9" t="s">
        <v>50</v>
      </c>
      <c r="F278" s="9" t="s">
        <v>315</v>
      </c>
      <c r="G278" s="9" t="s">
        <v>315</v>
      </c>
      <c r="H278" s="9" t="s">
        <v>52</v>
      </c>
      <c r="I278" s="9" t="s">
        <v>53</v>
      </c>
      <c r="J278" s="9" t="s">
        <v>112</v>
      </c>
      <c r="K278" s="9" t="s">
        <v>55</v>
      </c>
      <c r="L278" s="9">
        <v>30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f t="shared" si="59"/>
        <v>0</v>
      </c>
      <c r="S278" s="9">
        <v>0</v>
      </c>
      <c r="T278" s="9">
        <v>0</v>
      </c>
      <c r="U278" s="9">
        <v>0.5</v>
      </c>
      <c r="V278" s="11">
        <f t="shared" si="60"/>
        <v>30.5</v>
      </c>
      <c r="W278" s="9" t="s">
        <v>11</v>
      </c>
      <c r="X278" s="9">
        <v>100</v>
      </c>
      <c r="Y278" s="9">
        <v>0</v>
      </c>
      <c r="Z278" s="9">
        <v>0</v>
      </c>
      <c r="AA278" s="9">
        <v>0</v>
      </c>
      <c r="AB278" s="9">
        <v>0</v>
      </c>
      <c r="AC278" s="10">
        <f t="shared" si="58"/>
        <v>30.5</v>
      </c>
      <c r="AD278" s="9" t="b">
        <f>Table1[[#This Row],[TOTAL HI]]=Table1[[#This Row],[Total]]</f>
        <v>1</v>
      </c>
      <c r="AE278" s="11">
        <f t="shared" si="61"/>
        <v>30.5</v>
      </c>
      <c r="AF278" s="11">
        <f t="shared" si="62"/>
        <v>0</v>
      </c>
      <c r="AG278" s="11">
        <f t="shared" si="63"/>
        <v>0</v>
      </c>
      <c r="AH278" s="11">
        <f t="shared" si="64"/>
        <v>0</v>
      </c>
      <c r="AI278" s="11">
        <f t="shared" si="65"/>
        <v>0</v>
      </c>
      <c r="AJ278" s="12">
        <v>45261</v>
      </c>
      <c r="AK278" s="11" t="s">
        <v>56</v>
      </c>
      <c r="AL278" s="9" t="s">
        <v>57</v>
      </c>
      <c r="AM278" s="9" t="str">
        <f t="shared" si="66"/>
        <v>Agriculture</v>
      </c>
      <c r="AN278" s="9" t="str">
        <f t="shared" si="67"/>
        <v>East</v>
      </c>
      <c r="AO278" s="9" t="str">
        <f t="shared" si="68"/>
        <v>&lt;1-50 Mn</v>
      </c>
      <c r="AP278" s="9" t="str">
        <f t="shared" si="69"/>
        <v>ADF Countries</v>
      </c>
      <c r="AQ278" s="9" t="str">
        <f t="shared" si="70"/>
        <v>Non-Transition States</v>
      </c>
      <c r="AR278" s="13" t="str">
        <f>IF(ISNUMBER(MATCH(C278, {"Gabon","Sudan","Niger","Mali","Burkina Faso","Guinea"}, 0)), "De Facto Countries", "Non-De Facto Countries")</f>
        <v>Non-De Facto Countries</v>
      </c>
      <c r="AS278" s="9" t="str">
        <f t="shared" si="71"/>
        <v>Others Including Policy-Based</v>
      </c>
      <c r="AT278" s="9" t="str" cm="1">
        <f t="array" ref="AT278">_xlfn.SWITCH(K278,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79" spans="1:46" ht="10.5">
      <c r="A279" s="8" t="s">
        <v>722</v>
      </c>
      <c r="B279" s="9" t="s">
        <v>723</v>
      </c>
      <c r="C279" s="9" t="s">
        <v>259</v>
      </c>
      <c r="D279" s="9" t="s">
        <v>49</v>
      </c>
      <c r="E279" s="9" t="s">
        <v>50</v>
      </c>
      <c r="F279" s="9" t="s">
        <v>107</v>
      </c>
      <c r="G279" s="9" t="s">
        <v>107</v>
      </c>
      <c r="H279" s="9" t="s">
        <v>52</v>
      </c>
      <c r="I279" s="9" t="s">
        <v>73</v>
      </c>
      <c r="J279" s="9" t="s">
        <v>74</v>
      </c>
      <c r="K279" s="9" t="s">
        <v>75</v>
      </c>
      <c r="L279" s="9">
        <v>0</v>
      </c>
      <c r="M279" s="9">
        <v>25</v>
      </c>
      <c r="N279" s="9">
        <v>0</v>
      </c>
      <c r="O279" s="9">
        <v>0</v>
      </c>
      <c r="P279" s="9">
        <v>0</v>
      </c>
      <c r="Q279" s="9">
        <v>0</v>
      </c>
      <c r="R279" s="9">
        <f t="shared" si="59"/>
        <v>0</v>
      </c>
      <c r="S279" s="9">
        <v>0</v>
      </c>
      <c r="T279" s="9">
        <v>0</v>
      </c>
      <c r="U279" s="9">
        <v>0</v>
      </c>
      <c r="V279" s="11">
        <f t="shared" si="60"/>
        <v>25</v>
      </c>
      <c r="W279" s="9" t="s">
        <v>12</v>
      </c>
      <c r="X279" s="9">
        <v>0</v>
      </c>
      <c r="Y279" s="9">
        <v>0</v>
      </c>
      <c r="Z279" s="9">
        <v>0</v>
      </c>
      <c r="AA279" s="9">
        <v>0</v>
      </c>
      <c r="AB279" s="9">
        <v>100</v>
      </c>
      <c r="AC279" s="10">
        <f t="shared" si="58"/>
        <v>25</v>
      </c>
      <c r="AD279" s="9" t="b">
        <f>Table1[[#This Row],[TOTAL HI]]=Table1[[#This Row],[Total]]</f>
        <v>1</v>
      </c>
      <c r="AE279" s="11">
        <f t="shared" si="61"/>
        <v>0</v>
      </c>
      <c r="AF279" s="11">
        <f t="shared" si="62"/>
        <v>0</v>
      </c>
      <c r="AG279" s="11">
        <f t="shared" si="63"/>
        <v>0</v>
      </c>
      <c r="AH279" s="11">
        <f t="shared" si="64"/>
        <v>0</v>
      </c>
      <c r="AI279" s="11">
        <f t="shared" si="65"/>
        <v>25</v>
      </c>
      <c r="AJ279" s="12">
        <v>45261</v>
      </c>
      <c r="AK279" s="11" t="s">
        <v>56</v>
      </c>
      <c r="AL279" s="9" t="s">
        <v>27</v>
      </c>
      <c r="AM279" s="9" t="str">
        <f t="shared" si="66"/>
        <v>Finance</v>
      </c>
      <c r="AN279" s="9" t="str">
        <f t="shared" si="67"/>
        <v>West</v>
      </c>
      <c r="AO279" s="9" t="str">
        <f t="shared" si="68"/>
        <v>&lt;1-50 Mn</v>
      </c>
      <c r="AP279" s="9" t="str">
        <f t="shared" si="69"/>
        <v>ADF Countries</v>
      </c>
      <c r="AQ279" s="9" t="str">
        <f t="shared" si="70"/>
        <v>Non-Transition States</v>
      </c>
      <c r="AR279" s="13" t="str">
        <f>IF(ISNUMBER(MATCH(C279, {"Gabon","Sudan","Niger","Mali","Burkina Faso","Guinea"}, 0)), "De Facto Countries", "Non-De Facto Countries")</f>
        <v>Non-De Facto Countries</v>
      </c>
      <c r="AS279" s="9" t="str">
        <f t="shared" si="71"/>
        <v>Others Including Policy-Based</v>
      </c>
      <c r="AT279" s="9" t="str" cm="1">
        <f t="array" ref="AT279">_xlfn.SWITCH(K279,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80" spans="1:46" ht="10.5">
      <c r="A280" s="8" t="s">
        <v>724</v>
      </c>
      <c r="B280" s="9" t="s">
        <v>725</v>
      </c>
      <c r="C280" s="9" t="s">
        <v>60</v>
      </c>
      <c r="D280" s="9" t="s">
        <v>49</v>
      </c>
      <c r="E280" s="9" t="s">
        <v>79</v>
      </c>
      <c r="F280" s="9" t="s">
        <v>208</v>
      </c>
      <c r="G280" s="9" t="s">
        <v>208</v>
      </c>
      <c r="H280" s="9" t="s">
        <v>52</v>
      </c>
      <c r="I280" s="9" t="s">
        <v>53</v>
      </c>
      <c r="J280" s="9" t="s">
        <v>62</v>
      </c>
      <c r="K280" s="9" t="s">
        <v>127</v>
      </c>
      <c r="L280" s="9">
        <v>85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f t="shared" si="59"/>
        <v>0</v>
      </c>
      <c r="S280" s="9">
        <v>0</v>
      </c>
      <c r="T280" s="9">
        <v>0</v>
      </c>
      <c r="U280" s="9">
        <v>0</v>
      </c>
      <c r="V280" s="11">
        <f t="shared" si="60"/>
        <v>85</v>
      </c>
      <c r="W280" s="9" t="s">
        <v>11</v>
      </c>
      <c r="X280" s="9">
        <v>0</v>
      </c>
      <c r="Y280" s="9">
        <v>0</v>
      </c>
      <c r="Z280" s="9">
        <v>0</v>
      </c>
      <c r="AA280" s="9">
        <v>100</v>
      </c>
      <c r="AB280" s="9">
        <v>0</v>
      </c>
      <c r="AC280" s="10">
        <f t="shared" si="58"/>
        <v>85</v>
      </c>
      <c r="AD280" s="9" t="b">
        <f>Table1[[#This Row],[TOTAL HI]]=Table1[[#This Row],[Total]]</f>
        <v>1</v>
      </c>
      <c r="AE280" s="11">
        <f t="shared" si="61"/>
        <v>0</v>
      </c>
      <c r="AF280" s="11">
        <f t="shared" si="62"/>
        <v>0</v>
      </c>
      <c r="AG280" s="11">
        <f t="shared" si="63"/>
        <v>0</v>
      </c>
      <c r="AH280" s="11">
        <f t="shared" si="64"/>
        <v>85</v>
      </c>
      <c r="AI280" s="11">
        <f t="shared" si="65"/>
        <v>0</v>
      </c>
      <c r="AJ280" s="12">
        <v>45261</v>
      </c>
      <c r="AK280" s="11" t="s">
        <v>56</v>
      </c>
      <c r="AL280" s="9" t="s">
        <v>57</v>
      </c>
      <c r="AM280" s="9" t="str">
        <f t="shared" si="66"/>
        <v>Transport</v>
      </c>
      <c r="AN280" s="9" t="str">
        <f t="shared" si="67"/>
        <v>South</v>
      </c>
      <c r="AO280" s="9" t="str">
        <f t="shared" si="68"/>
        <v>50-100 Mn</v>
      </c>
      <c r="AP280" s="9" t="str">
        <f t="shared" si="69"/>
        <v>ADB Countries</v>
      </c>
      <c r="AQ280" s="9" t="str">
        <f t="shared" si="70"/>
        <v>Non-Transition States</v>
      </c>
      <c r="AR280" s="13" t="str">
        <f>IF(ISNUMBER(MATCH(C280, {"Gabon","Sudan","Niger","Mali","Burkina Faso","Guinea"}, 0)), "De Facto Countries", "Non-De Facto Countries")</f>
        <v>Non-De Facto Countries</v>
      </c>
      <c r="AS280" s="9" t="str">
        <f t="shared" si="71"/>
        <v>Infrastructure</v>
      </c>
      <c r="AT280" s="9" t="str" cm="1">
        <f t="array" ref="AT280">_xlfn.SWITCH(K280,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81" spans="1:46" ht="10.5">
      <c r="A281" s="8" t="s">
        <v>726</v>
      </c>
      <c r="B281" s="9" t="s">
        <v>727</v>
      </c>
      <c r="C281" s="9" t="s">
        <v>264</v>
      </c>
      <c r="D281" s="9" t="s">
        <v>49</v>
      </c>
      <c r="E281" s="9" t="s">
        <v>66</v>
      </c>
      <c r="F281" s="9" t="s">
        <v>728</v>
      </c>
      <c r="G281" s="9" t="s">
        <v>728</v>
      </c>
      <c r="H281" s="9" t="s">
        <v>52</v>
      </c>
      <c r="I281" s="9" t="s">
        <v>73</v>
      </c>
      <c r="J281" s="9" t="s">
        <v>67</v>
      </c>
      <c r="K281" s="9" t="s">
        <v>104</v>
      </c>
      <c r="L281" s="9">
        <v>0</v>
      </c>
      <c r="M281" s="9">
        <v>20</v>
      </c>
      <c r="N281" s="9">
        <v>0</v>
      </c>
      <c r="O281" s="9">
        <v>0</v>
      </c>
      <c r="P281" s="9">
        <v>0</v>
      </c>
      <c r="Q281" s="9">
        <v>0</v>
      </c>
      <c r="R281" s="9">
        <f t="shared" si="59"/>
        <v>0</v>
      </c>
      <c r="S281" s="9">
        <v>0</v>
      </c>
      <c r="T281" s="9">
        <v>0</v>
      </c>
      <c r="U281" s="9">
        <v>0</v>
      </c>
      <c r="V281" s="11">
        <f t="shared" si="60"/>
        <v>20</v>
      </c>
      <c r="W281" s="9" t="s">
        <v>12</v>
      </c>
      <c r="X281" s="9">
        <v>0</v>
      </c>
      <c r="Y281" s="9">
        <v>0</v>
      </c>
      <c r="Z281" s="9">
        <v>0</v>
      </c>
      <c r="AA281" s="9">
        <v>0</v>
      </c>
      <c r="AB281" s="9">
        <v>100</v>
      </c>
      <c r="AC281" s="10">
        <f t="shared" si="58"/>
        <v>20</v>
      </c>
      <c r="AD281" s="9" t="b">
        <f>Table1[[#This Row],[TOTAL HI]]=Table1[[#This Row],[Total]]</f>
        <v>1</v>
      </c>
      <c r="AE281" s="11">
        <f t="shared" si="61"/>
        <v>0</v>
      </c>
      <c r="AF281" s="11">
        <f t="shared" si="62"/>
        <v>0</v>
      </c>
      <c r="AG281" s="11">
        <f t="shared" si="63"/>
        <v>0</v>
      </c>
      <c r="AH281" s="11">
        <f t="shared" si="64"/>
        <v>0</v>
      </c>
      <c r="AI281" s="11">
        <f t="shared" si="65"/>
        <v>20</v>
      </c>
      <c r="AJ281" s="12">
        <v>45261</v>
      </c>
      <c r="AK281" s="11" t="s">
        <v>56</v>
      </c>
      <c r="AL281" s="9" t="s">
        <v>27</v>
      </c>
      <c r="AM281" s="9" t="str">
        <f t="shared" si="66"/>
        <v>WASH Sector</v>
      </c>
      <c r="AN281" s="9" t="str">
        <f t="shared" si="67"/>
        <v>Central</v>
      </c>
      <c r="AO281" s="9" t="str">
        <f t="shared" si="68"/>
        <v>&lt;1-50 Mn</v>
      </c>
      <c r="AP281" s="9" t="str">
        <f t="shared" si="69"/>
        <v>ADB Countries</v>
      </c>
      <c r="AQ281" s="9" t="str">
        <f t="shared" si="70"/>
        <v>Non-Transition States</v>
      </c>
      <c r="AR281" s="13" t="str">
        <f>IF(ISNUMBER(MATCH(C281, {"Gabon","Sudan","Niger","Mali","Burkina Faso","Guinea"}, 0)), "De Facto Countries", "Non-De Facto Countries")</f>
        <v>De Facto Countries</v>
      </c>
      <c r="AS281" s="9" t="str">
        <f t="shared" si="71"/>
        <v>Infrastructure</v>
      </c>
      <c r="AT281" s="9" t="str" cm="1">
        <f t="array" ref="AT281">_xlfn.SWITCH(K281,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82" spans="1:46" ht="10.5">
      <c r="A282" s="8" t="s">
        <v>729</v>
      </c>
      <c r="B282" s="9" t="s">
        <v>730</v>
      </c>
      <c r="C282" s="9" t="s">
        <v>267</v>
      </c>
      <c r="D282" s="9" t="s">
        <v>49</v>
      </c>
      <c r="E282" s="9" t="s">
        <v>79</v>
      </c>
      <c r="F282" s="9" t="s">
        <v>98</v>
      </c>
      <c r="G282" s="9" t="s">
        <v>98</v>
      </c>
      <c r="H282" s="9" t="s">
        <v>52</v>
      </c>
      <c r="I282" s="9" t="s">
        <v>73</v>
      </c>
      <c r="J282" s="9" t="s">
        <v>62</v>
      </c>
      <c r="K282" s="9" t="s">
        <v>99</v>
      </c>
      <c r="L282" s="9">
        <v>0</v>
      </c>
      <c r="M282" s="9">
        <v>427</v>
      </c>
      <c r="N282" s="9">
        <v>0</v>
      </c>
      <c r="O282" s="9">
        <v>0</v>
      </c>
      <c r="P282" s="9">
        <v>0</v>
      </c>
      <c r="Q282" s="9">
        <v>0</v>
      </c>
      <c r="R282" s="9">
        <f t="shared" si="59"/>
        <v>0</v>
      </c>
      <c r="S282" s="9">
        <v>0</v>
      </c>
      <c r="T282" s="9">
        <v>0</v>
      </c>
      <c r="U282" s="9">
        <v>0</v>
      </c>
      <c r="V282" s="11">
        <f t="shared" si="60"/>
        <v>427</v>
      </c>
      <c r="W282" s="9" t="s">
        <v>12</v>
      </c>
      <c r="X282" s="9">
        <v>0</v>
      </c>
      <c r="Y282" s="9">
        <v>0</v>
      </c>
      <c r="Z282" s="9">
        <v>100</v>
      </c>
      <c r="AA282" s="9">
        <v>0</v>
      </c>
      <c r="AB282" s="9">
        <v>0</v>
      </c>
      <c r="AC282" s="10">
        <f t="shared" si="58"/>
        <v>427</v>
      </c>
      <c r="AD282" s="9" t="b">
        <f>Table1[[#This Row],[TOTAL HI]]=Table1[[#This Row],[Total]]</f>
        <v>1</v>
      </c>
      <c r="AE282" s="11">
        <f t="shared" si="61"/>
        <v>0</v>
      </c>
      <c r="AF282" s="11">
        <f t="shared" si="62"/>
        <v>0</v>
      </c>
      <c r="AG282" s="11">
        <f t="shared" si="63"/>
        <v>427</v>
      </c>
      <c r="AH282" s="11">
        <f t="shared" si="64"/>
        <v>0</v>
      </c>
      <c r="AI282" s="11">
        <f t="shared" si="65"/>
        <v>0</v>
      </c>
      <c r="AJ282" s="12">
        <v>45261</v>
      </c>
      <c r="AK282" s="11" t="s">
        <v>56</v>
      </c>
      <c r="AL282" s="9" t="s">
        <v>57</v>
      </c>
      <c r="AM282" s="9" t="str">
        <f t="shared" si="66"/>
        <v>Industry</v>
      </c>
      <c r="AN282" s="9" t="str">
        <f t="shared" si="67"/>
        <v>South</v>
      </c>
      <c r="AO282" s="9" t="str">
        <f t="shared" si="68"/>
        <v>&gt;300 Mn</v>
      </c>
      <c r="AP282" s="9" t="str">
        <f t="shared" si="69"/>
        <v>ADB Countries</v>
      </c>
      <c r="AQ282" s="9" t="str">
        <f t="shared" si="70"/>
        <v>Non-Transition States</v>
      </c>
      <c r="AR282" s="13" t="str">
        <f>IF(ISNUMBER(MATCH(C282, {"Gabon","Sudan","Niger","Mali","Burkina Faso","Guinea"}, 0)), "De Facto Countries", "Non-De Facto Countries")</f>
        <v>Non-De Facto Countries</v>
      </c>
      <c r="AS282" s="9" t="str">
        <f t="shared" si="71"/>
        <v>Others Including Policy-Based</v>
      </c>
      <c r="AT282" s="9" t="str" cm="1">
        <f t="array" ref="AT282">_xlfn.SWITCH(K282,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83" spans="1:46" ht="10.5">
      <c r="A283" s="8" t="s">
        <v>731</v>
      </c>
      <c r="B283" s="9" t="s">
        <v>732</v>
      </c>
      <c r="C283" s="9" t="s">
        <v>102</v>
      </c>
      <c r="D283" s="9" t="s">
        <v>49</v>
      </c>
      <c r="E283" s="9" t="s">
        <v>50</v>
      </c>
      <c r="F283" s="9" t="s">
        <v>126</v>
      </c>
      <c r="G283" s="9" t="s">
        <v>126</v>
      </c>
      <c r="H283" s="9" t="s">
        <v>52</v>
      </c>
      <c r="I283" s="9" t="s">
        <v>73</v>
      </c>
      <c r="J283" s="9" t="s">
        <v>85</v>
      </c>
      <c r="K283" s="9" t="s">
        <v>127</v>
      </c>
      <c r="L283" s="9">
        <v>0</v>
      </c>
      <c r="M283" s="9">
        <v>45</v>
      </c>
      <c r="N283" s="9">
        <v>0</v>
      </c>
      <c r="O283" s="9">
        <v>0</v>
      </c>
      <c r="P283" s="9">
        <v>0</v>
      </c>
      <c r="Q283" s="9">
        <v>0</v>
      </c>
      <c r="R283" s="9">
        <f t="shared" si="59"/>
        <v>0</v>
      </c>
      <c r="S283" s="9">
        <v>0</v>
      </c>
      <c r="T283" s="9">
        <v>0</v>
      </c>
      <c r="U283" s="9">
        <v>0</v>
      </c>
      <c r="V283" s="11">
        <f t="shared" si="60"/>
        <v>45</v>
      </c>
      <c r="W283" s="9" t="s">
        <v>12</v>
      </c>
      <c r="X283" s="9">
        <v>0</v>
      </c>
      <c r="Y283" s="9">
        <v>0</v>
      </c>
      <c r="Z283" s="9">
        <v>0</v>
      </c>
      <c r="AA283" s="9">
        <v>0</v>
      </c>
      <c r="AB283" s="9">
        <v>100</v>
      </c>
      <c r="AC283" s="10">
        <f t="shared" si="58"/>
        <v>45</v>
      </c>
      <c r="AD283" s="9" t="b">
        <f>Table1[[#This Row],[TOTAL HI]]=Table1[[#This Row],[Total]]</f>
        <v>1</v>
      </c>
      <c r="AE283" s="11">
        <f t="shared" si="61"/>
        <v>0</v>
      </c>
      <c r="AF283" s="11">
        <f t="shared" si="62"/>
        <v>0</v>
      </c>
      <c r="AG283" s="11">
        <f t="shared" si="63"/>
        <v>0</v>
      </c>
      <c r="AH283" s="11">
        <f t="shared" si="64"/>
        <v>0</v>
      </c>
      <c r="AI283" s="11">
        <f t="shared" si="65"/>
        <v>45</v>
      </c>
      <c r="AJ283" s="12">
        <v>45261</v>
      </c>
      <c r="AK283" s="11" t="s">
        <v>56</v>
      </c>
      <c r="AL283" s="9" t="s">
        <v>27</v>
      </c>
      <c r="AM283" s="9" t="str">
        <f t="shared" si="66"/>
        <v>Transport</v>
      </c>
      <c r="AN283" s="9" t="str">
        <f t="shared" si="67"/>
        <v>Nigeria</v>
      </c>
      <c r="AO283" s="9" t="str">
        <f t="shared" si="68"/>
        <v>&lt;1-50 Mn</v>
      </c>
      <c r="AP283" s="9" t="str">
        <f t="shared" si="69"/>
        <v>ADB Countries</v>
      </c>
      <c r="AQ283" s="9" t="str">
        <f t="shared" si="70"/>
        <v>Non-Transition States</v>
      </c>
      <c r="AR283" s="13" t="str">
        <f>IF(ISNUMBER(MATCH(C283, {"Gabon","Sudan","Niger","Mali","Burkina Faso","Guinea"}, 0)), "De Facto Countries", "Non-De Facto Countries")</f>
        <v>Non-De Facto Countries</v>
      </c>
      <c r="AS283" s="9" t="str">
        <f t="shared" si="71"/>
        <v>Infrastructure</v>
      </c>
      <c r="AT283" s="9" t="str" cm="1">
        <f t="array" ref="AT283">_xlfn.SWITCH(K283,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84" spans="1:46" ht="10.5">
      <c r="A284" s="8" t="s">
        <v>733</v>
      </c>
      <c r="B284" s="9" t="s">
        <v>734</v>
      </c>
      <c r="C284" s="9" t="s">
        <v>102</v>
      </c>
      <c r="D284" s="9" t="s">
        <v>49</v>
      </c>
      <c r="E284" s="9" t="s">
        <v>50</v>
      </c>
      <c r="F284" s="9" t="s">
        <v>98</v>
      </c>
      <c r="G284" s="9" t="s">
        <v>98</v>
      </c>
      <c r="H284" s="9" t="s">
        <v>84</v>
      </c>
      <c r="I284" s="9" t="s">
        <v>73</v>
      </c>
      <c r="J284" s="9" t="s">
        <v>85</v>
      </c>
      <c r="K284" s="9" t="s">
        <v>99</v>
      </c>
      <c r="L284" s="9">
        <v>110.75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f t="shared" si="59"/>
        <v>0</v>
      </c>
      <c r="S284" s="9">
        <v>0</v>
      </c>
      <c r="T284" s="9">
        <v>0</v>
      </c>
      <c r="U284" s="9">
        <v>0</v>
      </c>
      <c r="V284" s="11">
        <f t="shared" si="60"/>
        <v>110.75</v>
      </c>
      <c r="W284" s="9" t="s">
        <v>11</v>
      </c>
      <c r="X284" s="9">
        <v>0</v>
      </c>
      <c r="Y284" s="9">
        <v>0</v>
      </c>
      <c r="Z284" s="9">
        <v>30</v>
      </c>
      <c r="AA284" s="9">
        <v>0</v>
      </c>
      <c r="AB284" s="9">
        <v>70</v>
      </c>
      <c r="AC284" s="10">
        <f t="shared" si="58"/>
        <v>110.75</v>
      </c>
      <c r="AD284" s="9" t="b">
        <f>Table1[[#This Row],[TOTAL HI]]=Table1[[#This Row],[Total]]</f>
        <v>1</v>
      </c>
      <c r="AE284" s="11">
        <f t="shared" si="61"/>
        <v>0</v>
      </c>
      <c r="AF284" s="11">
        <f t="shared" si="62"/>
        <v>0</v>
      </c>
      <c r="AG284" s="11">
        <f t="shared" si="63"/>
        <v>33.225000000000001</v>
      </c>
      <c r="AH284" s="11">
        <f t="shared" si="64"/>
        <v>0</v>
      </c>
      <c r="AI284" s="11">
        <f t="shared" si="65"/>
        <v>77.525000000000006</v>
      </c>
      <c r="AJ284" s="12">
        <v>45261</v>
      </c>
      <c r="AK284" s="11" t="s">
        <v>56</v>
      </c>
      <c r="AL284" s="9" t="s">
        <v>27</v>
      </c>
      <c r="AM284" s="9" t="str">
        <f t="shared" si="66"/>
        <v>Industry</v>
      </c>
      <c r="AN284" s="9" t="str">
        <f t="shared" si="67"/>
        <v>Nigeria</v>
      </c>
      <c r="AO284" s="9" t="str">
        <f t="shared" si="68"/>
        <v>100-200 Mn</v>
      </c>
      <c r="AP284" s="9" t="str">
        <f t="shared" si="69"/>
        <v>ADB Countries</v>
      </c>
      <c r="AQ284" s="9" t="str">
        <f t="shared" si="70"/>
        <v>Non-Transition States</v>
      </c>
      <c r="AR284" s="13" t="str">
        <f>IF(ISNUMBER(MATCH(C284, {"Gabon","Sudan","Niger","Mali","Burkina Faso","Guinea"}, 0)), "De Facto Countries", "Non-De Facto Countries")</f>
        <v>Non-De Facto Countries</v>
      </c>
      <c r="AS284" s="9" t="str">
        <f t="shared" si="71"/>
        <v>Others Including Policy-Based</v>
      </c>
      <c r="AT284" s="9" t="str" cm="1">
        <f t="array" ref="AT284">_xlfn.SWITCH(K284,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85" spans="1:46" ht="10.5">
      <c r="A285" s="8" t="s">
        <v>735</v>
      </c>
      <c r="B285" s="9" t="s">
        <v>736</v>
      </c>
      <c r="C285" s="9" t="s">
        <v>96</v>
      </c>
      <c r="D285" s="9" t="s">
        <v>49</v>
      </c>
      <c r="E285" s="9" t="s">
        <v>66</v>
      </c>
      <c r="F285" s="9" t="s">
        <v>126</v>
      </c>
      <c r="G285" s="9" t="s">
        <v>126</v>
      </c>
      <c r="H285" s="9" t="s">
        <v>52</v>
      </c>
      <c r="I285" s="9" t="s">
        <v>73</v>
      </c>
      <c r="J285" s="9" t="s">
        <v>54</v>
      </c>
      <c r="K285" s="9" t="s">
        <v>127</v>
      </c>
      <c r="L285" s="9">
        <v>0</v>
      </c>
      <c r="M285" s="9">
        <v>30</v>
      </c>
      <c r="N285" s="9">
        <v>0</v>
      </c>
      <c r="O285" s="9">
        <v>0</v>
      </c>
      <c r="P285" s="9">
        <v>0</v>
      </c>
      <c r="Q285" s="9">
        <v>0</v>
      </c>
      <c r="R285" s="9">
        <f t="shared" si="59"/>
        <v>0</v>
      </c>
      <c r="S285" s="9">
        <v>0</v>
      </c>
      <c r="T285" s="9">
        <v>0</v>
      </c>
      <c r="U285" s="9">
        <v>0</v>
      </c>
      <c r="V285" s="11">
        <f t="shared" si="60"/>
        <v>30</v>
      </c>
      <c r="W285" s="9" t="s">
        <v>12</v>
      </c>
      <c r="X285" s="9">
        <v>0</v>
      </c>
      <c r="Y285" s="9">
        <v>0</v>
      </c>
      <c r="Z285" s="9">
        <v>65</v>
      </c>
      <c r="AA285" s="9">
        <v>0</v>
      </c>
      <c r="AB285" s="9">
        <v>35</v>
      </c>
      <c r="AC285" s="10">
        <f t="shared" si="58"/>
        <v>30</v>
      </c>
      <c r="AD285" s="9" t="b">
        <f>Table1[[#This Row],[TOTAL HI]]=Table1[[#This Row],[Total]]</f>
        <v>1</v>
      </c>
      <c r="AE285" s="11">
        <f t="shared" si="61"/>
        <v>0</v>
      </c>
      <c r="AF285" s="11">
        <f t="shared" si="62"/>
        <v>0</v>
      </c>
      <c r="AG285" s="11">
        <f t="shared" si="63"/>
        <v>19.5</v>
      </c>
      <c r="AH285" s="11">
        <f t="shared" si="64"/>
        <v>0</v>
      </c>
      <c r="AI285" s="11">
        <f t="shared" si="65"/>
        <v>10.5</v>
      </c>
      <c r="AJ285" s="12">
        <v>45261</v>
      </c>
      <c r="AK285" s="11" t="s">
        <v>56</v>
      </c>
      <c r="AL285" s="9" t="s">
        <v>27</v>
      </c>
      <c r="AM285" s="9" t="str">
        <f t="shared" si="66"/>
        <v>Transport</v>
      </c>
      <c r="AN285" s="9" t="str">
        <f t="shared" si="67"/>
        <v>North</v>
      </c>
      <c r="AO285" s="9" t="str">
        <f t="shared" si="68"/>
        <v>&lt;1-50 Mn</v>
      </c>
      <c r="AP285" s="9" t="str">
        <f t="shared" si="69"/>
        <v>ADB Countries</v>
      </c>
      <c r="AQ285" s="9" t="str">
        <f t="shared" si="70"/>
        <v>Non-Transition States</v>
      </c>
      <c r="AR285" s="13" t="str">
        <f>IF(ISNUMBER(MATCH(C285, {"Gabon","Sudan","Niger","Mali","Burkina Faso","Guinea"}, 0)), "De Facto Countries", "Non-De Facto Countries")</f>
        <v>Non-De Facto Countries</v>
      </c>
      <c r="AS285" s="9" t="str">
        <f t="shared" si="71"/>
        <v>Infrastructure</v>
      </c>
      <c r="AT285" s="9" t="str" cm="1">
        <f t="array" ref="AT285">_xlfn.SWITCH(K285,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86" spans="1:46" ht="10.5">
      <c r="A286" s="8" t="s">
        <v>737</v>
      </c>
      <c r="B286" s="9" t="s">
        <v>738</v>
      </c>
      <c r="C286" s="9" t="s">
        <v>82</v>
      </c>
      <c r="D286" s="9" t="s">
        <v>49</v>
      </c>
      <c r="E286" s="9" t="s">
        <v>79</v>
      </c>
      <c r="F286" s="9" t="s">
        <v>342</v>
      </c>
      <c r="G286" s="9" t="s">
        <v>342</v>
      </c>
      <c r="H286" s="9" t="s">
        <v>52</v>
      </c>
      <c r="I286" s="9" t="s">
        <v>73</v>
      </c>
      <c r="J286" s="9" t="s">
        <v>112</v>
      </c>
      <c r="K286" s="9" t="s">
        <v>261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f t="shared" si="59"/>
        <v>0</v>
      </c>
      <c r="S286" s="9">
        <v>0</v>
      </c>
      <c r="T286" s="9">
        <v>0</v>
      </c>
      <c r="U286" s="9">
        <v>8</v>
      </c>
      <c r="V286" s="11">
        <f t="shared" si="60"/>
        <v>8</v>
      </c>
      <c r="W286" s="9" t="s">
        <v>68</v>
      </c>
      <c r="X286" s="9">
        <v>0</v>
      </c>
      <c r="Y286" s="9">
        <v>70</v>
      </c>
      <c r="Z286" s="9">
        <v>0</v>
      </c>
      <c r="AA286" s="9">
        <v>0</v>
      </c>
      <c r="AB286" s="9">
        <v>30</v>
      </c>
      <c r="AC286" s="10">
        <f t="shared" si="58"/>
        <v>8</v>
      </c>
      <c r="AD286" s="9" t="b">
        <f>Table1[[#This Row],[TOTAL HI]]=Table1[[#This Row],[Total]]</f>
        <v>1</v>
      </c>
      <c r="AE286" s="11">
        <f t="shared" si="61"/>
        <v>0</v>
      </c>
      <c r="AF286" s="11">
        <f t="shared" si="62"/>
        <v>5.6</v>
      </c>
      <c r="AG286" s="11">
        <f t="shared" si="63"/>
        <v>0</v>
      </c>
      <c r="AH286" s="11">
        <f t="shared" si="64"/>
        <v>0</v>
      </c>
      <c r="AI286" s="11">
        <f t="shared" si="65"/>
        <v>2.4</v>
      </c>
      <c r="AJ286" s="12">
        <v>45261</v>
      </c>
      <c r="AK286" s="11" t="s">
        <v>56</v>
      </c>
      <c r="AL286" s="9" t="s">
        <v>27</v>
      </c>
      <c r="AM286" s="9" t="str">
        <f t="shared" si="66"/>
        <v>Power</v>
      </c>
      <c r="AN286" s="9" t="str">
        <f t="shared" si="67"/>
        <v>Multi</v>
      </c>
      <c r="AO286" s="9" t="str">
        <f t="shared" si="68"/>
        <v>&lt;1-50 Mn</v>
      </c>
      <c r="AP286" s="9" t="str">
        <f t="shared" si="69"/>
        <v>Multinational</v>
      </c>
      <c r="AQ286" s="9" t="str">
        <f t="shared" si="70"/>
        <v>Multinational</v>
      </c>
      <c r="AR286" s="13" t="str">
        <f>IF(ISNUMBER(MATCH(C286, {"Gabon","Sudan","Niger","Mali","Burkina Faso","Guinea"}, 0)), "De Facto Countries", "Non-De Facto Countries")</f>
        <v>Non-De Facto Countries</v>
      </c>
      <c r="AS286" s="9" t="str">
        <f t="shared" si="71"/>
        <v>Infrastructure</v>
      </c>
      <c r="AT286" s="9" t="str" cm="1">
        <f t="array" ref="AT286">_xlfn.SWITCH(K286,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87" spans="1:46" ht="10.5">
      <c r="A287" s="8" t="s">
        <v>739</v>
      </c>
      <c r="B287" s="9" t="s">
        <v>740</v>
      </c>
      <c r="C287" s="9" t="s">
        <v>264</v>
      </c>
      <c r="D287" s="9" t="s">
        <v>49</v>
      </c>
      <c r="E287" s="9" t="s">
        <v>79</v>
      </c>
      <c r="F287" s="9" t="s">
        <v>148</v>
      </c>
      <c r="G287" s="9" t="s">
        <v>148</v>
      </c>
      <c r="H287" s="9" t="s">
        <v>52</v>
      </c>
      <c r="I287" s="9" t="s">
        <v>73</v>
      </c>
      <c r="J287" s="9" t="s">
        <v>67</v>
      </c>
      <c r="K287" s="9" t="s">
        <v>324</v>
      </c>
      <c r="L287" s="9">
        <v>0</v>
      </c>
      <c r="M287" s="9">
        <v>32</v>
      </c>
      <c r="N287" s="9">
        <v>0</v>
      </c>
      <c r="O287" s="9">
        <v>0</v>
      </c>
      <c r="P287" s="9">
        <v>0</v>
      </c>
      <c r="Q287" s="9">
        <v>0</v>
      </c>
      <c r="R287" s="9">
        <f t="shared" si="59"/>
        <v>0</v>
      </c>
      <c r="S287" s="9">
        <v>0</v>
      </c>
      <c r="T287" s="9">
        <v>0</v>
      </c>
      <c r="U287" s="9">
        <v>0</v>
      </c>
      <c r="V287" s="11">
        <f t="shared" si="60"/>
        <v>32</v>
      </c>
      <c r="W287" s="9" t="s">
        <v>12</v>
      </c>
      <c r="X287" s="9">
        <v>0</v>
      </c>
      <c r="Y287" s="9">
        <v>100</v>
      </c>
      <c r="Z287" s="9">
        <v>0</v>
      </c>
      <c r="AA287" s="9">
        <v>0</v>
      </c>
      <c r="AB287" s="9">
        <v>0</v>
      </c>
      <c r="AC287" s="10">
        <f t="shared" si="58"/>
        <v>32</v>
      </c>
      <c r="AD287" s="9" t="b">
        <f>Table1[[#This Row],[TOTAL HI]]=Table1[[#This Row],[Total]]</f>
        <v>1</v>
      </c>
      <c r="AE287" s="11">
        <f t="shared" si="61"/>
        <v>0</v>
      </c>
      <c r="AF287" s="11">
        <f t="shared" si="62"/>
        <v>32</v>
      </c>
      <c r="AG287" s="11">
        <f t="shared" si="63"/>
        <v>0</v>
      </c>
      <c r="AH287" s="11">
        <f t="shared" si="64"/>
        <v>0</v>
      </c>
      <c r="AI287" s="11">
        <f t="shared" si="65"/>
        <v>0</v>
      </c>
      <c r="AJ287" s="12">
        <v>45261</v>
      </c>
      <c r="AK287" s="11" t="s">
        <v>56</v>
      </c>
      <c r="AL287" s="9" t="s">
        <v>57</v>
      </c>
      <c r="AM287" s="9" t="str">
        <f t="shared" si="66"/>
        <v>Power</v>
      </c>
      <c r="AN287" s="9" t="str">
        <f t="shared" si="67"/>
        <v>Central</v>
      </c>
      <c r="AO287" s="9" t="str">
        <f t="shared" si="68"/>
        <v>&lt;1-50 Mn</v>
      </c>
      <c r="AP287" s="9" t="str">
        <f t="shared" si="69"/>
        <v>ADB Countries</v>
      </c>
      <c r="AQ287" s="9" t="str">
        <f t="shared" si="70"/>
        <v>Non-Transition States</v>
      </c>
      <c r="AR287" s="13" t="str">
        <f>IF(ISNUMBER(MATCH(C287, {"Gabon","Sudan","Niger","Mali","Burkina Faso","Guinea"}, 0)), "De Facto Countries", "Non-De Facto Countries")</f>
        <v>De Facto Countries</v>
      </c>
      <c r="AS287" s="9" t="str">
        <f t="shared" si="71"/>
        <v>Infrastructure</v>
      </c>
      <c r="AT287" s="9" t="str" cm="1">
        <f t="array" ref="AT287">_xlfn.SWITCH(K287,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288" spans="1:46" ht="10.5">
      <c r="A288" s="8" t="s">
        <v>741</v>
      </c>
      <c r="B288" s="9" t="s">
        <v>742</v>
      </c>
      <c r="C288" s="9" t="s">
        <v>82</v>
      </c>
      <c r="D288" s="9" t="s">
        <v>49</v>
      </c>
      <c r="E288" s="9" t="s">
        <v>79</v>
      </c>
      <c r="F288" s="9" t="s">
        <v>256</v>
      </c>
      <c r="G288" s="9" t="s">
        <v>256</v>
      </c>
      <c r="H288" s="9" t="s">
        <v>52</v>
      </c>
      <c r="I288" s="9" t="s">
        <v>53</v>
      </c>
      <c r="J288" s="9" t="s">
        <v>112</v>
      </c>
      <c r="K288" s="9" t="s">
        <v>134</v>
      </c>
      <c r="L288" s="9">
        <v>0</v>
      </c>
      <c r="M288" s="9">
        <v>0</v>
      </c>
      <c r="N288" s="9">
        <v>20</v>
      </c>
      <c r="O288" s="9">
        <v>10</v>
      </c>
      <c r="P288" s="9">
        <v>0</v>
      </c>
      <c r="Q288" s="9">
        <v>0</v>
      </c>
      <c r="R288" s="9">
        <f t="shared" si="59"/>
        <v>30</v>
      </c>
      <c r="S288" s="9">
        <v>0</v>
      </c>
      <c r="T288" s="9">
        <v>0</v>
      </c>
      <c r="U288" s="9">
        <v>0</v>
      </c>
      <c r="V288" s="11">
        <f t="shared" si="60"/>
        <v>30</v>
      </c>
      <c r="W288" s="9" t="s">
        <v>17</v>
      </c>
      <c r="X288" s="9">
        <v>0</v>
      </c>
      <c r="Y288" s="9">
        <v>0</v>
      </c>
      <c r="Z288" s="9">
        <v>0</v>
      </c>
      <c r="AA288" s="9">
        <v>20</v>
      </c>
      <c r="AB288" s="9">
        <v>80</v>
      </c>
      <c r="AC288" s="10">
        <f t="shared" si="58"/>
        <v>30</v>
      </c>
      <c r="AD288" s="9" t="b">
        <f>Table1[[#This Row],[TOTAL HI]]=Table1[[#This Row],[Total]]</f>
        <v>1</v>
      </c>
      <c r="AE288" s="11">
        <f t="shared" si="61"/>
        <v>0</v>
      </c>
      <c r="AF288" s="11">
        <f t="shared" si="62"/>
        <v>0</v>
      </c>
      <c r="AG288" s="11">
        <f t="shared" si="63"/>
        <v>0</v>
      </c>
      <c r="AH288" s="11">
        <f t="shared" si="64"/>
        <v>6</v>
      </c>
      <c r="AI288" s="11">
        <f t="shared" si="65"/>
        <v>24</v>
      </c>
      <c r="AJ288" s="12">
        <v>45261</v>
      </c>
      <c r="AK288" s="11" t="s">
        <v>56</v>
      </c>
      <c r="AL288" s="9" t="s">
        <v>27</v>
      </c>
      <c r="AM288" s="9" t="str">
        <f t="shared" si="66"/>
        <v>Social</v>
      </c>
      <c r="AN288" s="9" t="str">
        <f t="shared" si="67"/>
        <v>Multi</v>
      </c>
      <c r="AO288" s="9" t="str">
        <f t="shared" si="68"/>
        <v>&lt;1-50 Mn</v>
      </c>
      <c r="AP288" s="9" t="str">
        <f t="shared" si="69"/>
        <v>Multinational</v>
      </c>
      <c r="AQ288" s="9" t="str">
        <f t="shared" si="70"/>
        <v>Multinational</v>
      </c>
      <c r="AR288" s="13" t="str">
        <f>IF(ISNUMBER(MATCH(C288, {"Gabon","Sudan","Niger","Mali","Burkina Faso","Guinea"}, 0)), "De Facto Countries", "Non-De Facto Countries")</f>
        <v>Non-De Facto Countries</v>
      </c>
      <c r="AS288" s="9" t="str">
        <f t="shared" si="71"/>
        <v>Others Including Policy-Based</v>
      </c>
      <c r="AT288" s="9" t="str" cm="1">
        <f t="array" ref="AT288">_xlfn.SWITCH(K288,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89" spans="1:46" ht="10.5">
      <c r="A289" s="8" t="s">
        <v>743</v>
      </c>
      <c r="B289" s="9" t="s">
        <v>744</v>
      </c>
      <c r="C289" s="9" t="s">
        <v>82</v>
      </c>
      <c r="D289" s="9" t="s">
        <v>49</v>
      </c>
      <c r="E289" s="9" t="s">
        <v>50</v>
      </c>
      <c r="F289" s="9" t="s">
        <v>107</v>
      </c>
      <c r="G289" s="9" t="s">
        <v>107</v>
      </c>
      <c r="H289" s="9" t="s">
        <v>84</v>
      </c>
      <c r="I289" s="9" t="s">
        <v>73</v>
      </c>
      <c r="J289" s="9" t="s">
        <v>74</v>
      </c>
      <c r="K289" s="9" t="s">
        <v>75</v>
      </c>
      <c r="L289" s="9">
        <v>0</v>
      </c>
      <c r="M289" s="9">
        <v>7.6</v>
      </c>
      <c r="N289" s="9">
        <v>0</v>
      </c>
      <c r="O289" s="9">
        <v>0</v>
      </c>
      <c r="P289" s="9">
        <v>0</v>
      </c>
      <c r="Q289" s="9">
        <v>0</v>
      </c>
      <c r="R289" s="9">
        <f t="shared" si="59"/>
        <v>0</v>
      </c>
      <c r="S289" s="9">
        <v>0</v>
      </c>
      <c r="T289" s="9">
        <v>0</v>
      </c>
      <c r="U289" s="9">
        <v>0</v>
      </c>
      <c r="V289" s="11">
        <f t="shared" si="60"/>
        <v>7.6</v>
      </c>
      <c r="W289" s="9" t="s">
        <v>12</v>
      </c>
      <c r="X289" s="9">
        <v>0</v>
      </c>
      <c r="Y289" s="9">
        <v>0</v>
      </c>
      <c r="Z289" s="9">
        <v>0</v>
      </c>
      <c r="AA289" s="9">
        <v>0</v>
      </c>
      <c r="AB289" s="9">
        <v>100</v>
      </c>
      <c r="AC289" s="10">
        <f t="shared" si="58"/>
        <v>7.6</v>
      </c>
      <c r="AD289" s="9" t="b">
        <f>Table1[[#This Row],[TOTAL HI]]=Table1[[#This Row],[Total]]</f>
        <v>1</v>
      </c>
      <c r="AE289" s="11">
        <f t="shared" si="61"/>
        <v>0</v>
      </c>
      <c r="AF289" s="11">
        <f t="shared" si="62"/>
        <v>0</v>
      </c>
      <c r="AG289" s="11">
        <f t="shared" si="63"/>
        <v>0</v>
      </c>
      <c r="AH289" s="11">
        <f t="shared" si="64"/>
        <v>0</v>
      </c>
      <c r="AI289" s="11">
        <f t="shared" si="65"/>
        <v>7.6</v>
      </c>
      <c r="AJ289" s="12">
        <v>45261</v>
      </c>
      <c r="AK289" s="11" t="s">
        <v>56</v>
      </c>
      <c r="AL289" s="9" t="s">
        <v>27</v>
      </c>
      <c r="AM289" s="9" t="str">
        <f t="shared" si="66"/>
        <v>Multi-Sector</v>
      </c>
      <c r="AN289" s="9" t="str">
        <f t="shared" si="67"/>
        <v>Multi</v>
      </c>
      <c r="AO289" s="9" t="str">
        <f t="shared" si="68"/>
        <v>&lt;1-50 Mn</v>
      </c>
      <c r="AP289" s="9" t="str">
        <f t="shared" si="69"/>
        <v>Multinational</v>
      </c>
      <c r="AQ289" s="9" t="str">
        <f t="shared" si="70"/>
        <v>Multinational</v>
      </c>
      <c r="AR289" s="13" t="str">
        <f>IF(ISNUMBER(MATCH(C289, {"Gabon","Sudan","Niger","Mali","Burkina Faso","Guinea"}, 0)), "De Facto Countries", "Non-De Facto Countries")</f>
        <v>Non-De Facto Countries</v>
      </c>
      <c r="AS289" s="9" t="str">
        <f t="shared" si="71"/>
        <v>Others Including Policy-Based</v>
      </c>
      <c r="AT289" s="9" t="str" cm="1">
        <f t="array" ref="AT289">_xlfn.SWITCH(K289,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90" spans="1:46" ht="10.5">
      <c r="A290" s="8" t="s">
        <v>745</v>
      </c>
      <c r="B290" s="9" t="s">
        <v>746</v>
      </c>
      <c r="C290" s="9" t="s">
        <v>747</v>
      </c>
      <c r="D290" s="9" t="s">
        <v>90</v>
      </c>
      <c r="E290" s="9" t="s">
        <v>97</v>
      </c>
      <c r="F290" s="9" t="s">
        <v>524</v>
      </c>
      <c r="G290" s="9" t="s">
        <v>524</v>
      </c>
      <c r="H290" s="9" t="s">
        <v>52</v>
      </c>
      <c r="I290" s="9" t="s">
        <v>53</v>
      </c>
      <c r="J290" s="9" t="s">
        <v>67</v>
      </c>
      <c r="K290" s="9" t="s">
        <v>99</v>
      </c>
      <c r="L290" s="9">
        <v>100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f t="shared" si="59"/>
        <v>0</v>
      </c>
      <c r="S290" s="9">
        <v>0</v>
      </c>
      <c r="T290" s="9">
        <v>0</v>
      </c>
      <c r="U290" s="9">
        <v>0</v>
      </c>
      <c r="V290" s="11">
        <f t="shared" si="60"/>
        <v>100</v>
      </c>
      <c r="W290" s="9" t="s">
        <v>11</v>
      </c>
      <c r="X290" s="9">
        <v>0</v>
      </c>
      <c r="Y290" s="9">
        <v>0</v>
      </c>
      <c r="Z290" s="9">
        <v>0</v>
      </c>
      <c r="AA290" s="9">
        <v>0</v>
      </c>
      <c r="AB290" s="9">
        <v>100</v>
      </c>
      <c r="AC290" s="10">
        <f t="shared" ref="AC290:AC354" si="72">SUM(AE290:AI290)</f>
        <v>100</v>
      </c>
      <c r="AD290" s="9" t="b">
        <f>Table1[[#This Row],[TOTAL HI]]=Table1[[#This Row],[Total]]</f>
        <v>1</v>
      </c>
      <c r="AE290" s="11">
        <f t="shared" si="61"/>
        <v>0</v>
      </c>
      <c r="AF290" s="11">
        <f t="shared" si="62"/>
        <v>0</v>
      </c>
      <c r="AG290" s="11">
        <f t="shared" si="63"/>
        <v>0</v>
      </c>
      <c r="AH290" s="11">
        <f t="shared" si="64"/>
        <v>0</v>
      </c>
      <c r="AI290" s="11">
        <f t="shared" si="65"/>
        <v>100</v>
      </c>
      <c r="AJ290" s="12">
        <v>45261</v>
      </c>
      <c r="AK290" s="11" t="s">
        <v>56</v>
      </c>
      <c r="AL290" s="9" t="s">
        <v>27</v>
      </c>
      <c r="AM290" s="9" t="str">
        <f t="shared" si="66"/>
        <v>Industry</v>
      </c>
      <c r="AN290" s="9" t="str">
        <f t="shared" si="67"/>
        <v>Central</v>
      </c>
      <c r="AO290" s="9" t="str">
        <f t="shared" si="68"/>
        <v>50-100 Mn</v>
      </c>
      <c r="AP290" s="9" t="str">
        <f t="shared" si="69"/>
        <v>ADB Countries</v>
      </c>
      <c r="AQ290" s="9" t="str">
        <f t="shared" si="70"/>
        <v>Non-Transition States</v>
      </c>
      <c r="AR290" s="13" t="str">
        <f>IF(ISNUMBER(MATCH(C290, {"Gabon","Sudan","Niger","Mali","Burkina Faso","Guinea"}, 0)), "De Facto Countries", "Non-De Facto Countries")</f>
        <v>Non-De Facto Countries</v>
      </c>
      <c r="AS290" s="9" t="str">
        <f t="shared" si="71"/>
        <v>Others Including Policy-Based</v>
      </c>
      <c r="AT290" s="9" t="str" cm="1">
        <f t="array" ref="AT290">_xlfn.SWITCH(K290,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91" spans="1:46" ht="10.5">
      <c r="A291" s="8" t="s">
        <v>748</v>
      </c>
      <c r="B291" s="9" t="s">
        <v>749</v>
      </c>
      <c r="C291" s="9" t="s">
        <v>203</v>
      </c>
      <c r="D291" s="9" t="s">
        <v>49</v>
      </c>
      <c r="E291" s="9" t="s">
        <v>50</v>
      </c>
      <c r="F291" s="9" t="s">
        <v>164</v>
      </c>
      <c r="G291" s="9" t="s">
        <v>635</v>
      </c>
      <c r="H291" s="9" t="s">
        <v>52</v>
      </c>
      <c r="I291" s="9" t="s">
        <v>53</v>
      </c>
      <c r="J291" s="9" t="s">
        <v>62</v>
      </c>
      <c r="K291" s="9" t="s">
        <v>75</v>
      </c>
      <c r="L291" s="9">
        <v>60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f t="shared" si="59"/>
        <v>0</v>
      </c>
      <c r="S291" s="9">
        <v>0</v>
      </c>
      <c r="T291" s="9">
        <v>0</v>
      </c>
      <c r="U291" s="9">
        <v>0</v>
      </c>
      <c r="V291" s="11">
        <f t="shared" si="60"/>
        <v>60</v>
      </c>
      <c r="W291" s="9" t="s">
        <v>11</v>
      </c>
      <c r="X291" s="9">
        <v>50</v>
      </c>
      <c r="Y291" s="9">
        <v>0</v>
      </c>
      <c r="Z291" s="9">
        <v>0</v>
      </c>
      <c r="AA291" s="9">
        <v>0</v>
      </c>
      <c r="AB291" s="9">
        <v>50</v>
      </c>
      <c r="AC291" s="10">
        <f t="shared" si="72"/>
        <v>60</v>
      </c>
      <c r="AD291" s="9" t="b">
        <f>Table1[[#This Row],[TOTAL HI]]=Table1[[#This Row],[Total]]</f>
        <v>1</v>
      </c>
      <c r="AE291" s="11">
        <f t="shared" si="61"/>
        <v>30</v>
      </c>
      <c r="AF291" s="11">
        <f t="shared" si="62"/>
        <v>0</v>
      </c>
      <c r="AG291" s="11">
        <f t="shared" si="63"/>
        <v>0</v>
      </c>
      <c r="AH291" s="11">
        <f t="shared" si="64"/>
        <v>0</v>
      </c>
      <c r="AI291" s="11">
        <f t="shared" si="65"/>
        <v>30</v>
      </c>
      <c r="AJ291" s="12">
        <v>45261</v>
      </c>
      <c r="AK291" s="11" t="s">
        <v>56</v>
      </c>
      <c r="AL291" s="9" t="s">
        <v>27</v>
      </c>
      <c r="AM291" s="9" t="str">
        <f t="shared" si="66"/>
        <v>Finance</v>
      </c>
      <c r="AN291" s="9" t="str">
        <f t="shared" si="67"/>
        <v>South</v>
      </c>
      <c r="AO291" s="9" t="str">
        <f t="shared" si="68"/>
        <v>50-100 Mn</v>
      </c>
      <c r="AP291" s="9" t="str">
        <f t="shared" si="69"/>
        <v>ADB Countries</v>
      </c>
      <c r="AQ291" s="9" t="str">
        <f t="shared" si="70"/>
        <v>Non-Transition States</v>
      </c>
      <c r="AR291" s="13" t="str">
        <f>IF(ISNUMBER(MATCH(C291, {"Gabon","Sudan","Niger","Mali","Burkina Faso","Guinea"}, 0)), "De Facto Countries", "Non-De Facto Countries")</f>
        <v>Non-De Facto Countries</v>
      </c>
      <c r="AS291" s="9" t="str">
        <f t="shared" si="71"/>
        <v>Others Including Policy-Based</v>
      </c>
      <c r="AT291" s="9" t="str" cm="1">
        <f t="array" ref="AT291">_xlfn.SWITCH(K291,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92" spans="1:46" ht="10.5">
      <c r="A292" s="8" t="s">
        <v>750</v>
      </c>
      <c r="B292" s="9" t="s">
        <v>751</v>
      </c>
      <c r="C292" s="9" t="s">
        <v>385</v>
      </c>
      <c r="D292" s="9" t="s">
        <v>49</v>
      </c>
      <c r="E292" s="9" t="s">
        <v>79</v>
      </c>
      <c r="F292" s="9" t="s">
        <v>164</v>
      </c>
      <c r="G292" s="9" t="s">
        <v>164</v>
      </c>
      <c r="H292" s="9" t="s">
        <v>52</v>
      </c>
      <c r="I292" s="9" t="s">
        <v>53</v>
      </c>
      <c r="J292" s="9" t="s">
        <v>112</v>
      </c>
      <c r="K292" s="9" t="s">
        <v>75</v>
      </c>
      <c r="L292" s="9">
        <v>0</v>
      </c>
      <c r="M292" s="9">
        <v>0</v>
      </c>
      <c r="N292" s="9">
        <v>38</v>
      </c>
      <c r="O292" s="9">
        <v>0</v>
      </c>
      <c r="P292" s="9">
        <v>0</v>
      </c>
      <c r="Q292" s="9">
        <v>0</v>
      </c>
      <c r="R292" s="9">
        <f t="shared" si="59"/>
        <v>38</v>
      </c>
      <c r="S292" s="9">
        <v>0</v>
      </c>
      <c r="T292" s="9">
        <v>0</v>
      </c>
      <c r="U292" s="9">
        <v>0</v>
      </c>
      <c r="V292" s="11">
        <f t="shared" si="60"/>
        <v>38</v>
      </c>
      <c r="W292" s="9" t="s">
        <v>17</v>
      </c>
      <c r="X292" s="9">
        <v>20</v>
      </c>
      <c r="Y292" s="9">
        <v>20</v>
      </c>
      <c r="Z292" s="9">
        <v>20</v>
      </c>
      <c r="AA292" s="9">
        <v>20</v>
      </c>
      <c r="AB292" s="9">
        <v>20</v>
      </c>
      <c r="AC292" s="10">
        <f t="shared" si="72"/>
        <v>38</v>
      </c>
      <c r="AD292" s="9" t="b">
        <f>Table1[[#This Row],[TOTAL HI]]=Table1[[#This Row],[Total]]</f>
        <v>1</v>
      </c>
      <c r="AE292" s="11">
        <f t="shared" si="61"/>
        <v>7.6</v>
      </c>
      <c r="AF292" s="11">
        <f t="shared" si="62"/>
        <v>7.6</v>
      </c>
      <c r="AG292" s="11">
        <f t="shared" si="63"/>
        <v>7.6</v>
      </c>
      <c r="AH292" s="11">
        <f t="shared" si="64"/>
        <v>7.6</v>
      </c>
      <c r="AI292" s="11">
        <f t="shared" si="65"/>
        <v>7.6</v>
      </c>
      <c r="AJ292" s="12">
        <v>45261</v>
      </c>
      <c r="AK292" s="11" t="s">
        <v>56</v>
      </c>
      <c r="AL292" s="9" t="s">
        <v>27</v>
      </c>
      <c r="AM292" s="9" t="str">
        <f t="shared" si="66"/>
        <v>Finance</v>
      </c>
      <c r="AN292" s="9" t="str">
        <f t="shared" si="67"/>
        <v>East</v>
      </c>
      <c r="AO292" s="9" t="str">
        <f t="shared" si="68"/>
        <v>&lt;1-50 Mn</v>
      </c>
      <c r="AP292" s="9" t="str">
        <f t="shared" si="69"/>
        <v>ADF Countries</v>
      </c>
      <c r="AQ292" s="9" t="str">
        <f t="shared" si="70"/>
        <v>Non-Transition States</v>
      </c>
      <c r="AR292" s="13" t="str">
        <f>IF(ISNUMBER(MATCH(C292, {"Gabon","Sudan","Niger","Mali","Burkina Faso","Guinea"}, 0)), "De Facto Countries", "Non-De Facto Countries")</f>
        <v>Non-De Facto Countries</v>
      </c>
      <c r="AS292" s="9" t="str">
        <f t="shared" si="71"/>
        <v>Others Including Policy-Based</v>
      </c>
      <c r="AT292" s="9" t="str" cm="1">
        <f t="array" ref="AT292">_xlfn.SWITCH(K292,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93" spans="1:46" ht="10.5">
      <c r="A293" s="8" t="s">
        <v>752</v>
      </c>
      <c r="B293" s="9" t="s">
        <v>753</v>
      </c>
      <c r="C293" s="9" t="s">
        <v>110</v>
      </c>
      <c r="D293" s="9" t="s">
        <v>49</v>
      </c>
      <c r="E293" s="9" t="s">
        <v>79</v>
      </c>
      <c r="F293" s="9" t="s">
        <v>164</v>
      </c>
      <c r="G293" s="9" t="s">
        <v>164</v>
      </c>
      <c r="H293" s="9" t="s">
        <v>52</v>
      </c>
      <c r="I293" s="9" t="s">
        <v>53</v>
      </c>
      <c r="J293" s="9" t="s">
        <v>112</v>
      </c>
      <c r="K293" s="9" t="s">
        <v>75</v>
      </c>
      <c r="L293" s="9">
        <v>0</v>
      </c>
      <c r="M293" s="9">
        <v>82</v>
      </c>
      <c r="N293" s="9">
        <v>0</v>
      </c>
      <c r="O293" s="9">
        <v>0</v>
      </c>
      <c r="P293" s="9">
        <v>0</v>
      </c>
      <c r="Q293" s="9">
        <v>0</v>
      </c>
      <c r="R293" s="9">
        <f t="shared" si="59"/>
        <v>0</v>
      </c>
      <c r="S293" s="9">
        <v>0</v>
      </c>
      <c r="T293" s="9">
        <v>0</v>
      </c>
      <c r="U293" s="9">
        <v>0</v>
      </c>
      <c r="V293" s="11">
        <f t="shared" si="60"/>
        <v>82</v>
      </c>
      <c r="W293" s="9" t="s">
        <v>12</v>
      </c>
      <c r="X293" s="9">
        <v>0</v>
      </c>
      <c r="Y293" s="9">
        <v>0</v>
      </c>
      <c r="Z293" s="9">
        <v>100</v>
      </c>
      <c r="AA293" s="9">
        <v>0</v>
      </c>
      <c r="AB293" s="9">
        <v>0</v>
      </c>
      <c r="AC293" s="10">
        <f t="shared" si="72"/>
        <v>82</v>
      </c>
      <c r="AD293" s="9" t="b">
        <f>Table1[[#This Row],[TOTAL HI]]=Table1[[#This Row],[Total]]</f>
        <v>1</v>
      </c>
      <c r="AE293" s="11">
        <f t="shared" si="61"/>
        <v>0</v>
      </c>
      <c r="AF293" s="11">
        <f t="shared" si="62"/>
        <v>0</v>
      </c>
      <c r="AG293" s="11">
        <f t="shared" si="63"/>
        <v>82</v>
      </c>
      <c r="AH293" s="11">
        <f t="shared" si="64"/>
        <v>0</v>
      </c>
      <c r="AI293" s="11">
        <f t="shared" si="65"/>
        <v>0</v>
      </c>
      <c r="AJ293" s="12">
        <v>45261</v>
      </c>
      <c r="AK293" s="11" t="s">
        <v>56</v>
      </c>
      <c r="AL293" s="9" t="s">
        <v>57</v>
      </c>
      <c r="AM293" s="9" t="str">
        <f t="shared" si="66"/>
        <v>Finance</v>
      </c>
      <c r="AN293" s="9" t="str">
        <f t="shared" si="67"/>
        <v>East</v>
      </c>
      <c r="AO293" s="9" t="str">
        <f t="shared" si="68"/>
        <v>50-100 Mn</v>
      </c>
      <c r="AP293" s="9" t="str">
        <f t="shared" si="69"/>
        <v>Blend Countries</v>
      </c>
      <c r="AQ293" s="9" t="str">
        <f t="shared" si="70"/>
        <v>Non-Transition States</v>
      </c>
      <c r="AR293" s="13" t="str">
        <f>IF(ISNUMBER(MATCH(C293, {"Gabon","Sudan","Niger","Mali","Burkina Faso","Guinea"}, 0)), "De Facto Countries", "Non-De Facto Countries")</f>
        <v>Non-De Facto Countries</v>
      </c>
      <c r="AS293" s="9" t="str">
        <f t="shared" si="71"/>
        <v>Others Including Policy-Based</v>
      </c>
      <c r="AT293" s="9" t="str" cm="1">
        <f t="array" ref="AT293">_xlfn.SWITCH(K293,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94" spans="1:46" ht="10.5">
      <c r="A294" s="8" t="s">
        <v>754</v>
      </c>
      <c r="B294" s="9" t="s">
        <v>755</v>
      </c>
      <c r="C294" s="9" t="s">
        <v>223</v>
      </c>
      <c r="D294" s="9" t="s">
        <v>49</v>
      </c>
      <c r="E294" s="9" t="s">
        <v>79</v>
      </c>
      <c r="F294" s="9" t="s">
        <v>51</v>
      </c>
      <c r="G294" s="9" t="s">
        <v>51</v>
      </c>
      <c r="H294" s="9" t="s">
        <v>52</v>
      </c>
      <c r="I294" s="9" t="s">
        <v>53</v>
      </c>
      <c r="J294" s="9" t="s">
        <v>54</v>
      </c>
      <c r="K294" s="9" t="s">
        <v>55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f t="shared" si="59"/>
        <v>0</v>
      </c>
      <c r="S294" s="9">
        <v>0</v>
      </c>
      <c r="T294" s="9">
        <v>0</v>
      </c>
      <c r="U294" s="9">
        <v>20</v>
      </c>
      <c r="V294" s="11">
        <f t="shared" si="60"/>
        <v>20</v>
      </c>
      <c r="W294" s="9" t="s">
        <v>68</v>
      </c>
      <c r="X294" s="9">
        <v>60</v>
      </c>
      <c r="Y294" s="9">
        <v>0</v>
      </c>
      <c r="Z294" s="9">
        <v>0</v>
      </c>
      <c r="AA294" s="9">
        <v>0</v>
      </c>
      <c r="AB294" s="9">
        <v>40</v>
      </c>
      <c r="AC294" s="10">
        <f t="shared" si="72"/>
        <v>20</v>
      </c>
      <c r="AD294" s="9" t="b">
        <f>Table1[[#This Row],[TOTAL HI]]=Table1[[#This Row],[Total]]</f>
        <v>1</v>
      </c>
      <c r="AE294" s="11">
        <f t="shared" si="61"/>
        <v>12</v>
      </c>
      <c r="AF294" s="11">
        <f t="shared" si="62"/>
        <v>0</v>
      </c>
      <c r="AG294" s="11">
        <f t="shared" si="63"/>
        <v>0</v>
      </c>
      <c r="AH294" s="11">
        <f t="shared" si="64"/>
        <v>0</v>
      </c>
      <c r="AI294" s="11">
        <f t="shared" si="65"/>
        <v>8</v>
      </c>
      <c r="AJ294" s="12">
        <v>45261</v>
      </c>
      <c r="AK294" s="11" t="s">
        <v>56</v>
      </c>
      <c r="AL294" s="9" t="s">
        <v>27</v>
      </c>
      <c r="AM294" s="9" t="str">
        <f t="shared" si="66"/>
        <v>Agriculture</v>
      </c>
      <c r="AN294" s="9" t="str">
        <f t="shared" si="67"/>
        <v>North</v>
      </c>
      <c r="AO294" s="9" t="str">
        <f t="shared" si="68"/>
        <v>&lt;1-50 Mn</v>
      </c>
      <c r="AP294" s="9" t="str">
        <f t="shared" si="69"/>
        <v>ADF Countries</v>
      </c>
      <c r="AQ294" s="9" t="str">
        <f t="shared" si="70"/>
        <v>Non-Transition States</v>
      </c>
      <c r="AR294" s="13" t="str">
        <f>IF(ISNUMBER(MATCH(C294, {"Gabon","Sudan","Niger","Mali","Burkina Faso","Guinea"}, 0)), "De Facto Countries", "Non-De Facto Countries")</f>
        <v>Non-De Facto Countries</v>
      </c>
      <c r="AS294" s="9" t="str">
        <f t="shared" si="71"/>
        <v>Others Including Policy-Based</v>
      </c>
      <c r="AT294" s="9" t="str" cm="1">
        <f t="array" ref="AT294">_xlfn.SWITCH(K294,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295" spans="1:46" ht="10.5">
      <c r="A295" s="8" t="s">
        <v>756</v>
      </c>
      <c r="B295" s="9" t="s">
        <v>757</v>
      </c>
      <c r="C295" s="9" t="s">
        <v>118</v>
      </c>
      <c r="D295" s="9" t="s">
        <v>49</v>
      </c>
      <c r="E295" s="9" t="s">
        <v>79</v>
      </c>
      <c r="F295" s="9" t="s">
        <v>399</v>
      </c>
      <c r="G295" s="9" t="s">
        <v>399</v>
      </c>
      <c r="H295" s="9" t="s">
        <v>52</v>
      </c>
      <c r="I295" s="9" t="s">
        <v>53</v>
      </c>
      <c r="J295" s="9" t="s">
        <v>112</v>
      </c>
      <c r="K295" s="9" t="s">
        <v>216</v>
      </c>
      <c r="L295" s="9">
        <v>100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f t="shared" si="59"/>
        <v>0</v>
      </c>
      <c r="S295" s="9">
        <v>0</v>
      </c>
      <c r="T295" s="9">
        <v>0</v>
      </c>
      <c r="U295" s="9">
        <v>0</v>
      </c>
      <c r="V295" s="11">
        <f t="shared" si="60"/>
        <v>100</v>
      </c>
      <c r="W295" s="9" t="s">
        <v>11</v>
      </c>
      <c r="X295" s="9">
        <v>0</v>
      </c>
      <c r="Y295" s="9">
        <v>0</v>
      </c>
      <c r="Z295" s="9">
        <v>0</v>
      </c>
      <c r="AA295" s="9">
        <v>0</v>
      </c>
      <c r="AB295" s="9">
        <v>100</v>
      </c>
      <c r="AC295" s="10">
        <f t="shared" si="72"/>
        <v>100</v>
      </c>
      <c r="AD295" s="9" t="b">
        <f>Table1[[#This Row],[TOTAL HI]]=Table1[[#This Row],[Total]]</f>
        <v>1</v>
      </c>
      <c r="AE295" s="11">
        <f t="shared" si="61"/>
        <v>0</v>
      </c>
      <c r="AF295" s="11">
        <f t="shared" si="62"/>
        <v>0</v>
      </c>
      <c r="AG295" s="11">
        <f t="shared" si="63"/>
        <v>0</v>
      </c>
      <c r="AH295" s="11">
        <f t="shared" si="64"/>
        <v>0</v>
      </c>
      <c r="AI295" s="11">
        <f t="shared" si="65"/>
        <v>100</v>
      </c>
      <c r="AJ295" s="12">
        <v>45261</v>
      </c>
      <c r="AK295" s="11" t="s">
        <v>56</v>
      </c>
      <c r="AL295" s="9" t="s">
        <v>27</v>
      </c>
      <c r="AM295" s="9" t="str">
        <f t="shared" si="66"/>
        <v>Multi-Sector</v>
      </c>
      <c r="AN295" s="9" t="str">
        <f t="shared" si="67"/>
        <v>East</v>
      </c>
      <c r="AO295" s="9" t="str">
        <f t="shared" si="68"/>
        <v>50-100 Mn</v>
      </c>
      <c r="AP295" s="9" t="str">
        <f t="shared" si="69"/>
        <v>Blend Countries</v>
      </c>
      <c r="AQ295" s="9" t="str">
        <f t="shared" si="70"/>
        <v>Non-Transition States</v>
      </c>
      <c r="AR295" s="13" t="str">
        <f>IF(ISNUMBER(MATCH(C295, {"Gabon","Sudan","Niger","Mali","Burkina Faso","Guinea"}, 0)), "De Facto Countries", "Non-De Facto Countries")</f>
        <v>Non-De Facto Countries</v>
      </c>
      <c r="AS295" s="9" t="str">
        <f t="shared" si="71"/>
        <v>Others Including Policy-Based</v>
      </c>
      <c r="AT295" s="9" t="str" cm="1">
        <f t="array" ref="AT295">_xlfn.SWITCH(K295,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296" spans="1:46" ht="10.5">
      <c r="A296" s="8" t="s">
        <v>758</v>
      </c>
      <c r="B296" s="9" t="s">
        <v>759</v>
      </c>
      <c r="C296" s="9" t="s">
        <v>333</v>
      </c>
      <c r="D296" s="9" t="s">
        <v>49</v>
      </c>
      <c r="E296" s="9" t="s">
        <v>50</v>
      </c>
      <c r="F296" s="9" t="s">
        <v>107</v>
      </c>
      <c r="G296" s="9" t="s">
        <v>107</v>
      </c>
      <c r="H296" s="9" t="s">
        <v>52</v>
      </c>
      <c r="I296" s="9" t="s">
        <v>73</v>
      </c>
      <c r="J296" s="9" t="s">
        <v>54</v>
      </c>
      <c r="K296" s="9" t="s">
        <v>75</v>
      </c>
      <c r="L296" s="9">
        <v>0</v>
      </c>
      <c r="M296" s="9">
        <v>4</v>
      </c>
      <c r="N296" s="9">
        <v>0</v>
      </c>
      <c r="O296" s="9">
        <v>0</v>
      </c>
      <c r="P296" s="9">
        <v>0</v>
      </c>
      <c r="Q296" s="9">
        <v>0</v>
      </c>
      <c r="R296" s="9">
        <f t="shared" si="59"/>
        <v>0</v>
      </c>
      <c r="S296" s="9">
        <v>0</v>
      </c>
      <c r="T296" s="9">
        <v>0</v>
      </c>
      <c r="U296" s="9">
        <v>0</v>
      </c>
      <c r="V296" s="11">
        <f t="shared" si="60"/>
        <v>4</v>
      </c>
      <c r="W296" s="9" t="s">
        <v>12</v>
      </c>
      <c r="X296" s="9">
        <v>50</v>
      </c>
      <c r="Y296" s="9">
        <v>0</v>
      </c>
      <c r="Z296" s="9">
        <v>0</v>
      </c>
      <c r="AA296" s="9">
        <v>0</v>
      </c>
      <c r="AB296" s="9">
        <v>50</v>
      </c>
      <c r="AC296" s="10">
        <f t="shared" si="72"/>
        <v>4</v>
      </c>
      <c r="AD296" s="9" t="b">
        <f>Table1[[#This Row],[TOTAL HI]]=Table1[[#This Row],[Total]]</f>
        <v>1</v>
      </c>
      <c r="AE296" s="11">
        <f t="shared" si="61"/>
        <v>2</v>
      </c>
      <c r="AF296" s="11">
        <f t="shared" si="62"/>
        <v>0</v>
      </c>
      <c r="AG296" s="11">
        <f t="shared" si="63"/>
        <v>0</v>
      </c>
      <c r="AH296" s="11">
        <f t="shared" si="64"/>
        <v>0</v>
      </c>
      <c r="AI296" s="11">
        <f t="shared" si="65"/>
        <v>2</v>
      </c>
      <c r="AJ296" s="12">
        <v>45261</v>
      </c>
      <c r="AK296" s="11" t="s">
        <v>56</v>
      </c>
      <c r="AL296" s="9" t="s">
        <v>27</v>
      </c>
      <c r="AM296" s="9" t="str">
        <f t="shared" si="66"/>
        <v>Finance</v>
      </c>
      <c r="AN296" s="9" t="str">
        <f t="shared" si="67"/>
        <v>South</v>
      </c>
      <c r="AO296" s="9" t="str">
        <f t="shared" si="68"/>
        <v>&lt;1-50 Mn</v>
      </c>
      <c r="AP296" s="9" t="str">
        <f t="shared" si="69"/>
        <v>ADF Countries</v>
      </c>
      <c r="AQ296" s="9" t="str">
        <f t="shared" si="70"/>
        <v>Transition States</v>
      </c>
      <c r="AR296" s="13" t="str">
        <f>IF(ISNUMBER(MATCH(C296, {"Gabon","Sudan","Niger","Mali","Burkina Faso","Guinea"}, 0)), "De Facto Countries", "Non-De Facto Countries")</f>
        <v>Non-De Facto Countries</v>
      </c>
      <c r="AS296" s="9" t="str">
        <f t="shared" si="71"/>
        <v>Others Including Policy-Based</v>
      </c>
      <c r="AT296" s="9" t="str" cm="1">
        <f t="array" ref="AT296">_xlfn.SWITCH(K296,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97" spans="1:46" ht="10.5">
      <c r="A297" s="8" t="s">
        <v>760</v>
      </c>
      <c r="B297" s="9" t="s">
        <v>761</v>
      </c>
      <c r="C297" s="9" t="s">
        <v>96</v>
      </c>
      <c r="D297" s="9" t="s">
        <v>90</v>
      </c>
      <c r="E297" s="9" t="s">
        <v>97</v>
      </c>
      <c r="F297" s="9" t="s">
        <v>164</v>
      </c>
      <c r="G297" s="9" t="s">
        <v>164</v>
      </c>
      <c r="H297" s="9" t="s">
        <v>52</v>
      </c>
      <c r="I297" s="9" t="s">
        <v>53</v>
      </c>
      <c r="J297" s="9" t="s">
        <v>54</v>
      </c>
      <c r="K297" s="9" t="s">
        <v>75</v>
      </c>
      <c r="L297" s="9">
        <v>350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f t="shared" si="59"/>
        <v>0</v>
      </c>
      <c r="S297" s="9">
        <v>0</v>
      </c>
      <c r="T297" s="9">
        <v>0</v>
      </c>
      <c r="U297" s="9">
        <v>0</v>
      </c>
      <c r="V297" s="11">
        <f t="shared" si="60"/>
        <v>350</v>
      </c>
      <c r="W297" s="9" t="s">
        <v>11</v>
      </c>
      <c r="X297" s="9">
        <v>0</v>
      </c>
      <c r="Y297" s="9">
        <v>20</v>
      </c>
      <c r="Z297" s="9">
        <v>45</v>
      </c>
      <c r="AA297" s="9">
        <v>0</v>
      </c>
      <c r="AB297" s="9">
        <v>35</v>
      </c>
      <c r="AC297" s="10">
        <f t="shared" si="72"/>
        <v>350</v>
      </c>
      <c r="AD297" s="9" t="b">
        <f>Table1[[#This Row],[TOTAL HI]]=Table1[[#This Row],[Total]]</f>
        <v>1</v>
      </c>
      <c r="AE297" s="11">
        <f t="shared" si="61"/>
        <v>0</v>
      </c>
      <c r="AF297" s="11">
        <f t="shared" si="62"/>
        <v>70</v>
      </c>
      <c r="AG297" s="11">
        <f t="shared" si="63"/>
        <v>157.5</v>
      </c>
      <c r="AH297" s="11">
        <f t="shared" si="64"/>
        <v>0</v>
      </c>
      <c r="AI297" s="11">
        <f t="shared" si="65"/>
        <v>122.5</v>
      </c>
      <c r="AJ297" s="12">
        <v>45261</v>
      </c>
      <c r="AK297" s="11" t="s">
        <v>56</v>
      </c>
      <c r="AL297" s="9" t="s">
        <v>27</v>
      </c>
      <c r="AM297" s="9" t="str">
        <f t="shared" si="66"/>
        <v>Finance</v>
      </c>
      <c r="AN297" s="9" t="str">
        <f t="shared" si="67"/>
        <v>North</v>
      </c>
      <c r="AO297" s="9" t="str">
        <f t="shared" si="68"/>
        <v>&gt;300 Mn</v>
      </c>
      <c r="AP297" s="9" t="str">
        <f t="shared" si="69"/>
        <v>ADB Countries</v>
      </c>
      <c r="AQ297" s="9" t="str">
        <f t="shared" si="70"/>
        <v>Non-Transition States</v>
      </c>
      <c r="AR297" s="13" t="str">
        <f>IF(ISNUMBER(MATCH(C297, {"Gabon","Sudan","Niger","Mali","Burkina Faso","Guinea"}, 0)), "De Facto Countries", "Non-De Facto Countries")</f>
        <v>Non-De Facto Countries</v>
      </c>
      <c r="AS297" s="9" t="str">
        <f t="shared" si="71"/>
        <v>Others Including Policy-Based</v>
      </c>
      <c r="AT297" s="9" t="str" cm="1">
        <f t="array" ref="AT297">_xlfn.SWITCH(K297,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98" spans="1:46" ht="10.5">
      <c r="A298" s="8" t="s">
        <v>762</v>
      </c>
      <c r="B298" s="9" t="s">
        <v>763</v>
      </c>
      <c r="C298" s="9" t="s">
        <v>211</v>
      </c>
      <c r="D298" s="9" t="s">
        <v>49</v>
      </c>
      <c r="E298" s="9" t="s">
        <v>79</v>
      </c>
      <c r="F298" s="9" t="s">
        <v>164</v>
      </c>
      <c r="G298" s="9" t="s">
        <v>164</v>
      </c>
      <c r="H298" s="9" t="s">
        <v>84</v>
      </c>
      <c r="I298" s="9" t="s">
        <v>73</v>
      </c>
      <c r="J298" s="9" t="s">
        <v>54</v>
      </c>
      <c r="K298" s="9" t="s">
        <v>75</v>
      </c>
      <c r="L298" s="9">
        <v>0</v>
      </c>
      <c r="M298" s="9">
        <v>120</v>
      </c>
      <c r="N298" s="9">
        <v>0</v>
      </c>
      <c r="O298" s="9">
        <v>0</v>
      </c>
      <c r="P298" s="9">
        <v>0</v>
      </c>
      <c r="Q298" s="9">
        <v>0</v>
      </c>
      <c r="R298" s="9">
        <f t="shared" si="59"/>
        <v>0</v>
      </c>
      <c r="S298" s="9">
        <v>0</v>
      </c>
      <c r="T298" s="9">
        <v>0</v>
      </c>
      <c r="U298" s="9">
        <v>0</v>
      </c>
      <c r="V298" s="11">
        <f t="shared" si="60"/>
        <v>120</v>
      </c>
      <c r="W298" s="9" t="s">
        <v>12</v>
      </c>
      <c r="X298" s="9">
        <v>0</v>
      </c>
      <c r="Y298" s="9">
        <v>0</v>
      </c>
      <c r="Z298" s="9">
        <v>100</v>
      </c>
      <c r="AA298" s="9">
        <v>0</v>
      </c>
      <c r="AB298" s="9">
        <v>0</v>
      </c>
      <c r="AC298" s="10">
        <f t="shared" si="72"/>
        <v>120</v>
      </c>
      <c r="AD298" s="9" t="b">
        <f>Table1[[#This Row],[TOTAL HI]]=Table1[[#This Row],[Total]]</f>
        <v>1</v>
      </c>
      <c r="AE298" s="11">
        <f t="shared" si="61"/>
        <v>0</v>
      </c>
      <c r="AF298" s="11">
        <f t="shared" si="62"/>
        <v>0</v>
      </c>
      <c r="AG298" s="11">
        <f t="shared" si="63"/>
        <v>120</v>
      </c>
      <c r="AH298" s="11">
        <f t="shared" si="64"/>
        <v>0</v>
      </c>
      <c r="AI298" s="11">
        <f t="shared" si="65"/>
        <v>0</v>
      </c>
      <c r="AJ298" s="12">
        <v>45261</v>
      </c>
      <c r="AK298" s="11" t="s">
        <v>56</v>
      </c>
      <c r="AL298" s="9" t="s">
        <v>57</v>
      </c>
      <c r="AM298" s="9" t="str">
        <f t="shared" si="66"/>
        <v>Finance</v>
      </c>
      <c r="AN298" s="9" t="str">
        <f t="shared" si="67"/>
        <v>North</v>
      </c>
      <c r="AO298" s="9" t="str">
        <f t="shared" si="68"/>
        <v>100-200 Mn</v>
      </c>
      <c r="AP298" s="9" t="str">
        <f t="shared" si="69"/>
        <v>ADB Countries</v>
      </c>
      <c r="AQ298" s="9" t="str">
        <f t="shared" si="70"/>
        <v>Non-Transition States</v>
      </c>
      <c r="AR298" s="13" t="str">
        <f>IF(ISNUMBER(MATCH(C298, {"Gabon","Sudan","Niger","Mali","Burkina Faso","Guinea"}, 0)), "De Facto Countries", "Non-De Facto Countries")</f>
        <v>Non-De Facto Countries</v>
      </c>
      <c r="AS298" s="9" t="str">
        <f t="shared" si="71"/>
        <v>Others Including Policy-Based</v>
      </c>
      <c r="AT298" s="9" t="str" cm="1">
        <f t="array" ref="AT298">_xlfn.SWITCH(K298,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299" spans="1:46" ht="10.5">
      <c r="A299" s="8" t="s">
        <v>764</v>
      </c>
      <c r="B299" s="9" t="s">
        <v>765</v>
      </c>
      <c r="C299" s="9" t="s">
        <v>169</v>
      </c>
      <c r="D299" s="9" t="s">
        <v>49</v>
      </c>
      <c r="E299" s="9" t="s">
        <v>66</v>
      </c>
      <c r="F299" s="9" t="s">
        <v>51</v>
      </c>
      <c r="G299" s="9" t="s">
        <v>51</v>
      </c>
      <c r="H299" s="9" t="s">
        <v>52</v>
      </c>
      <c r="I299" s="9" t="s">
        <v>53</v>
      </c>
      <c r="J299" s="9" t="s">
        <v>54</v>
      </c>
      <c r="K299" s="9" t="s">
        <v>55</v>
      </c>
      <c r="L299" s="9">
        <v>0</v>
      </c>
      <c r="M299" s="9">
        <v>0</v>
      </c>
      <c r="N299" s="9">
        <v>0</v>
      </c>
      <c r="O299" s="9">
        <v>0</v>
      </c>
      <c r="P299" s="9">
        <v>0.6</v>
      </c>
      <c r="Q299" s="9">
        <v>0</v>
      </c>
      <c r="R299" s="9">
        <f t="shared" si="59"/>
        <v>0</v>
      </c>
      <c r="S299" s="9">
        <v>0</v>
      </c>
      <c r="T299" s="9">
        <v>0</v>
      </c>
      <c r="U299" s="9">
        <v>0</v>
      </c>
      <c r="V299" s="11">
        <f t="shared" si="60"/>
        <v>0.6</v>
      </c>
      <c r="W299" s="9" t="s">
        <v>68</v>
      </c>
      <c r="X299" s="9">
        <v>70</v>
      </c>
      <c r="Y299" s="9">
        <v>0</v>
      </c>
      <c r="Z299" s="9">
        <v>0</v>
      </c>
      <c r="AA299" s="9">
        <v>0</v>
      </c>
      <c r="AB299" s="9">
        <v>30</v>
      </c>
      <c r="AC299" s="10">
        <f t="shared" si="72"/>
        <v>0.6</v>
      </c>
      <c r="AD299" s="9" t="b">
        <f>Table1[[#This Row],[TOTAL HI]]=Table1[[#This Row],[Total]]</f>
        <v>1</v>
      </c>
      <c r="AE299" s="11">
        <f t="shared" si="61"/>
        <v>0.42</v>
      </c>
      <c r="AF299" s="11">
        <f t="shared" si="62"/>
        <v>0</v>
      </c>
      <c r="AG299" s="11">
        <f t="shared" si="63"/>
        <v>0</v>
      </c>
      <c r="AH299" s="11">
        <f t="shared" si="64"/>
        <v>0</v>
      </c>
      <c r="AI299" s="11">
        <f t="shared" si="65"/>
        <v>0.18</v>
      </c>
      <c r="AJ299" s="12">
        <v>45261</v>
      </c>
      <c r="AK299" s="11" t="s">
        <v>56</v>
      </c>
      <c r="AL299" s="9" t="s">
        <v>27</v>
      </c>
      <c r="AM299" s="9" t="str">
        <f t="shared" si="66"/>
        <v>Agriculture</v>
      </c>
      <c r="AN299" s="9" t="str">
        <f t="shared" si="67"/>
        <v>North</v>
      </c>
      <c r="AO299" s="9" t="str">
        <f t="shared" si="68"/>
        <v>&lt;1-50 Mn</v>
      </c>
      <c r="AP299" s="9" t="str">
        <f t="shared" si="69"/>
        <v>ADB Countries</v>
      </c>
      <c r="AQ299" s="9" t="str">
        <f t="shared" si="70"/>
        <v>Non-Transition States</v>
      </c>
      <c r="AR299" s="13" t="str">
        <f>IF(ISNUMBER(MATCH(C299, {"Gabon","Sudan","Niger","Mali","Burkina Faso","Guinea"}, 0)), "De Facto Countries", "Non-De Facto Countries")</f>
        <v>Non-De Facto Countries</v>
      </c>
      <c r="AS299" s="9" t="str">
        <f t="shared" si="71"/>
        <v>Others Including Policy-Based</v>
      </c>
      <c r="AT299" s="9" t="str" cm="1">
        <f t="array" ref="AT299">_xlfn.SWITCH(K299,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00" spans="1:46" ht="10.5">
      <c r="A300" s="8" t="s">
        <v>766</v>
      </c>
      <c r="B300" s="9" t="s">
        <v>767</v>
      </c>
      <c r="C300" s="9" t="s">
        <v>394</v>
      </c>
      <c r="D300" s="9" t="s">
        <v>49</v>
      </c>
      <c r="E300" s="9" t="s">
        <v>66</v>
      </c>
      <c r="F300" s="9" t="s">
        <v>51</v>
      </c>
      <c r="G300" s="9" t="s">
        <v>51</v>
      </c>
      <c r="H300" s="9" t="s">
        <v>52</v>
      </c>
      <c r="I300" s="9" t="s">
        <v>53</v>
      </c>
      <c r="J300" s="9" t="s">
        <v>67</v>
      </c>
      <c r="K300" s="9" t="s">
        <v>55</v>
      </c>
      <c r="L300" s="9">
        <v>0</v>
      </c>
      <c r="M300" s="9">
        <v>0</v>
      </c>
      <c r="N300" s="9">
        <v>0</v>
      </c>
      <c r="O300" s="9">
        <v>15</v>
      </c>
      <c r="P300" s="9">
        <v>0</v>
      </c>
      <c r="Q300" s="9">
        <v>0</v>
      </c>
      <c r="R300" s="9">
        <f t="shared" si="59"/>
        <v>15</v>
      </c>
      <c r="S300" s="9">
        <v>0</v>
      </c>
      <c r="T300" s="9">
        <v>0</v>
      </c>
      <c r="U300" s="9">
        <v>0</v>
      </c>
      <c r="V300" s="11">
        <f t="shared" si="60"/>
        <v>15</v>
      </c>
      <c r="W300" s="9" t="s">
        <v>17</v>
      </c>
      <c r="X300" s="9">
        <v>100</v>
      </c>
      <c r="Y300" s="9">
        <v>0</v>
      </c>
      <c r="Z300" s="9">
        <v>0</v>
      </c>
      <c r="AA300" s="9">
        <v>0</v>
      </c>
      <c r="AB300" s="9">
        <v>0</v>
      </c>
      <c r="AC300" s="10">
        <f t="shared" si="72"/>
        <v>15</v>
      </c>
      <c r="AD300" s="9" t="b">
        <f>Table1[[#This Row],[TOTAL HI]]=Table1[[#This Row],[Total]]</f>
        <v>1</v>
      </c>
      <c r="AE300" s="11">
        <f t="shared" si="61"/>
        <v>15</v>
      </c>
      <c r="AF300" s="11">
        <f t="shared" si="62"/>
        <v>0</v>
      </c>
      <c r="AG300" s="11">
        <f t="shared" si="63"/>
        <v>0</v>
      </c>
      <c r="AH300" s="11">
        <f t="shared" si="64"/>
        <v>0</v>
      </c>
      <c r="AI300" s="11">
        <f t="shared" si="65"/>
        <v>0</v>
      </c>
      <c r="AJ300" s="12">
        <v>45261</v>
      </c>
      <c r="AK300" s="11" t="s">
        <v>56</v>
      </c>
      <c r="AL300" s="9" t="s">
        <v>57</v>
      </c>
      <c r="AM300" s="9" t="str">
        <f t="shared" si="66"/>
        <v>Agriculture</v>
      </c>
      <c r="AN300" s="9" t="str">
        <f t="shared" si="67"/>
        <v>Central</v>
      </c>
      <c r="AO300" s="9" t="str">
        <f t="shared" si="68"/>
        <v>&lt;1-50 Mn</v>
      </c>
      <c r="AP300" s="9" t="str">
        <f t="shared" si="69"/>
        <v>ADF Countries</v>
      </c>
      <c r="AQ300" s="9" t="str">
        <f t="shared" si="70"/>
        <v>Transition States</v>
      </c>
      <c r="AR300" s="13" t="str">
        <f>IF(ISNUMBER(MATCH(C300, {"Gabon","Sudan","Niger","Mali","Burkina Faso","Guinea"}, 0)), "De Facto Countries", "Non-De Facto Countries")</f>
        <v>Non-De Facto Countries</v>
      </c>
      <c r="AS300" s="9" t="str">
        <f t="shared" si="71"/>
        <v>Others Including Policy-Based</v>
      </c>
      <c r="AT300" s="9" t="str" cm="1">
        <f t="array" ref="AT300">_xlfn.SWITCH(K300,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01" spans="1:46" ht="10.5">
      <c r="A301" s="8" t="s">
        <v>768</v>
      </c>
      <c r="B301" s="9" t="s">
        <v>769</v>
      </c>
      <c r="C301" s="9" t="s">
        <v>747</v>
      </c>
      <c r="D301" s="9" t="s">
        <v>49</v>
      </c>
      <c r="E301" s="9" t="s">
        <v>66</v>
      </c>
      <c r="F301" s="9" t="s">
        <v>130</v>
      </c>
      <c r="G301" s="9" t="s">
        <v>130</v>
      </c>
      <c r="H301" s="9" t="s">
        <v>52</v>
      </c>
      <c r="I301" s="9" t="s">
        <v>53</v>
      </c>
      <c r="J301" s="9" t="s">
        <v>67</v>
      </c>
      <c r="K301" s="9" t="s">
        <v>104</v>
      </c>
      <c r="L301" s="9">
        <v>0</v>
      </c>
      <c r="M301" s="9">
        <v>0</v>
      </c>
      <c r="N301" s="9">
        <v>0</v>
      </c>
      <c r="O301" s="9">
        <v>0</v>
      </c>
      <c r="P301" s="9">
        <v>1</v>
      </c>
      <c r="Q301" s="9">
        <v>0</v>
      </c>
      <c r="R301" s="9">
        <f t="shared" si="59"/>
        <v>0</v>
      </c>
      <c r="S301" s="9">
        <v>0</v>
      </c>
      <c r="T301" s="9">
        <v>0</v>
      </c>
      <c r="U301" s="9">
        <v>0</v>
      </c>
      <c r="V301" s="11">
        <f t="shared" si="60"/>
        <v>1</v>
      </c>
      <c r="W301" s="9" t="s">
        <v>68</v>
      </c>
      <c r="X301" s="9">
        <v>0</v>
      </c>
      <c r="Y301" s="9">
        <v>0</v>
      </c>
      <c r="Z301" s="9">
        <v>0</v>
      </c>
      <c r="AA301" s="9">
        <v>0</v>
      </c>
      <c r="AB301" s="9">
        <v>100</v>
      </c>
      <c r="AC301" s="10">
        <f t="shared" si="72"/>
        <v>1</v>
      </c>
      <c r="AD301" s="9" t="b">
        <f>Table1[[#This Row],[TOTAL HI]]=Table1[[#This Row],[Total]]</f>
        <v>1</v>
      </c>
      <c r="AE301" s="11">
        <f t="shared" si="61"/>
        <v>0</v>
      </c>
      <c r="AF301" s="11">
        <f t="shared" si="62"/>
        <v>0</v>
      </c>
      <c r="AG301" s="11">
        <f t="shared" si="63"/>
        <v>0</v>
      </c>
      <c r="AH301" s="11">
        <f t="shared" si="64"/>
        <v>0</v>
      </c>
      <c r="AI301" s="11">
        <f t="shared" si="65"/>
        <v>1</v>
      </c>
      <c r="AJ301" s="12">
        <v>45261</v>
      </c>
      <c r="AK301" s="11" t="s">
        <v>56</v>
      </c>
      <c r="AL301" s="9" t="s">
        <v>27</v>
      </c>
      <c r="AM301" s="9" t="str">
        <f t="shared" si="66"/>
        <v>WASH Sector</v>
      </c>
      <c r="AN301" s="9" t="str">
        <f t="shared" si="67"/>
        <v>Central</v>
      </c>
      <c r="AO301" s="9" t="str">
        <f t="shared" si="68"/>
        <v>&lt;1-50 Mn</v>
      </c>
      <c r="AP301" s="9" t="str">
        <f t="shared" si="69"/>
        <v>ADB Countries</v>
      </c>
      <c r="AQ301" s="9" t="str">
        <f t="shared" si="70"/>
        <v>Non-Transition States</v>
      </c>
      <c r="AR301" s="13" t="str">
        <f>IF(ISNUMBER(MATCH(C301, {"Gabon","Sudan","Niger","Mali","Burkina Faso","Guinea"}, 0)), "De Facto Countries", "Non-De Facto Countries")</f>
        <v>Non-De Facto Countries</v>
      </c>
      <c r="AS301" s="9" t="str">
        <f t="shared" si="71"/>
        <v>Infrastructure</v>
      </c>
      <c r="AT301" s="9" t="str" cm="1">
        <f t="array" ref="AT301">_xlfn.SWITCH(K301,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02" spans="1:46" ht="10.5">
      <c r="A302" s="8" t="s">
        <v>770</v>
      </c>
      <c r="B302" s="9" t="s">
        <v>771</v>
      </c>
      <c r="C302" s="9" t="s">
        <v>772</v>
      </c>
      <c r="D302" s="9" t="s">
        <v>49</v>
      </c>
      <c r="E302" s="9" t="s">
        <v>50</v>
      </c>
      <c r="F302" s="9" t="s">
        <v>111</v>
      </c>
      <c r="G302" s="9" t="s">
        <v>111</v>
      </c>
      <c r="H302" s="9" t="s">
        <v>52</v>
      </c>
      <c r="I302" s="9" t="s">
        <v>53</v>
      </c>
      <c r="J302" s="9" t="s">
        <v>74</v>
      </c>
      <c r="K302" s="9" t="s">
        <v>99</v>
      </c>
      <c r="L302" s="9">
        <v>0</v>
      </c>
      <c r="M302" s="9">
        <v>0</v>
      </c>
      <c r="N302" s="9">
        <v>50</v>
      </c>
      <c r="O302" s="9">
        <v>0</v>
      </c>
      <c r="P302" s="9">
        <v>0</v>
      </c>
      <c r="Q302" s="9">
        <v>0</v>
      </c>
      <c r="R302" s="9">
        <f t="shared" si="59"/>
        <v>50</v>
      </c>
      <c r="S302" s="9">
        <v>0</v>
      </c>
      <c r="T302" s="9">
        <v>0</v>
      </c>
      <c r="U302" s="9">
        <v>0</v>
      </c>
      <c r="V302" s="11">
        <f t="shared" si="60"/>
        <v>50</v>
      </c>
      <c r="W302" s="9" t="s">
        <v>17</v>
      </c>
      <c r="X302" s="9">
        <v>100</v>
      </c>
      <c r="Y302" s="9">
        <v>0</v>
      </c>
      <c r="Z302" s="9">
        <v>0</v>
      </c>
      <c r="AA302" s="9">
        <v>0</v>
      </c>
      <c r="AB302" s="9">
        <v>0</v>
      </c>
      <c r="AC302" s="10">
        <f t="shared" si="72"/>
        <v>50</v>
      </c>
      <c r="AD302" s="9" t="b">
        <f>Table1[[#This Row],[TOTAL HI]]=Table1[[#This Row],[Total]]</f>
        <v>1</v>
      </c>
      <c r="AE302" s="11">
        <f t="shared" si="61"/>
        <v>50</v>
      </c>
      <c r="AF302" s="11">
        <f t="shared" si="62"/>
        <v>0</v>
      </c>
      <c r="AG302" s="11">
        <f t="shared" si="63"/>
        <v>0</v>
      </c>
      <c r="AH302" s="11">
        <f t="shared" si="64"/>
        <v>0</v>
      </c>
      <c r="AI302" s="11">
        <f t="shared" si="65"/>
        <v>0</v>
      </c>
      <c r="AJ302" s="12">
        <v>45261</v>
      </c>
      <c r="AK302" s="11" t="s">
        <v>56</v>
      </c>
      <c r="AL302" s="9" t="s">
        <v>57</v>
      </c>
      <c r="AM302" s="9" t="str">
        <f t="shared" si="66"/>
        <v>Agriculture</v>
      </c>
      <c r="AN302" s="9" t="str">
        <f t="shared" si="67"/>
        <v>West</v>
      </c>
      <c r="AO302" s="9" t="str">
        <f t="shared" si="68"/>
        <v>&lt;1-50 Mn</v>
      </c>
      <c r="AP302" s="9" t="str">
        <f t="shared" si="69"/>
        <v>ADF Countries</v>
      </c>
      <c r="AQ302" s="9" t="str">
        <f t="shared" si="70"/>
        <v>Transition States</v>
      </c>
      <c r="AR302" s="13" t="str">
        <f>IF(ISNUMBER(MATCH(C302, {"Gabon","Sudan","Niger","Mali","Burkina Faso","Guinea"}, 0)), "De Facto Countries", "Non-De Facto Countries")</f>
        <v>De Facto Countries</v>
      </c>
      <c r="AS302" s="9" t="str">
        <f t="shared" si="71"/>
        <v>Others Including Policy-Based</v>
      </c>
      <c r="AT302" s="9" t="str" cm="1">
        <f t="array" ref="AT302">_xlfn.SWITCH(K302,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03" spans="1:46" ht="10.5">
      <c r="A303" s="8" t="s">
        <v>773</v>
      </c>
      <c r="B303" s="9" t="s">
        <v>774</v>
      </c>
      <c r="C303" s="9" t="s">
        <v>82</v>
      </c>
      <c r="D303" s="9" t="s">
        <v>49</v>
      </c>
      <c r="E303" s="9" t="s">
        <v>50</v>
      </c>
      <c r="F303" s="9" t="s">
        <v>186</v>
      </c>
      <c r="G303" s="9" t="s">
        <v>186</v>
      </c>
      <c r="H303" s="9" t="s">
        <v>52</v>
      </c>
      <c r="I303" s="9" t="s">
        <v>53</v>
      </c>
      <c r="J303" s="9" t="s">
        <v>67</v>
      </c>
      <c r="K303" s="9" t="s">
        <v>127</v>
      </c>
      <c r="L303" s="9">
        <v>150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f t="shared" si="59"/>
        <v>0</v>
      </c>
      <c r="S303" s="9">
        <v>0</v>
      </c>
      <c r="T303" s="9">
        <v>0</v>
      </c>
      <c r="U303" s="9">
        <v>0</v>
      </c>
      <c r="V303" s="11">
        <f t="shared" si="60"/>
        <v>150</v>
      </c>
      <c r="W303" s="9" t="s">
        <v>11</v>
      </c>
      <c r="X303" s="9">
        <v>0</v>
      </c>
      <c r="Y303" s="9">
        <v>0</v>
      </c>
      <c r="Z303" s="9">
        <v>0</v>
      </c>
      <c r="AA303" s="9">
        <v>100</v>
      </c>
      <c r="AB303" s="9">
        <v>0</v>
      </c>
      <c r="AC303" s="10">
        <f t="shared" si="72"/>
        <v>150</v>
      </c>
      <c r="AD303" s="9" t="b">
        <f>Table1[[#This Row],[TOTAL HI]]=Table1[[#This Row],[Total]]</f>
        <v>1</v>
      </c>
      <c r="AE303" s="11">
        <f t="shared" si="61"/>
        <v>0</v>
      </c>
      <c r="AF303" s="11">
        <f t="shared" si="62"/>
        <v>0</v>
      </c>
      <c r="AG303" s="11">
        <f t="shared" si="63"/>
        <v>0</v>
      </c>
      <c r="AH303" s="11">
        <f t="shared" si="64"/>
        <v>150</v>
      </c>
      <c r="AI303" s="11">
        <f t="shared" si="65"/>
        <v>0</v>
      </c>
      <c r="AJ303" s="12">
        <v>45261</v>
      </c>
      <c r="AK303" s="11" t="s">
        <v>56</v>
      </c>
      <c r="AL303" s="9" t="s">
        <v>57</v>
      </c>
      <c r="AM303" s="9" t="str">
        <f t="shared" si="66"/>
        <v>Transport</v>
      </c>
      <c r="AN303" s="9" t="str">
        <f t="shared" si="67"/>
        <v>Multi</v>
      </c>
      <c r="AO303" s="9" t="str">
        <f t="shared" si="68"/>
        <v>100-200 Mn</v>
      </c>
      <c r="AP303" s="9" t="str">
        <f t="shared" si="69"/>
        <v>Multinational</v>
      </c>
      <c r="AQ303" s="9" t="str">
        <f t="shared" si="70"/>
        <v>Multinational</v>
      </c>
      <c r="AR303" s="13" t="str">
        <f>IF(ISNUMBER(MATCH(C303, {"Gabon","Sudan","Niger","Mali","Burkina Faso","Guinea"}, 0)), "De Facto Countries", "Non-De Facto Countries")</f>
        <v>Non-De Facto Countries</v>
      </c>
      <c r="AS303" s="9" t="str">
        <f t="shared" si="71"/>
        <v>Infrastructure</v>
      </c>
      <c r="AT303" s="9" t="str" cm="1">
        <f t="array" ref="AT303">_xlfn.SWITCH(K303,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04" spans="1:46" ht="10.5">
      <c r="A304" s="8" t="s">
        <v>775</v>
      </c>
      <c r="B304" s="9" t="s">
        <v>776</v>
      </c>
      <c r="C304" s="9" t="s">
        <v>115</v>
      </c>
      <c r="D304" s="9" t="s">
        <v>49</v>
      </c>
      <c r="E304" s="9" t="s">
        <v>79</v>
      </c>
      <c r="F304" s="9" t="s">
        <v>126</v>
      </c>
      <c r="G304" s="9" t="s">
        <v>126</v>
      </c>
      <c r="H304" s="9" t="s">
        <v>52</v>
      </c>
      <c r="I304" s="9" t="s">
        <v>73</v>
      </c>
      <c r="J304" s="9" t="s">
        <v>62</v>
      </c>
      <c r="K304" s="9" t="s">
        <v>127</v>
      </c>
      <c r="L304" s="9">
        <v>0</v>
      </c>
      <c r="M304" s="9">
        <v>50</v>
      </c>
      <c r="N304" s="9">
        <v>0</v>
      </c>
      <c r="O304" s="9">
        <v>0</v>
      </c>
      <c r="P304" s="9">
        <v>0</v>
      </c>
      <c r="Q304" s="9">
        <v>0</v>
      </c>
      <c r="R304" s="9">
        <f t="shared" si="59"/>
        <v>0</v>
      </c>
      <c r="S304" s="9">
        <v>0</v>
      </c>
      <c r="T304" s="9">
        <v>0</v>
      </c>
      <c r="U304" s="9">
        <v>0</v>
      </c>
      <c r="V304" s="11">
        <f t="shared" si="60"/>
        <v>50</v>
      </c>
      <c r="W304" s="9" t="s">
        <v>12</v>
      </c>
      <c r="X304" s="9">
        <v>0</v>
      </c>
      <c r="Y304" s="9">
        <v>0</v>
      </c>
      <c r="Z304" s="9">
        <v>20</v>
      </c>
      <c r="AA304" s="9">
        <v>80</v>
      </c>
      <c r="AB304" s="9">
        <v>0</v>
      </c>
      <c r="AC304" s="10">
        <f t="shared" si="72"/>
        <v>50</v>
      </c>
      <c r="AD304" s="9" t="b">
        <f>Table1[[#This Row],[TOTAL HI]]=Table1[[#This Row],[Total]]</f>
        <v>1</v>
      </c>
      <c r="AE304" s="11">
        <f t="shared" si="61"/>
        <v>0</v>
      </c>
      <c r="AF304" s="11">
        <f t="shared" si="62"/>
        <v>0</v>
      </c>
      <c r="AG304" s="11">
        <f t="shared" si="63"/>
        <v>10</v>
      </c>
      <c r="AH304" s="11">
        <f t="shared" si="64"/>
        <v>40</v>
      </c>
      <c r="AI304" s="11">
        <f t="shared" si="65"/>
        <v>0</v>
      </c>
      <c r="AJ304" s="12">
        <v>45261</v>
      </c>
      <c r="AK304" s="11" t="s">
        <v>56</v>
      </c>
      <c r="AL304" s="9" t="s">
        <v>57</v>
      </c>
      <c r="AM304" s="9" t="str">
        <f t="shared" si="66"/>
        <v>Transport</v>
      </c>
      <c r="AN304" s="9" t="str">
        <f t="shared" si="67"/>
        <v>South</v>
      </c>
      <c r="AO304" s="9" t="str">
        <f t="shared" si="68"/>
        <v>&lt;1-50 Mn</v>
      </c>
      <c r="AP304" s="9" t="str">
        <f t="shared" si="69"/>
        <v>ADF Countries</v>
      </c>
      <c r="AQ304" s="9" t="str">
        <f t="shared" si="70"/>
        <v>Transition States</v>
      </c>
      <c r="AR304" s="13" t="str">
        <f>IF(ISNUMBER(MATCH(C304, {"Gabon","Sudan","Niger","Mali","Burkina Faso","Guinea"}, 0)), "De Facto Countries", "Non-De Facto Countries")</f>
        <v>Non-De Facto Countries</v>
      </c>
      <c r="AS304" s="9" t="str">
        <f t="shared" si="71"/>
        <v>Infrastructure</v>
      </c>
      <c r="AT304" s="9" t="str" cm="1">
        <f t="array" ref="AT304">_xlfn.SWITCH(K304,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05" spans="1:46" ht="10.5">
      <c r="A305" s="8" t="s">
        <v>777</v>
      </c>
      <c r="B305" s="9" t="s">
        <v>778</v>
      </c>
      <c r="C305" s="9" t="s">
        <v>118</v>
      </c>
      <c r="D305" s="9" t="s">
        <v>49</v>
      </c>
      <c r="E305" s="9" t="s">
        <v>66</v>
      </c>
      <c r="F305" s="9" t="s">
        <v>220</v>
      </c>
      <c r="G305" s="9" t="s">
        <v>220</v>
      </c>
      <c r="H305" s="9" t="s">
        <v>52</v>
      </c>
      <c r="I305" s="9" t="s">
        <v>53</v>
      </c>
      <c r="J305" s="9" t="s">
        <v>112</v>
      </c>
      <c r="K305" s="9" t="s">
        <v>86</v>
      </c>
      <c r="L305" s="9">
        <v>60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f t="shared" si="59"/>
        <v>0</v>
      </c>
      <c r="S305" s="9">
        <v>0</v>
      </c>
      <c r="T305" s="9">
        <v>0</v>
      </c>
      <c r="U305" s="9">
        <v>0</v>
      </c>
      <c r="V305" s="11">
        <f t="shared" si="60"/>
        <v>60</v>
      </c>
      <c r="W305" s="9" t="s">
        <v>11</v>
      </c>
      <c r="X305" s="9">
        <v>0</v>
      </c>
      <c r="Y305" s="9">
        <v>60</v>
      </c>
      <c r="Z305" s="9">
        <v>20</v>
      </c>
      <c r="AA305" s="9">
        <v>0</v>
      </c>
      <c r="AB305" s="9">
        <v>20</v>
      </c>
      <c r="AC305" s="10">
        <f t="shared" si="72"/>
        <v>60</v>
      </c>
      <c r="AD305" s="9" t="b">
        <f>Table1[[#This Row],[TOTAL HI]]=Table1[[#This Row],[Total]]</f>
        <v>1</v>
      </c>
      <c r="AE305" s="11">
        <f t="shared" si="61"/>
        <v>0</v>
      </c>
      <c r="AF305" s="11">
        <f t="shared" si="62"/>
        <v>36</v>
      </c>
      <c r="AG305" s="11">
        <f t="shared" si="63"/>
        <v>12</v>
      </c>
      <c r="AH305" s="11">
        <f t="shared" si="64"/>
        <v>0</v>
      </c>
      <c r="AI305" s="11">
        <f t="shared" si="65"/>
        <v>12</v>
      </c>
      <c r="AJ305" s="12">
        <v>45261</v>
      </c>
      <c r="AK305" s="11" t="s">
        <v>56</v>
      </c>
      <c r="AL305" s="9" t="s">
        <v>27</v>
      </c>
      <c r="AM305" s="9" t="str">
        <f t="shared" si="66"/>
        <v>Power</v>
      </c>
      <c r="AN305" s="9" t="str">
        <f t="shared" si="67"/>
        <v>East</v>
      </c>
      <c r="AO305" s="9" t="str">
        <f t="shared" si="68"/>
        <v>50-100 Mn</v>
      </c>
      <c r="AP305" s="9" t="str">
        <f t="shared" si="69"/>
        <v>Blend Countries</v>
      </c>
      <c r="AQ305" s="9" t="str">
        <f t="shared" si="70"/>
        <v>Non-Transition States</v>
      </c>
      <c r="AR305" s="13" t="str">
        <f>IF(ISNUMBER(MATCH(C305, {"Gabon","Sudan","Niger","Mali","Burkina Faso","Guinea"}, 0)), "De Facto Countries", "Non-De Facto Countries")</f>
        <v>Non-De Facto Countries</v>
      </c>
      <c r="AS305" s="9" t="str">
        <f t="shared" si="71"/>
        <v>Infrastructure</v>
      </c>
      <c r="AT305" s="9" t="str" cm="1">
        <f t="array" ref="AT305">_xlfn.SWITCH(K305,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306" spans="1:46" ht="10.5">
      <c r="A306" s="8" t="s">
        <v>779</v>
      </c>
      <c r="B306" s="9" t="s">
        <v>780</v>
      </c>
      <c r="C306" s="9" t="s">
        <v>82</v>
      </c>
      <c r="D306" s="9" t="s">
        <v>49</v>
      </c>
      <c r="E306" s="9" t="s">
        <v>79</v>
      </c>
      <c r="F306" s="9" t="s">
        <v>355</v>
      </c>
      <c r="G306" s="9" t="s">
        <v>355</v>
      </c>
      <c r="H306" s="9" t="s">
        <v>52</v>
      </c>
      <c r="I306" s="9" t="s">
        <v>53</v>
      </c>
      <c r="J306" s="9" t="s">
        <v>74</v>
      </c>
      <c r="K306" s="9" t="s">
        <v>261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f t="shared" si="59"/>
        <v>0</v>
      </c>
      <c r="S306" s="9">
        <v>0</v>
      </c>
      <c r="T306" s="9">
        <v>3.5</v>
      </c>
      <c r="U306" s="9">
        <v>0</v>
      </c>
      <c r="V306" s="11">
        <f t="shared" si="60"/>
        <v>0</v>
      </c>
      <c r="W306" s="9" t="s">
        <v>68</v>
      </c>
      <c r="X306" s="9">
        <v>0</v>
      </c>
      <c r="Y306" s="9">
        <v>100</v>
      </c>
      <c r="Z306" s="9">
        <v>0</v>
      </c>
      <c r="AA306" s="9">
        <v>0</v>
      </c>
      <c r="AB306" s="9">
        <v>0</v>
      </c>
      <c r="AC306" s="10">
        <f t="shared" si="72"/>
        <v>0</v>
      </c>
      <c r="AD306" s="9" t="b">
        <f>Table1[[#This Row],[TOTAL HI]]=Table1[[#This Row],[Total]]</f>
        <v>1</v>
      </c>
      <c r="AE306" s="11">
        <f t="shared" si="61"/>
        <v>0</v>
      </c>
      <c r="AF306" s="11">
        <f t="shared" si="62"/>
        <v>0</v>
      </c>
      <c r="AG306" s="11">
        <f t="shared" si="63"/>
        <v>0</v>
      </c>
      <c r="AH306" s="11">
        <f t="shared" si="64"/>
        <v>0</v>
      </c>
      <c r="AI306" s="11">
        <f t="shared" si="65"/>
        <v>0</v>
      </c>
      <c r="AJ306" s="12">
        <v>45261</v>
      </c>
      <c r="AK306" s="11" t="s">
        <v>56</v>
      </c>
      <c r="AL306" s="9" t="s">
        <v>57</v>
      </c>
      <c r="AM306" s="9" t="str">
        <f t="shared" si="66"/>
        <v>Power</v>
      </c>
      <c r="AN306" s="9" t="str">
        <f t="shared" si="67"/>
        <v>Multi</v>
      </c>
      <c r="AO306" s="9" t="str">
        <f t="shared" si="68"/>
        <v>&lt;1-50 Mn</v>
      </c>
      <c r="AP306" s="9" t="str">
        <f t="shared" si="69"/>
        <v>Multinational</v>
      </c>
      <c r="AQ306" s="9" t="str">
        <f t="shared" si="70"/>
        <v>Multinational</v>
      </c>
      <c r="AR306" s="13" t="str">
        <f>IF(ISNUMBER(MATCH(C306, {"Gabon","Sudan","Niger","Mali","Burkina Faso","Guinea"}, 0)), "De Facto Countries", "Non-De Facto Countries")</f>
        <v>Non-De Facto Countries</v>
      </c>
      <c r="AS306" s="9" t="str">
        <f t="shared" si="71"/>
        <v>Infrastructure</v>
      </c>
      <c r="AT306" s="9" t="str" cm="1">
        <f t="array" ref="AT306">_xlfn.SWITCH(K306,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307" spans="1:46" ht="10.5">
      <c r="A307" s="8" t="s">
        <v>781</v>
      </c>
      <c r="B307" s="9" t="s">
        <v>782</v>
      </c>
      <c r="C307" s="9" t="s">
        <v>333</v>
      </c>
      <c r="D307" s="9" t="s">
        <v>49</v>
      </c>
      <c r="E307" s="9" t="s">
        <v>66</v>
      </c>
      <c r="F307" s="9" t="s">
        <v>147</v>
      </c>
      <c r="G307" s="9" t="s">
        <v>147</v>
      </c>
      <c r="H307" s="9" t="s">
        <v>84</v>
      </c>
      <c r="I307" s="9" t="s">
        <v>53</v>
      </c>
      <c r="J307" s="9" t="s">
        <v>62</v>
      </c>
      <c r="K307" s="9" t="s">
        <v>86</v>
      </c>
      <c r="L307" s="9">
        <v>0</v>
      </c>
      <c r="M307" s="9">
        <v>0</v>
      </c>
      <c r="N307" s="9">
        <v>40</v>
      </c>
      <c r="O307" s="9">
        <v>0</v>
      </c>
      <c r="P307" s="9">
        <v>0</v>
      </c>
      <c r="Q307" s="9">
        <v>0</v>
      </c>
      <c r="R307" s="9">
        <f t="shared" si="59"/>
        <v>40</v>
      </c>
      <c r="S307" s="9">
        <v>0</v>
      </c>
      <c r="T307" s="9">
        <v>0</v>
      </c>
      <c r="U307" s="9">
        <v>0</v>
      </c>
      <c r="V307" s="11">
        <f t="shared" si="60"/>
        <v>40</v>
      </c>
      <c r="W307" s="9" t="s">
        <v>17</v>
      </c>
      <c r="X307" s="9">
        <v>0</v>
      </c>
      <c r="Y307" s="9">
        <v>80</v>
      </c>
      <c r="Z307" s="9">
        <v>0</v>
      </c>
      <c r="AA307" s="9">
        <v>0</v>
      </c>
      <c r="AB307" s="9">
        <v>20</v>
      </c>
      <c r="AC307" s="10">
        <f t="shared" si="72"/>
        <v>40</v>
      </c>
      <c r="AD307" s="9" t="b">
        <f>Table1[[#This Row],[TOTAL HI]]=Table1[[#This Row],[Total]]</f>
        <v>1</v>
      </c>
      <c r="AE307" s="11">
        <f t="shared" si="61"/>
        <v>0</v>
      </c>
      <c r="AF307" s="11">
        <f t="shared" si="62"/>
        <v>32</v>
      </c>
      <c r="AG307" s="11">
        <f t="shared" si="63"/>
        <v>0</v>
      </c>
      <c r="AH307" s="11">
        <f t="shared" si="64"/>
        <v>0</v>
      </c>
      <c r="AI307" s="11">
        <f t="shared" si="65"/>
        <v>8</v>
      </c>
      <c r="AJ307" s="12">
        <v>45261</v>
      </c>
      <c r="AK307" s="11" t="s">
        <v>56</v>
      </c>
      <c r="AL307" s="9" t="s">
        <v>27</v>
      </c>
      <c r="AM307" s="9" t="str">
        <f t="shared" si="66"/>
        <v>Power</v>
      </c>
      <c r="AN307" s="9" t="str">
        <f t="shared" si="67"/>
        <v>South</v>
      </c>
      <c r="AO307" s="9" t="str">
        <f t="shared" si="68"/>
        <v>&lt;1-50 Mn</v>
      </c>
      <c r="AP307" s="9" t="str">
        <f t="shared" si="69"/>
        <v>ADF Countries</v>
      </c>
      <c r="AQ307" s="9" t="str">
        <f t="shared" si="70"/>
        <v>Transition States</v>
      </c>
      <c r="AR307" s="13" t="str">
        <f>IF(ISNUMBER(MATCH(C307, {"Gabon","Sudan","Niger","Mali","Burkina Faso","Guinea"}, 0)), "De Facto Countries", "Non-De Facto Countries")</f>
        <v>Non-De Facto Countries</v>
      </c>
      <c r="AS307" s="9" t="str">
        <f t="shared" si="71"/>
        <v>Infrastructure</v>
      </c>
      <c r="AT307" s="9" t="str" cm="1">
        <f t="array" ref="AT307">_xlfn.SWITCH(K307,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308" spans="1:46" ht="10.5">
      <c r="A308" s="8" t="s">
        <v>783</v>
      </c>
      <c r="B308" s="9" t="s">
        <v>784</v>
      </c>
      <c r="C308" s="9" t="s">
        <v>352</v>
      </c>
      <c r="D308" s="9" t="s">
        <v>49</v>
      </c>
      <c r="E308" s="9" t="s">
        <v>50</v>
      </c>
      <c r="F308" s="9" t="s">
        <v>355</v>
      </c>
      <c r="G308" s="9" t="s">
        <v>355</v>
      </c>
      <c r="H308" s="9" t="s">
        <v>52</v>
      </c>
      <c r="I308" s="9" t="s">
        <v>53</v>
      </c>
      <c r="J308" s="9" t="s">
        <v>74</v>
      </c>
      <c r="K308" s="9" t="s">
        <v>261</v>
      </c>
      <c r="L308" s="9">
        <v>0</v>
      </c>
      <c r="M308" s="9">
        <v>0</v>
      </c>
      <c r="N308" s="9">
        <v>30</v>
      </c>
      <c r="O308" s="9">
        <v>0</v>
      </c>
      <c r="P308" s="9">
        <v>0</v>
      </c>
      <c r="Q308" s="9">
        <v>0</v>
      </c>
      <c r="R308" s="9">
        <f t="shared" si="59"/>
        <v>30</v>
      </c>
      <c r="S308" s="9">
        <v>0</v>
      </c>
      <c r="T308" s="9">
        <v>0</v>
      </c>
      <c r="U308" s="9">
        <v>0</v>
      </c>
      <c r="V308" s="11">
        <f t="shared" si="60"/>
        <v>30</v>
      </c>
      <c r="W308" s="9" t="s">
        <v>17</v>
      </c>
      <c r="X308" s="9">
        <v>0</v>
      </c>
      <c r="Y308" s="9">
        <v>100</v>
      </c>
      <c r="Z308" s="9">
        <v>0</v>
      </c>
      <c r="AA308" s="9">
        <v>0</v>
      </c>
      <c r="AB308" s="9">
        <v>0</v>
      </c>
      <c r="AC308" s="10">
        <f t="shared" si="72"/>
        <v>30</v>
      </c>
      <c r="AD308" s="9" t="b">
        <f>Table1[[#This Row],[TOTAL HI]]=Table1[[#This Row],[Total]]</f>
        <v>1</v>
      </c>
      <c r="AE308" s="11">
        <f t="shared" si="61"/>
        <v>0</v>
      </c>
      <c r="AF308" s="11">
        <f t="shared" si="62"/>
        <v>30</v>
      </c>
      <c r="AG308" s="11">
        <f t="shared" si="63"/>
        <v>0</v>
      </c>
      <c r="AH308" s="11">
        <f t="shared" si="64"/>
        <v>0</v>
      </c>
      <c r="AI308" s="11">
        <f t="shared" si="65"/>
        <v>0</v>
      </c>
      <c r="AJ308" s="12">
        <v>45261</v>
      </c>
      <c r="AK308" s="11" t="s">
        <v>56</v>
      </c>
      <c r="AL308" s="9" t="s">
        <v>57</v>
      </c>
      <c r="AM308" s="9" t="str">
        <f t="shared" si="66"/>
        <v>Power</v>
      </c>
      <c r="AN308" s="9" t="str">
        <f t="shared" si="67"/>
        <v>West</v>
      </c>
      <c r="AO308" s="9" t="str">
        <f t="shared" si="68"/>
        <v>&lt;1-50 Mn</v>
      </c>
      <c r="AP308" s="9" t="str">
        <f t="shared" si="69"/>
        <v>ADF Countries</v>
      </c>
      <c r="AQ308" s="9" t="str">
        <f t="shared" si="70"/>
        <v>Transition States</v>
      </c>
      <c r="AR308" s="13" t="str">
        <f>IF(ISNUMBER(MATCH(C308, {"Gabon","Sudan","Niger","Mali","Burkina Faso","Guinea"}, 0)), "De Facto Countries", "Non-De Facto Countries")</f>
        <v>De Facto Countries</v>
      </c>
      <c r="AS308" s="9" t="str">
        <f t="shared" si="71"/>
        <v>Infrastructure</v>
      </c>
      <c r="AT308" s="9" t="str" cm="1">
        <f t="array" ref="AT308">_xlfn.SWITCH(K308,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309" spans="1:46" ht="10.5">
      <c r="A309" s="8" t="s">
        <v>785</v>
      </c>
      <c r="B309" s="9" t="s">
        <v>786</v>
      </c>
      <c r="C309" s="9" t="s">
        <v>428</v>
      </c>
      <c r="D309" s="9" t="s">
        <v>49</v>
      </c>
      <c r="E309" s="9" t="s">
        <v>79</v>
      </c>
      <c r="F309" s="9" t="s">
        <v>399</v>
      </c>
      <c r="G309" s="9" t="s">
        <v>399</v>
      </c>
      <c r="H309" s="9" t="s">
        <v>52</v>
      </c>
      <c r="I309" s="9" t="s">
        <v>53</v>
      </c>
      <c r="J309" s="9" t="s">
        <v>62</v>
      </c>
      <c r="K309" s="9" t="s">
        <v>216</v>
      </c>
      <c r="L309" s="9">
        <v>0</v>
      </c>
      <c r="M309" s="9">
        <v>0</v>
      </c>
      <c r="N309" s="9">
        <v>0</v>
      </c>
      <c r="O309" s="9">
        <v>4</v>
      </c>
      <c r="P309" s="9">
        <v>0</v>
      </c>
      <c r="Q309" s="9">
        <v>0</v>
      </c>
      <c r="R309" s="9">
        <f t="shared" si="59"/>
        <v>4</v>
      </c>
      <c r="S309" s="9">
        <v>0</v>
      </c>
      <c r="T309" s="9">
        <v>0</v>
      </c>
      <c r="U309" s="9">
        <v>0</v>
      </c>
      <c r="V309" s="11">
        <f t="shared" si="60"/>
        <v>4</v>
      </c>
      <c r="W309" s="9" t="s">
        <v>17</v>
      </c>
      <c r="X309" s="9">
        <v>0</v>
      </c>
      <c r="Y309" s="9">
        <v>0</v>
      </c>
      <c r="Z309" s="9">
        <v>50</v>
      </c>
      <c r="AA309" s="9">
        <v>0</v>
      </c>
      <c r="AB309" s="9">
        <v>50</v>
      </c>
      <c r="AC309" s="10">
        <f t="shared" si="72"/>
        <v>4</v>
      </c>
      <c r="AD309" s="9" t="b">
        <f>Table1[[#This Row],[TOTAL HI]]=Table1[[#This Row],[Total]]</f>
        <v>1</v>
      </c>
      <c r="AE309" s="11">
        <f t="shared" si="61"/>
        <v>0</v>
      </c>
      <c r="AF309" s="11">
        <f t="shared" si="62"/>
        <v>0</v>
      </c>
      <c r="AG309" s="11">
        <f t="shared" si="63"/>
        <v>2</v>
      </c>
      <c r="AH309" s="11">
        <f t="shared" si="64"/>
        <v>0</v>
      </c>
      <c r="AI309" s="11">
        <f t="shared" si="65"/>
        <v>2</v>
      </c>
      <c r="AJ309" s="12">
        <v>45261</v>
      </c>
      <c r="AK309" s="11" t="s">
        <v>56</v>
      </c>
      <c r="AL309" s="9" t="s">
        <v>27</v>
      </c>
      <c r="AM309" s="9" t="str">
        <f t="shared" si="66"/>
        <v>Multi-Sector</v>
      </c>
      <c r="AN309" s="9" t="str">
        <f t="shared" si="67"/>
        <v>South</v>
      </c>
      <c r="AO309" s="9" t="str">
        <f t="shared" si="68"/>
        <v>&lt;1-50 Mn</v>
      </c>
      <c r="AP309" s="9" t="str">
        <f t="shared" si="69"/>
        <v>ADF Countries</v>
      </c>
      <c r="AQ309" s="9" t="str">
        <f t="shared" si="70"/>
        <v>Non-Transition States</v>
      </c>
      <c r="AR309" s="13" t="str">
        <f>IF(ISNUMBER(MATCH(C309, {"Gabon","Sudan","Niger","Mali","Burkina Faso","Guinea"}, 0)), "De Facto Countries", "Non-De Facto Countries")</f>
        <v>Non-De Facto Countries</v>
      </c>
      <c r="AS309" s="9" t="str">
        <f t="shared" si="71"/>
        <v>Others Including Policy-Based</v>
      </c>
      <c r="AT309" s="9" t="str" cm="1">
        <f t="array" ref="AT309">_xlfn.SWITCH(K309,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10" spans="1:46" ht="10.5">
      <c r="A310" s="8" t="s">
        <v>787</v>
      </c>
      <c r="B310" s="9" t="s">
        <v>788</v>
      </c>
      <c r="C310" s="9" t="s">
        <v>123</v>
      </c>
      <c r="D310" s="9" t="s">
        <v>49</v>
      </c>
      <c r="E310" s="9" t="s">
        <v>50</v>
      </c>
      <c r="F310" s="9" t="s">
        <v>399</v>
      </c>
      <c r="G310" s="9" t="s">
        <v>399</v>
      </c>
      <c r="H310" s="9" t="s">
        <v>52</v>
      </c>
      <c r="I310" s="9" t="s">
        <v>53</v>
      </c>
      <c r="J310" s="9" t="s">
        <v>62</v>
      </c>
      <c r="K310" s="9" t="s">
        <v>216</v>
      </c>
      <c r="L310" s="9">
        <v>0</v>
      </c>
      <c r="M310" s="9">
        <v>0</v>
      </c>
      <c r="N310" s="9">
        <v>8</v>
      </c>
      <c r="O310" s="9">
        <v>0</v>
      </c>
      <c r="P310" s="9">
        <v>0</v>
      </c>
      <c r="Q310" s="9">
        <v>0</v>
      </c>
      <c r="R310" s="9">
        <f t="shared" si="59"/>
        <v>8</v>
      </c>
      <c r="S310" s="9">
        <v>0</v>
      </c>
      <c r="T310" s="9">
        <v>0</v>
      </c>
      <c r="U310" s="9">
        <v>0</v>
      </c>
      <c r="V310" s="11">
        <f t="shared" si="60"/>
        <v>8</v>
      </c>
      <c r="W310" s="9" t="s">
        <v>17</v>
      </c>
      <c r="X310" s="9">
        <v>20</v>
      </c>
      <c r="Y310" s="9">
        <v>20</v>
      </c>
      <c r="Z310" s="9">
        <v>20</v>
      </c>
      <c r="AA310" s="9">
        <v>20</v>
      </c>
      <c r="AB310" s="9">
        <v>20</v>
      </c>
      <c r="AC310" s="10">
        <f t="shared" si="72"/>
        <v>8</v>
      </c>
      <c r="AD310" s="9" t="b">
        <f>Table1[[#This Row],[TOTAL HI]]=Table1[[#This Row],[Total]]</f>
        <v>1</v>
      </c>
      <c r="AE310" s="11">
        <f t="shared" si="61"/>
        <v>1.6</v>
      </c>
      <c r="AF310" s="11">
        <f t="shared" si="62"/>
        <v>1.6</v>
      </c>
      <c r="AG310" s="11">
        <f t="shared" si="63"/>
        <v>1.6</v>
      </c>
      <c r="AH310" s="11">
        <f t="shared" si="64"/>
        <v>1.6</v>
      </c>
      <c r="AI310" s="11">
        <f t="shared" si="65"/>
        <v>1.6</v>
      </c>
      <c r="AJ310" s="12">
        <v>45261</v>
      </c>
      <c r="AK310" s="11" t="s">
        <v>56</v>
      </c>
      <c r="AL310" s="9" t="s">
        <v>27</v>
      </c>
      <c r="AM310" s="9" t="str">
        <f t="shared" si="66"/>
        <v>Multi-Sector</v>
      </c>
      <c r="AN310" s="9" t="str">
        <f t="shared" si="67"/>
        <v>South</v>
      </c>
      <c r="AO310" s="9" t="str">
        <f t="shared" si="68"/>
        <v>&lt;1-50 Mn</v>
      </c>
      <c r="AP310" s="9" t="str">
        <f t="shared" si="69"/>
        <v>Blend Countries</v>
      </c>
      <c r="AQ310" s="9" t="str">
        <f t="shared" si="70"/>
        <v>Non-Transition States</v>
      </c>
      <c r="AR310" s="13" t="str">
        <f>IF(ISNUMBER(MATCH(C310, {"Gabon","Sudan","Niger","Mali","Burkina Faso","Guinea"}, 0)), "De Facto Countries", "Non-De Facto Countries")</f>
        <v>Non-De Facto Countries</v>
      </c>
      <c r="AS310" s="9" t="str">
        <f t="shared" si="71"/>
        <v>Others Including Policy-Based</v>
      </c>
      <c r="AT310" s="9" t="str" cm="1">
        <f t="array" ref="AT310">_xlfn.SWITCH(K310,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11" spans="1:46" ht="10.5">
      <c r="A311" s="8" t="s">
        <v>789</v>
      </c>
      <c r="B311" s="9" t="s">
        <v>790</v>
      </c>
      <c r="C311" s="9" t="s">
        <v>82</v>
      </c>
      <c r="D311" s="9" t="s">
        <v>49</v>
      </c>
      <c r="E311" s="9" t="s">
        <v>79</v>
      </c>
      <c r="F311" s="9" t="s">
        <v>315</v>
      </c>
      <c r="G311" s="9" t="s">
        <v>315</v>
      </c>
      <c r="H311" s="9" t="s">
        <v>52</v>
      </c>
      <c r="I311" s="9" t="s">
        <v>53</v>
      </c>
      <c r="J311" s="9" t="s">
        <v>112</v>
      </c>
      <c r="K311" s="9" t="s">
        <v>55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f t="shared" si="59"/>
        <v>0</v>
      </c>
      <c r="S311" s="9">
        <v>0</v>
      </c>
      <c r="T311" s="9">
        <v>0</v>
      </c>
      <c r="U311" s="9">
        <v>0</v>
      </c>
      <c r="V311" s="11">
        <f t="shared" si="60"/>
        <v>0</v>
      </c>
      <c r="W311" s="9" t="s">
        <v>68</v>
      </c>
      <c r="X311" s="9">
        <v>0</v>
      </c>
      <c r="Y311" s="9">
        <v>0</v>
      </c>
      <c r="Z311" s="9">
        <v>0</v>
      </c>
      <c r="AA311" s="9">
        <v>0</v>
      </c>
      <c r="AB311" s="9">
        <v>100</v>
      </c>
      <c r="AC311" s="10">
        <f t="shared" si="72"/>
        <v>0</v>
      </c>
      <c r="AD311" s="9" t="b">
        <f>Table1[[#This Row],[TOTAL HI]]=Table1[[#This Row],[Total]]</f>
        <v>1</v>
      </c>
      <c r="AE311" s="11">
        <f t="shared" si="61"/>
        <v>0</v>
      </c>
      <c r="AF311" s="11">
        <f t="shared" si="62"/>
        <v>0</v>
      </c>
      <c r="AG311" s="11">
        <f t="shared" si="63"/>
        <v>0</v>
      </c>
      <c r="AH311" s="11">
        <f t="shared" si="64"/>
        <v>0</v>
      </c>
      <c r="AI311" s="11">
        <f t="shared" si="65"/>
        <v>0</v>
      </c>
      <c r="AJ311" s="12">
        <v>45261</v>
      </c>
      <c r="AK311" s="11" t="s">
        <v>56</v>
      </c>
      <c r="AL311" s="9" t="s">
        <v>27</v>
      </c>
      <c r="AM311" s="9" t="str">
        <f t="shared" si="66"/>
        <v>Environment</v>
      </c>
      <c r="AN311" s="9" t="str">
        <f t="shared" si="67"/>
        <v>Multi</v>
      </c>
      <c r="AO311" s="9" t="str">
        <f t="shared" si="68"/>
        <v>&lt;1-50 Mn</v>
      </c>
      <c r="AP311" s="9" t="str">
        <f t="shared" si="69"/>
        <v>Multinational</v>
      </c>
      <c r="AQ311" s="9" t="str">
        <f t="shared" si="70"/>
        <v>Multinational</v>
      </c>
      <c r="AR311" s="13" t="str">
        <f>IF(ISNUMBER(MATCH(C311, {"Gabon","Sudan","Niger","Mali","Burkina Faso","Guinea"}, 0)), "De Facto Countries", "Non-De Facto Countries")</f>
        <v>Non-De Facto Countries</v>
      </c>
      <c r="AS311" s="9" t="str">
        <f t="shared" si="71"/>
        <v>Infrastructure</v>
      </c>
      <c r="AT311" s="9" t="str" cm="1">
        <f t="array" ref="AT311">_xlfn.SWITCH(K311,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12" spans="1:46" ht="10.5">
      <c r="A312" s="8" t="s">
        <v>791</v>
      </c>
      <c r="B312" s="9" t="s">
        <v>792</v>
      </c>
      <c r="C312" s="9" t="s">
        <v>82</v>
      </c>
      <c r="D312" s="9" t="s">
        <v>49</v>
      </c>
      <c r="E312" s="9" t="s">
        <v>79</v>
      </c>
      <c r="F312" s="9" t="s">
        <v>137</v>
      </c>
      <c r="G312" s="9" t="s">
        <v>137</v>
      </c>
      <c r="H312" s="9" t="s">
        <v>52</v>
      </c>
      <c r="I312" s="9" t="s">
        <v>53</v>
      </c>
      <c r="J312" s="9" t="s">
        <v>74</v>
      </c>
      <c r="K312" s="9" t="s">
        <v>127</v>
      </c>
      <c r="L312" s="9">
        <v>0</v>
      </c>
      <c r="M312" s="9">
        <v>0</v>
      </c>
      <c r="N312" s="9">
        <v>37.25</v>
      </c>
      <c r="O312" s="9">
        <v>76.459999999999994</v>
      </c>
      <c r="P312" s="9">
        <v>0</v>
      </c>
      <c r="Q312" s="9">
        <v>12.45</v>
      </c>
      <c r="R312" s="9">
        <f t="shared" si="59"/>
        <v>126.16</v>
      </c>
      <c r="S312" s="9">
        <v>0</v>
      </c>
      <c r="T312" s="9">
        <v>0</v>
      </c>
      <c r="U312" s="9">
        <v>0</v>
      </c>
      <c r="V312" s="11">
        <f t="shared" si="60"/>
        <v>126.16</v>
      </c>
      <c r="W312" s="9" t="s">
        <v>17</v>
      </c>
      <c r="X312" s="9">
        <v>0</v>
      </c>
      <c r="Y312" s="9">
        <v>0</v>
      </c>
      <c r="Z312" s="9">
        <v>0</v>
      </c>
      <c r="AA312" s="9">
        <v>100</v>
      </c>
      <c r="AB312" s="9">
        <v>0</v>
      </c>
      <c r="AC312" s="10">
        <f t="shared" si="72"/>
        <v>126.16</v>
      </c>
      <c r="AD312" s="9" t="b">
        <f>Table1[[#This Row],[TOTAL HI]]=Table1[[#This Row],[Total]]</f>
        <v>1</v>
      </c>
      <c r="AE312" s="11">
        <f t="shared" si="61"/>
        <v>0</v>
      </c>
      <c r="AF312" s="11">
        <f t="shared" si="62"/>
        <v>0</v>
      </c>
      <c r="AG312" s="11">
        <f t="shared" si="63"/>
        <v>0</v>
      </c>
      <c r="AH312" s="11">
        <f t="shared" si="64"/>
        <v>126.16</v>
      </c>
      <c r="AI312" s="11">
        <f t="shared" si="65"/>
        <v>0</v>
      </c>
      <c r="AJ312" s="12">
        <v>45261</v>
      </c>
      <c r="AK312" s="11" t="s">
        <v>56</v>
      </c>
      <c r="AL312" s="9" t="s">
        <v>57</v>
      </c>
      <c r="AM312" s="9" t="str">
        <f t="shared" si="66"/>
        <v>Transport</v>
      </c>
      <c r="AN312" s="9" t="str">
        <f t="shared" si="67"/>
        <v>Multi</v>
      </c>
      <c r="AO312" s="9" t="str">
        <f t="shared" si="68"/>
        <v>100-200 Mn</v>
      </c>
      <c r="AP312" s="9" t="str">
        <f t="shared" si="69"/>
        <v>Multinational</v>
      </c>
      <c r="AQ312" s="9" t="str">
        <f t="shared" si="70"/>
        <v>Multinational</v>
      </c>
      <c r="AR312" s="13" t="str">
        <f>IF(ISNUMBER(MATCH(C312, {"Gabon","Sudan","Niger","Mali","Burkina Faso","Guinea"}, 0)), "De Facto Countries", "Non-De Facto Countries")</f>
        <v>Non-De Facto Countries</v>
      </c>
      <c r="AS312" s="9" t="str">
        <f t="shared" si="71"/>
        <v>Infrastructure</v>
      </c>
      <c r="AT312" s="9" t="str" cm="1">
        <f t="array" ref="AT312">_xlfn.SWITCH(K312,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13" spans="1:46" ht="10.5">
      <c r="A313" s="8" t="s">
        <v>793</v>
      </c>
      <c r="B313" s="9" t="s">
        <v>794</v>
      </c>
      <c r="C313" s="9" t="s">
        <v>259</v>
      </c>
      <c r="D313" s="9" t="s">
        <v>49</v>
      </c>
      <c r="E313" s="9" t="s">
        <v>79</v>
      </c>
      <c r="F313" s="9" t="s">
        <v>521</v>
      </c>
      <c r="G313" s="9" t="s">
        <v>521</v>
      </c>
      <c r="H313" s="9" t="s">
        <v>52</v>
      </c>
      <c r="I313" s="9" t="s">
        <v>53</v>
      </c>
      <c r="J313" s="9" t="s">
        <v>74</v>
      </c>
      <c r="K313" s="9" t="s">
        <v>93</v>
      </c>
      <c r="L313" s="9">
        <v>0</v>
      </c>
      <c r="M313" s="9">
        <v>0</v>
      </c>
      <c r="N313" s="9">
        <v>5</v>
      </c>
      <c r="O313" s="9">
        <v>0</v>
      </c>
      <c r="P313" s="9">
        <v>0</v>
      </c>
      <c r="Q313" s="9">
        <v>0</v>
      </c>
      <c r="R313" s="9">
        <f t="shared" si="59"/>
        <v>5</v>
      </c>
      <c r="S313" s="9">
        <v>0</v>
      </c>
      <c r="T313" s="9">
        <v>0</v>
      </c>
      <c r="U313" s="9">
        <v>0</v>
      </c>
      <c r="V313" s="11">
        <f t="shared" si="60"/>
        <v>5</v>
      </c>
      <c r="W313" s="9" t="s">
        <v>17</v>
      </c>
      <c r="X313" s="9">
        <v>20</v>
      </c>
      <c r="Y313" s="9">
        <v>20</v>
      </c>
      <c r="Z313" s="9">
        <v>20</v>
      </c>
      <c r="AA313" s="9">
        <v>20</v>
      </c>
      <c r="AB313" s="9">
        <v>20</v>
      </c>
      <c r="AC313" s="10">
        <f t="shared" si="72"/>
        <v>5</v>
      </c>
      <c r="AD313" s="9" t="b">
        <f>Table1[[#This Row],[TOTAL HI]]=Table1[[#This Row],[Total]]</f>
        <v>1</v>
      </c>
      <c r="AE313" s="11">
        <f t="shared" si="61"/>
        <v>1</v>
      </c>
      <c r="AF313" s="11">
        <f t="shared" si="62"/>
        <v>1</v>
      </c>
      <c r="AG313" s="11">
        <f t="shared" si="63"/>
        <v>1</v>
      </c>
      <c r="AH313" s="11">
        <f t="shared" si="64"/>
        <v>1</v>
      </c>
      <c r="AI313" s="11">
        <f t="shared" si="65"/>
        <v>1</v>
      </c>
      <c r="AJ313" s="12">
        <v>45261</v>
      </c>
      <c r="AK313" s="11" t="s">
        <v>56</v>
      </c>
      <c r="AL313" s="9" t="s">
        <v>27</v>
      </c>
      <c r="AM313" s="9" t="str">
        <f t="shared" si="66"/>
        <v>Agriculture</v>
      </c>
      <c r="AN313" s="9" t="str">
        <f t="shared" si="67"/>
        <v>West</v>
      </c>
      <c r="AO313" s="9" t="str">
        <f t="shared" si="68"/>
        <v>&lt;1-50 Mn</v>
      </c>
      <c r="AP313" s="9" t="str">
        <f t="shared" si="69"/>
        <v>ADF Countries</v>
      </c>
      <c r="AQ313" s="9" t="str">
        <f t="shared" si="70"/>
        <v>Non-Transition States</v>
      </c>
      <c r="AR313" s="13" t="str">
        <f>IF(ISNUMBER(MATCH(C313, {"Gabon","Sudan","Niger","Mali","Burkina Faso","Guinea"}, 0)), "De Facto Countries", "Non-De Facto Countries")</f>
        <v>Non-De Facto Countries</v>
      </c>
      <c r="AS313" s="9" t="str">
        <f t="shared" si="71"/>
        <v>Others Including Policy-Based</v>
      </c>
      <c r="AT313" s="9" t="str" cm="1">
        <f t="array" ref="AT313">_xlfn.SWITCH(K313,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14" spans="1:46" ht="10.5">
      <c r="A314" s="8" t="s">
        <v>795</v>
      </c>
      <c r="B314" s="9" t="s">
        <v>796</v>
      </c>
      <c r="C314" s="9" t="s">
        <v>48</v>
      </c>
      <c r="D314" s="9" t="s">
        <v>49</v>
      </c>
      <c r="E314" s="9" t="s">
        <v>79</v>
      </c>
      <c r="F314" s="9" t="s">
        <v>215</v>
      </c>
      <c r="G314" s="9" t="s">
        <v>215</v>
      </c>
      <c r="H314" s="9" t="s">
        <v>52</v>
      </c>
      <c r="I314" s="9" t="s">
        <v>53</v>
      </c>
      <c r="J314" s="9" t="s">
        <v>54</v>
      </c>
      <c r="K314" s="9" t="s">
        <v>216</v>
      </c>
      <c r="L314" s="9">
        <v>50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f t="shared" si="59"/>
        <v>0</v>
      </c>
      <c r="S314" s="9">
        <v>0</v>
      </c>
      <c r="T314" s="9">
        <v>0</v>
      </c>
      <c r="U314" s="9">
        <v>0</v>
      </c>
      <c r="V314" s="11">
        <f t="shared" si="60"/>
        <v>50</v>
      </c>
      <c r="W314" s="9" t="s">
        <v>11</v>
      </c>
      <c r="X314" s="9">
        <v>0</v>
      </c>
      <c r="Y314" s="9">
        <v>0</v>
      </c>
      <c r="Z314" s="9">
        <v>0</v>
      </c>
      <c r="AA314" s="9">
        <v>0</v>
      </c>
      <c r="AB314" s="9">
        <v>100</v>
      </c>
      <c r="AC314" s="10">
        <f t="shared" si="72"/>
        <v>50</v>
      </c>
      <c r="AD314" s="9" t="b">
        <f>Table1[[#This Row],[TOTAL HI]]=Table1[[#This Row],[Total]]</f>
        <v>1</v>
      </c>
      <c r="AE314" s="11">
        <f t="shared" si="61"/>
        <v>0</v>
      </c>
      <c r="AF314" s="11">
        <f t="shared" si="62"/>
        <v>0</v>
      </c>
      <c r="AG314" s="11">
        <f t="shared" si="63"/>
        <v>0</v>
      </c>
      <c r="AH314" s="11">
        <f t="shared" si="64"/>
        <v>0</v>
      </c>
      <c r="AI314" s="11">
        <f t="shared" si="65"/>
        <v>50</v>
      </c>
      <c r="AJ314" s="12">
        <v>45261</v>
      </c>
      <c r="AK314" s="11" t="s">
        <v>56</v>
      </c>
      <c r="AL314" s="9" t="s">
        <v>27</v>
      </c>
      <c r="AM314" s="9" t="str">
        <f t="shared" si="66"/>
        <v>Multi-Sector</v>
      </c>
      <c r="AN314" s="9" t="str">
        <f t="shared" si="67"/>
        <v>North</v>
      </c>
      <c r="AO314" s="9" t="str">
        <f t="shared" si="68"/>
        <v>&lt;1-50 Mn</v>
      </c>
      <c r="AP314" s="9" t="str">
        <f t="shared" si="69"/>
        <v>ADB Countries</v>
      </c>
      <c r="AQ314" s="9" t="str">
        <f t="shared" si="70"/>
        <v>Non-Transition States</v>
      </c>
      <c r="AR314" s="13" t="str">
        <f>IF(ISNUMBER(MATCH(C314, {"Gabon","Sudan","Niger","Mali","Burkina Faso","Guinea"}, 0)), "De Facto Countries", "Non-De Facto Countries")</f>
        <v>Non-De Facto Countries</v>
      </c>
      <c r="AS314" s="9" t="str">
        <f t="shared" si="71"/>
        <v>Others Including Policy-Based</v>
      </c>
      <c r="AT314" s="9" t="str" cm="1">
        <f t="array" ref="AT314">_xlfn.SWITCH(K314,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15" spans="1:46" ht="10.5">
      <c r="A315" s="8" t="s">
        <v>797</v>
      </c>
      <c r="B315" s="9" t="s">
        <v>798</v>
      </c>
      <c r="C315" s="9" t="s">
        <v>772</v>
      </c>
      <c r="D315" s="9" t="s">
        <v>49</v>
      </c>
      <c r="E315" s="9" t="s">
        <v>50</v>
      </c>
      <c r="F315" s="9" t="s">
        <v>137</v>
      </c>
      <c r="G315" s="9" t="s">
        <v>137</v>
      </c>
      <c r="H315" s="9" t="s">
        <v>52</v>
      </c>
      <c r="I315" s="9" t="s">
        <v>53</v>
      </c>
      <c r="J315" s="9" t="s">
        <v>74</v>
      </c>
      <c r="K315" s="9" t="s">
        <v>127</v>
      </c>
      <c r="L315" s="9">
        <v>0</v>
      </c>
      <c r="M315" s="9">
        <v>0</v>
      </c>
      <c r="N315" s="9">
        <v>90</v>
      </c>
      <c r="O315" s="9">
        <v>0</v>
      </c>
      <c r="P315" s="9">
        <v>0</v>
      </c>
      <c r="Q315" s="9">
        <v>0</v>
      </c>
      <c r="R315" s="9">
        <f t="shared" si="59"/>
        <v>90</v>
      </c>
      <c r="S315" s="9">
        <v>0</v>
      </c>
      <c r="T315" s="9">
        <v>0</v>
      </c>
      <c r="U315" s="9">
        <v>0</v>
      </c>
      <c r="V315" s="11">
        <f t="shared" si="60"/>
        <v>90</v>
      </c>
      <c r="W315" s="9" t="s">
        <v>17</v>
      </c>
      <c r="X315" s="9">
        <v>0</v>
      </c>
      <c r="Y315" s="9">
        <v>0</v>
      </c>
      <c r="Z315" s="9">
        <v>10</v>
      </c>
      <c r="AA315" s="9">
        <v>70</v>
      </c>
      <c r="AB315" s="9">
        <v>20</v>
      </c>
      <c r="AC315" s="10">
        <f t="shared" si="72"/>
        <v>90</v>
      </c>
      <c r="AD315" s="9" t="b">
        <f>Table1[[#This Row],[TOTAL HI]]=Table1[[#This Row],[Total]]</f>
        <v>1</v>
      </c>
      <c r="AE315" s="11">
        <f t="shared" si="61"/>
        <v>0</v>
      </c>
      <c r="AF315" s="11">
        <f t="shared" si="62"/>
        <v>0</v>
      </c>
      <c r="AG315" s="11">
        <f t="shared" si="63"/>
        <v>9</v>
      </c>
      <c r="AH315" s="11">
        <f t="shared" si="64"/>
        <v>63</v>
      </c>
      <c r="AI315" s="11">
        <f t="shared" si="65"/>
        <v>18</v>
      </c>
      <c r="AJ315" s="12">
        <v>45261</v>
      </c>
      <c r="AK315" s="11" t="s">
        <v>56</v>
      </c>
      <c r="AL315" s="9" t="s">
        <v>27</v>
      </c>
      <c r="AM315" s="9" t="str">
        <f t="shared" si="66"/>
        <v>Transport</v>
      </c>
      <c r="AN315" s="9" t="str">
        <f t="shared" si="67"/>
        <v>West</v>
      </c>
      <c r="AO315" s="9" t="str">
        <f t="shared" si="68"/>
        <v>50-100 Mn</v>
      </c>
      <c r="AP315" s="9" t="str">
        <f t="shared" si="69"/>
        <v>ADF Countries</v>
      </c>
      <c r="AQ315" s="9" t="str">
        <f t="shared" si="70"/>
        <v>Transition States</v>
      </c>
      <c r="AR315" s="13" t="str">
        <f>IF(ISNUMBER(MATCH(C315, {"Gabon","Sudan","Niger","Mali","Burkina Faso","Guinea"}, 0)), "De Facto Countries", "Non-De Facto Countries")</f>
        <v>De Facto Countries</v>
      </c>
      <c r="AS315" s="9" t="str">
        <f t="shared" si="71"/>
        <v>Infrastructure</v>
      </c>
      <c r="AT315" s="9" t="str" cm="1">
        <f t="array" ref="AT315">_xlfn.SWITCH(K315,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16" spans="1:46" ht="10.5">
      <c r="A316" s="8" t="s">
        <v>799</v>
      </c>
      <c r="B316" s="9" t="s">
        <v>800</v>
      </c>
      <c r="C316" s="9" t="s">
        <v>211</v>
      </c>
      <c r="D316" s="9" t="s">
        <v>49</v>
      </c>
      <c r="E316" s="9" t="s">
        <v>79</v>
      </c>
      <c r="F316" s="9" t="s">
        <v>215</v>
      </c>
      <c r="G316" s="9" t="s">
        <v>215</v>
      </c>
      <c r="H316" s="9" t="s">
        <v>84</v>
      </c>
      <c r="I316" s="9" t="s">
        <v>53</v>
      </c>
      <c r="J316" s="9" t="s">
        <v>54</v>
      </c>
      <c r="K316" s="9" t="s">
        <v>216</v>
      </c>
      <c r="L316" s="9">
        <v>100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f t="shared" si="59"/>
        <v>0</v>
      </c>
      <c r="S316" s="9">
        <v>0</v>
      </c>
      <c r="T316" s="9">
        <v>0</v>
      </c>
      <c r="U316" s="9">
        <v>0</v>
      </c>
      <c r="V316" s="11">
        <f t="shared" si="60"/>
        <v>100</v>
      </c>
      <c r="W316" s="9" t="s">
        <v>11</v>
      </c>
      <c r="X316" s="9">
        <v>20</v>
      </c>
      <c r="Y316" s="9">
        <v>20</v>
      </c>
      <c r="Z316" s="9">
        <v>20</v>
      </c>
      <c r="AA316" s="9">
        <v>20</v>
      </c>
      <c r="AB316" s="9">
        <v>20</v>
      </c>
      <c r="AC316" s="10">
        <f t="shared" si="72"/>
        <v>100</v>
      </c>
      <c r="AD316" s="9" t="b">
        <f>Table1[[#This Row],[TOTAL HI]]=Table1[[#This Row],[Total]]</f>
        <v>1</v>
      </c>
      <c r="AE316" s="11">
        <f t="shared" si="61"/>
        <v>20</v>
      </c>
      <c r="AF316" s="11">
        <f t="shared" si="62"/>
        <v>20</v>
      </c>
      <c r="AG316" s="11">
        <f t="shared" si="63"/>
        <v>20</v>
      </c>
      <c r="AH316" s="11">
        <f t="shared" si="64"/>
        <v>20</v>
      </c>
      <c r="AI316" s="11">
        <f t="shared" si="65"/>
        <v>20</v>
      </c>
      <c r="AJ316" s="12">
        <v>45261</v>
      </c>
      <c r="AK316" s="11" t="s">
        <v>56</v>
      </c>
      <c r="AL316" s="9" t="s">
        <v>27</v>
      </c>
      <c r="AM316" s="9" t="str">
        <f t="shared" si="66"/>
        <v>Multi-Sector</v>
      </c>
      <c r="AN316" s="9" t="str">
        <f t="shared" si="67"/>
        <v>North</v>
      </c>
      <c r="AO316" s="9" t="str">
        <f t="shared" si="68"/>
        <v>50-100 Mn</v>
      </c>
      <c r="AP316" s="9" t="str">
        <f t="shared" si="69"/>
        <v>ADB Countries</v>
      </c>
      <c r="AQ316" s="9" t="str">
        <f t="shared" si="70"/>
        <v>Non-Transition States</v>
      </c>
      <c r="AR316" s="13" t="str">
        <f>IF(ISNUMBER(MATCH(C316, {"Gabon","Sudan","Niger","Mali","Burkina Faso","Guinea"}, 0)), "De Facto Countries", "Non-De Facto Countries")</f>
        <v>Non-De Facto Countries</v>
      </c>
      <c r="AS316" s="9" t="str">
        <f t="shared" si="71"/>
        <v>Others Including Policy-Based</v>
      </c>
      <c r="AT316" s="9" t="str" cm="1">
        <f t="array" ref="AT316">_xlfn.SWITCH(K316,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17" spans="1:46" ht="10.5">
      <c r="A317" s="8" t="s">
        <v>801</v>
      </c>
      <c r="B317" s="9" t="s">
        <v>802</v>
      </c>
      <c r="C317" s="9" t="s">
        <v>189</v>
      </c>
      <c r="D317" s="9" t="s">
        <v>49</v>
      </c>
      <c r="E317" s="9" t="s">
        <v>79</v>
      </c>
      <c r="F317" s="9" t="s">
        <v>399</v>
      </c>
      <c r="G317" s="9" t="s">
        <v>399</v>
      </c>
      <c r="H317" s="9" t="s">
        <v>52</v>
      </c>
      <c r="I317" s="9" t="s">
        <v>53</v>
      </c>
      <c r="J317" s="9" t="s">
        <v>74</v>
      </c>
      <c r="K317" s="9" t="s">
        <v>216</v>
      </c>
      <c r="L317" s="9">
        <v>0</v>
      </c>
      <c r="M317" s="9">
        <v>0</v>
      </c>
      <c r="N317" s="9">
        <v>0</v>
      </c>
      <c r="O317" s="9">
        <v>10</v>
      </c>
      <c r="P317" s="9">
        <v>0</v>
      </c>
      <c r="Q317" s="9">
        <v>0</v>
      </c>
      <c r="R317" s="9">
        <f t="shared" si="59"/>
        <v>10</v>
      </c>
      <c r="S317" s="9">
        <v>0</v>
      </c>
      <c r="T317" s="9">
        <v>0</v>
      </c>
      <c r="U317" s="9">
        <v>0</v>
      </c>
      <c r="V317" s="11">
        <f t="shared" si="60"/>
        <v>10</v>
      </c>
      <c r="W317" s="9" t="s">
        <v>17</v>
      </c>
      <c r="X317" s="9">
        <v>10</v>
      </c>
      <c r="Y317" s="9">
        <v>10</v>
      </c>
      <c r="Z317" s="9">
        <v>10</v>
      </c>
      <c r="AA317" s="9">
        <v>10</v>
      </c>
      <c r="AB317" s="9">
        <v>60</v>
      </c>
      <c r="AC317" s="10">
        <f t="shared" si="72"/>
        <v>10</v>
      </c>
      <c r="AD317" s="9" t="b">
        <f>Table1[[#This Row],[TOTAL HI]]=Table1[[#This Row],[Total]]</f>
        <v>1</v>
      </c>
      <c r="AE317" s="11">
        <f t="shared" si="61"/>
        <v>1</v>
      </c>
      <c r="AF317" s="11">
        <f t="shared" si="62"/>
        <v>1</v>
      </c>
      <c r="AG317" s="11">
        <f t="shared" si="63"/>
        <v>1</v>
      </c>
      <c r="AH317" s="11">
        <f t="shared" si="64"/>
        <v>1</v>
      </c>
      <c r="AI317" s="11">
        <f t="shared" si="65"/>
        <v>6</v>
      </c>
      <c r="AJ317" s="12">
        <v>45261</v>
      </c>
      <c r="AK317" s="11" t="s">
        <v>56</v>
      </c>
      <c r="AL317" s="9" t="s">
        <v>27</v>
      </c>
      <c r="AM317" s="9" t="str">
        <f t="shared" si="66"/>
        <v>Multi-Sector</v>
      </c>
      <c r="AN317" s="9" t="str">
        <f t="shared" si="67"/>
        <v>West</v>
      </c>
      <c r="AO317" s="9" t="str">
        <f t="shared" si="68"/>
        <v>&lt;1-50 Mn</v>
      </c>
      <c r="AP317" s="9" t="str">
        <f t="shared" si="69"/>
        <v>ADF Countries</v>
      </c>
      <c r="AQ317" s="9" t="str">
        <f t="shared" si="70"/>
        <v>Transition States</v>
      </c>
      <c r="AR317" s="13" t="str">
        <f>IF(ISNUMBER(MATCH(C317, {"Gabon","Sudan","Niger","Mali","Burkina Faso","Guinea"}, 0)), "De Facto Countries", "Non-De Facto Countries")</f>
        <v>Non-De Facto Countries</v>
      </c>
      <c r="AS317" s="9" t="str">
        <f t="shared" si="71"/>
        <v>Others Including Policy-Based</v>
      </c>
      <c r="AT317" s="9" t="str" cm="1">
        <f t="array" ref="AT317">_xlfn.SWITCH(K317,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18" spans="1:46" ht="10.5">
      <c r="A318" s="8" t="s">
        <v>803</v>
      </c>
      <c r="B318" s="9" t="s">
        <v>804</v>
      </c>
      <c r="C318" s="9" t="s">
        <v>214</v>
      </c>
      <c r="D318" s="9" t="s">
        <v>49</v>
      </c>
      <c r="E318" s="9" t="s">
        <v>79</v>
      </c>
      <c r="F318" s="9" t="s">
        <v>215</v>
      </c>
      <c r="G318" s="9" t="s">
        <v>215</v>
      </c>
      <c r="H318" s="9" t="s">
        <v>52</v>
      </c>
      <c r="I318" s="9" t="s">
        <v>53</v>
      </c>
      <c r="J318" s="9" t="s">
        <v>67</v>
      </c>
      <c r="K318" s="9" t="s">
        <v>216</v>
      </c>
      <c r="L318" s="9">
        <v>0</v>
      </c>
      <c r="M318" s="9">
        <v>0</v>
      </c>
      <c r="N318" s="9">
        <v>0</v>
      </c>
      <c r="O318" s="9">
        <v>8</v>
      </c>
      <c r="P318" s="9">
        <v>0</v>
      </c>
      <c r="Q318" s="9">
        <v>0</v>
      </c>
      <c r="R318" s="9">
        <f t="shared" si="59"/>
        <v>8</v>
      </c>
      <c r="S318" s="9">
        <v>0</v>
      </c>
      <c r="T318" s="9">
        <v>0</v>
      </c>
      <c r="U318" s="9">
        <v>0</v>
      </c>
      <c r="V318" s="11">
        <f t="shared" si="60"/>
        <v>8</v>
      </c>
      <c r="W318" s="9" t="s">
        <v>17</v>
      </c>
      <c r="X318" s="9">
        <v>0</v>
      </c>
      <c r="Y318" s="9">
        <v>0</v>
      </c>
      <c r="Z318" s="9">
        <v>0</v>
      </c>
      <c r="AA318" s="9">
        <v>0</v>
      </c>
      <c r="AB318" s="9">
        <v>100</v>
      </c>
      <c r="AC318" s="10">
        <f t="shared" si="72"/>
        <v>8</v>
      </c>
      <c r="AD318" s="9" t="b">
        <f>Table1[[#This Row],[TOTAL HI]]=Table1[[#This Row],[Total]]</f>
        <v>1</v>
      </c>
      <c r="AE318" s="11">
        <f t="shared" si="61"/>
        <v>0</v>
      </c>
      <c r="AF318" s="11">
        <f t="shared" si="62"/>
        <v>0</v>
      </c>
      <c r="AG318" s="11">
        <f t="shared" si="63"/>
        <v>0</v>
      </c>
      <c r="AH318" s="11">
        <f t="shared" si="64"/>
        <v>0</v>
      </c>
      <c r="AI318" s="11">
        <f t="shared" si="65"/>
        <v>8</v>
      </c>
      <c r="AJ318" s="12">
        <v>45261</v>
      </c>
      <c r="AK318" s="11" t="s">
        <v>56</v>
      </c>
      <c r="AL318" s="9" t="s">
        <v>27</v>
      </c>
      <c r="AM318" s="9" t="str">
        <f t="shared" si="66"/>
        <v>Multi-Sector</v>
      </c>
      <c r="AN318" s="9" t="str">
        <f t="shared" si="67"/>
        <v>Central</v>
      </c>
      <c r="AO318" s="9" t="str">
        <f t="shared" si="68"/>
        <v>&lt;1-50 Mn</v>
      </c>
      <c r="AP318" s="9" t="str">
        <f t="shared" si="69"/>
        <v>ADF Countries</v>
      </c>
      <c r="AQ318" s="9" t="str">
        <f t="shared" si="70"/>
        <v>Transition States</v>
      </c>
      <c r="AR318" s="13" t="str">
        <f>IF(ISNUMBER(MATCH(C318, {"Gabon","Sudan","Niger","Mali","Burkina Faso","Guinea"}, 0)), "De Facto Countries", "Non-De Facto Countries")</f>
        <v>Non-De Facto Countries</v>
      </c>
      <c r="AS318" s="9" t="str">
        <f t="shared" si="71"/>
        <v>Others Including Policy-Based</v>
      </c>
      <c r="AT318" s="9" t="str" cm="1">
        <f t="array" ref="AT318">_xlfn.SWITCH(K318,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19" spans="1:46" ht="10.5">
      <c r="A319" s="8" t="s">
        <v>805</v>
      </c>
      <c r="B319" s="9" t="s">
        <v>806</v>
      </c>
      <c r="C319" s="9" t="s">
        <v>747</v>
      </c>
      <c r="D319" s="9" t="s">
        <v>49</v>
      </c>
      <c r="E319" s="9" t="s">
        <v>66</v>
      </c>
      <c r="F319" s="9" t="s">
        <v>215</v>
      </c>
      <c r="G319" s="9" t="s">
        <v>215</v>
      </c>
      <c r="H319" s="9" t="s">
        <v>52</v>
      </c>
      <c r="I319" s="9" t="s">
        <v>53</v>
      </c>
      <c r="J319" s="9" t="s">
        <v>67</v>
      </c>
      <c r="K319" s="9" t="s">
        <v>216</v>
      </c>
      <c r="L319" s="9">
        <v>100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f t="shared" si="59"/>
        <v>0</v>
      </c>
      <c r="S319" s="9">
        <v>0</v>
      </c>
      <c r="T319" s="9">
        <v>0</v>
      </c>
      <c r="U319" s="9">
        <v>0</v>
      </c>
      <c r="V319" s="11">
        <f t="shared" si="60"/>
        <v>100</v>
      </c>
      <c r="W319" s="9" t="s">
        <v>11</v>
      </c>
      <c r="X319" s="9">
        <v>25</v>
      </c>
      <c r="Y319" s="9">
        <v>0</v>
      </c>
      <c r="Z319" s="9">
        <v>25</v>
      </c>
      <c r="AA319" s="9">
        <v>25</v>
      </c>
      <c r="AB319" s="9">
        <v>25</v>
      </c>
      <c r="AC319" s="10">
        <f t="shared" si="72"/>
        <v>100</v>
      </c>
      <c r="AD319" s="9" t="b">
        <f>Table1[[#This Row],[TOTAL HI]]=Table1[[#This Row],[Total]]</f>
        <v>1</v>
      </c>
      <c r="AE319" s="11">
        <f t="shared" si="61"/>
        <v>25</v>
      </c>
      <c r="AF319" s="11">
        <f t="shared" si="62"/>
        <v>0</v>
      </c>
      <c r="AG319" s="11">
        <f t="shared" si="63"/>
        <v>25</v>
      </c>
      <c r="AH319" s="11">
        <f t="shared" si="64"/>
        <v>25</v>
      </c>
      <c r="AI319" s="11">
        <f t="shared" si="65"/>
        <v>25</v>
      </c>
      <c r="AJ319" s="12">
        <v>45261</v>
      </c>
      <c r="AK319" s="11" t="s">
        <v>56</v>
      </c>
      <c r="AL319" s="9" t="s">
        <v>27</v>
      </c>
      <c r="AM319" s="9" t="str">
        <f t="shared" si="66"/>
        <v>Multi-Sector</v>
      </c>
      <c r="AN319" s="9" t="str">
        <f t="shared" si="67"/>
        <v>Central</v>
      </c>
      <c r="AO319" s="9" t="str">
        <f t="shared" si="68"/>
        <v>50-100 Mn</v>
      </c>
      <c r="AP319" s="9" t="str">
        <f t="shared" si="69"/>
        <v>ADB Countries</v>
      </c>
      <c r="AQ319" s="9" t="str">
        <f t="shared" si="70"/>
        <v>Non-Transition States</v>
      </c>
      <c r="AR319" s="13" t="str">
        <f>IF(ISNUMBER(MATCH(C319, {"Gabon","Sudan","Niger","Mali","Burkina Faso","Guinea"}, 0)), "De Facto Countries", "Non-De Facto Countries")</f>
        <v>Non-De Facto Countries</v>
      </c>
      <c r="AS319" s="9" t="str">
        <f t="shared" si="71"/>
        <v>Others Including Policy-Based</v>
      </c>
      <c r="AT319" s="9" t="str" cm="1">
        <f t="array" ref="AT319">_xlfn.SWITCH(K319,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20" spans="1:46" ht="10.5">
      <c r="A320" s="8" t="s">
        <v>807</v>
      </c>
      <c r="B320" s="9" t="s">
        <v>808</v>
      </c>
      <c r="C320" s="9" t="s">
        <v>192</v>
      </c>
      <c r="D320" s="9" t="s">
        <v>49</v>
      </c>
      <c r="E320" s="9" t="s">
        <v>79</v>
      </c>
      <c r="F320" s="9" t="s">
        <v>215</v>
      </c>
      <c r="G320" s="9" t="s">
        <v>215</v>
      </c>
      <c r="H320" s="9" t="s">
        <v>52</v>
      </c>
      <c r="I320" s="9" t="s">
        <v>53</v>
      </c>
      <c r="J320" s="9" t="s">
        <v>74</v>
      </c>
      <c r="K320" s="9" t="s">
        <v>216</v>
      </c>
      <c r="L320" s="9">
        <v>60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f t="shared" si="59"/>
        <v>0</v>
      </c>
      <c r="S320" s="9">
        <v>0</v>
      </c>
      <c r="T320" s="9">
        <v>0</v>
      </c>
      <c r="U320" s="9">
        <v>0</v>
      </c>
      <c r="V320" s="11">
        <f t="shared" si="60"/>
        <v>60</v>
      </c>
      <c r="W320" s="9" t="s">
        <v>11</v>
      </c>
      <c r="X320" s="9">
        <v>0</v>
      </c>
      <c r="Y320" s="9">
        <v>0</v>
      </c>
      <c r="Z320" s="9">
        <v>0</v>
      </c>
      <c r="AA320" s="9">
        <v>0</v>
      </c>
      <c r="AB320" s="9">
        <v>100</v>
      </c>
      <c r="AC320" s="10">
        <f t="shared" si="72"/>
        <v>60</v>
      </c>
      <c r="AD320" s="9" t="b">
        <f>Table1[[#This Row],[TOTAL HI]]=Table1[[#This Row],[Total]]</f>
        <v>1</v>
      </c>
      <c r="AE320" s="11">
        <f t="shared" si="61"/>
        <v>0</v>
      </c>
      <c r="AF320" s="11">
        <f t="shared" si="62"/>
        <v>0</v>
      </c>
      <c r="AG320" s="11">
        <f t="shared" si="63"/>
        <v>0</v>
      </c>
      <c r="AH320" s="11">
        <f t="shared" si="64"/>
        <v>0</v>
      </c>
      <c r="AI320" s="11">
        <f t="shared" si="65"/>
        <v>60</v>
      </c>
      <c r="AJ320" s="12">
        <v>45261</v>
      </c>
      <c r="AK320" s="11" t="s">
        <v>56</v>
      </c>
      <c r="AL320" s="9" t="s">
        <v>27</v>
      </c>
      <c r="AM320" s="9" t="str">
        <f t="shared" si="66"/>
        <v>Multi-Sector</v>
      </c>
      <c r="AN320" s="9" t="str">
        <f t="shared" si="67"/>
        <v>West</v>
      </c>
      <c r="AO320" s="9" t="str">
        <f t="shared" si="68"/>
        <v>50-100 Mn</v>
      </c>
      <c r="AP320" s="9" t="str">
        <f t="shared" si="69"/>
        <v>Blend Countries</v>
      </c>
      <c r="AQ320" s="9" t="str">
        <f t="shared" si="70"/>
        <v>Non-Transition States</v>
      </c>
      <c r="AR320" s="13" t="str">
        <f>IF(ISNUMBER(MATCH(C320, {"Gabon","Sudan","Niger","Mali","Burkina Faso","Guinea"}, 0)), "De Facto Countries", "Non-De Facto Countries")</f>
        <v>Non-De Facto Countries</v>
      </c>
      <c r="AS320" s="9" t="str">
        <f t="shared" si="71"/>
        <v>Others Including Policy-Based</v>
      </c>
      <c r="AT320" s="9" t="str" cm="1">
        <f t="array" ref="AT320">_xlfn.SWITCH(K320,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21" spans="1:46" ht="10.5">
      <c r="A321" s="8" t="s">
        <v>809</v>
      </c>
      <c r="B321" s="9" t="s">
        <v>810</v>
      </c>
      <c r="C321" s="9" t="s">
        <v>211</v>
      </c>
      <c r="D321" s="9" t="s">
        <v>49</v>
      </c>
      <c r="E321" s="9" t="s">
        <v>79</v>
      </c>
      <c r="F321" s="9" t="s">
        <v>575</v>
      </c>
      <c r="G321" s="9" t="s">
        <v>575</v>
      </c>
      <c r="H321" s="9" t="s">
        <v>52</v>
      </c>
      <c r="I321" s="9" t="s">
        <v>53</v>
      </c>
      <c r="J321" s="9" t="s">
        <v>54</v>
      </c>
      <c r="K321" s="9" t="s">
        <v>134</v>
      </c>
      <c r="L321" s="9">
        <v>95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f t="shared" si="59"/>
        <v>0</v>
      </c>
      <c r="S321" s="9">
        <v>0</v>
      </c>
      <c r="T321" s="9">
        <v>0</v>
      </c>
      <c r="U321" s="9">
        <v>0</v>
      </c>
      <c r="V321" s="11">
        <f t="shared" si="60"/>
        <v>95</v>
      </c>
      <c r="W321" s="9" t="s">
        <v>11</v>
      </c>
      <c r="X321" s="9">
        <v>0</v>
      </c>
      <c r="Y321" s="9">
        <v>0</v>
      </c>
      <c r="Z321" s="9">
        <v>0</v>
      </c>
      <c r="AA321" s="9">
        <v>0</v>
      </c>
      <c r="AB321" s="9">
        <v>100</v>
      </c>
      <c r="AC321" s="10">
        <f t="shared" si="72"/>
        <v>95</v>
      </c>
      <c r="AD321" s="9" t="b">
        <f>Table1[[#This Row],[TOTAL HI]]=Table1[[#This Row],[Total]]</f>
        <v>1</v>
      </c>
      <c r="AE321" s="11">
        <f t="shared" si="61"/>
        <v>0</v>
      </c>
      <c r="AF321" s="11">
        <f t="shared" si="62"/>
        <v>0</v>
      </c>
      <c r="AG321" s="11">
        <f t="shared" si="63"/>
        <v>0</v>
      </c>
      <c r="AH321" s="11">
        <f t="shared" si="64"/>
        <v>0</v>
      </c>
      <c r="AI321" s="11">
        <f t="shared" si="65"/>
        <v>95</v>
      </c>
      <c r="AJ321" s="12">
        <v>45261</v>
      </c>
      <c r="AK321" s="11" t="s">
        <v>56</v>
      </c>
      <c r="AL321" s="9" t="s">
        <v>27</v>
      </c>
      <c r="AM321" s="9" t="str">
        <f t="shared" si="66"/>
        <v>Social</v>
      </c>
      <c r="AN321" s="9" t="str">
        <f t="shared" si="67"/>
        <v>North</v>
      </c>
      <c r="AO321" s="9" t="str">
        <f t="shared" si="68"/>
        <v>50-100 Mn</v>
      </c>
      <c r="AP321" s="9" t="str">
        <f t="shared" si="69"/>
        <v>ADB Countries</v>
      </c>
      <c r="AQ321" s="9" t="str">
        <f t="shared" si="70"/>
        <v>Non-Transition States</v>
      </c>
      <c r="AR321" s="13" t="str">
        <f>IF(ISNUMBER(MATCH(C321, {"Gabon","Sudan","Niger","Mali","Burkina Faso","Guinea"}, 0)), "De Facto Countries", "Non-De Facto Countries")</f>
        <v>Non-De Facto Countries</v>
      </c>
      <c r="AS321" s="9" t="str">
        <f t="shared" si="71"/>
        <v>Others Including Policy-Based</v>
      </c>
      <c r="AT321" s="9" t="str" cm="1">
        <f t="array" ref="AT321">_xlfn.SWITCH(K321,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22" spans="1:46" ht="10.5">
      <c r="A322" s="8" t="s">
        <v>811</v>
      </c>
      <c r="B322" s="9" t="s">
        <v>812</v>
      </c>
      <c r="C322" s="9" t="s">
        <v>264</v>
      </c>
      <c r="D322" s="9" t="s">
        <v>49</v>
      </c>
      <c r="E322" s="9" t="s">
        <v>66</v>
      </c>
      <c r="F322" s="9" t="s">
        <v>186</v>
      </c>
      <c r="G322" s="9" t="s">
        <v>186</v>
      </c>
      <c r="H322" s="9" t="s">
        <v>52</v>
      </c>
      <c r="I322" s="9" t="s">
        <v>53</v>
      </c>
      <c r="J322" s="9" t="s">
        <v>67</v>
      </c>
      <c r="K322" s="9" t="s">
        <v>127</v>
      </c>
      <c r="L322" s="9">
        <v>200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f t="shared" ref="R322:R385" si="73">N322+O322+Q322</f>
        <v>0</v>
      </c>
      <c r="S322" s="9">
        <v>0</v>
      </c>
      <c r="T322" s="9">
        <v>0</v>
      </c>
      <c r="U322" s="9">
        <v>0</v>
      </c>
      <c r="V322" s="11">
        <f t="shared" si="60"/>
        <v>200</v>
      </c>
      <c r="W322" s="9" t="s">
        <v>11</v>
      </c>
      <c r="X322" s="9">
        <v>0</v>
      </c>
      <c r="Y322" s="9">
        <v>0</v>
      </c>
      <c r="Z322" s="9">
        <v>0</v>
      </c>
      <c r="AA322" s="9">
        <v>75</v>
      </c>
      <c r="AB322" s="9">
        <v>25</v>
      </c>
      <c r="AC322" s="10">
        <f t="shared" si="72"/>
        <v>200</v>
      </c>
      <c r="AD322" s="9" t="b">
        <f>Table1[[#This Row],[TOTAL HI]]=Table1[[#This Row],[Total]]</f>
        <v>1</v>
      </c>
      <c r="AE322" s="11">
        <f t="shared" si="61"/>
        <v>0</v>
      </c>
      <c r="AF322" s="11">
        <f t="shared" si="62"/>
        <v>0</v>
      </c>
      <c r="AG322" s="11">
        <f t="shared" si="63"/>
        <v>0</v>
      </c>
      <c r="AH322" s="11">
        <f t="shared" si="64"/>
        <v>150</v>
      </c>
      <c r="AI322" s="11">
        <f t="shared" si="65"/>
        <v>50</v>
      </c>
      <c r="AJ322" s="12">
        <v>45261</v>
      </c>
      <c r="AK322" s="11" t="s">
        <v>56</v>
      </c>
      <c r="AL322" s="9" t="s">
        <v>27</v>
      </c>
      <c r="AM322" s="9" t="str">
        <f t="shared" si="66"/>
        <v>Transport</v>
      </c>
      <c r="AN322" s="9" t="str">
        <f t="shared" si="67"/>
        <v>Central</v>
      </c>
      <c r="AO322" s="9" t="str">
        <f t="shared" si="68"/>
        <v>100-200 Mn</v>
      </c>
      <c r="AP322" s="9" t="str">
        <f t="shared" si="69"/>
        <v>ADB Countries</v>
      </c>
      <c r="AQ322" s="9" t="str">
        <f t="shared" si="70"/>
        <v>Non-Transition States</v>
      </c>
      <c r="AR322" s="13" t="str">
        <f>IF(ISNUMBER(MATCH(C322, {"Gabon","Sudan","Niger","Mali","Burkina Faso","Guinea"}, 0)), "De Facto Countries", "Non-De Facto Countries")</f>
        <v>De Facto Countries</v>
      </c>
      <c r="AS322" s="9" t="str">
        <f t="shared" si="71"/>
        <v>Infrastructure</v>
      </c>
      <c r="AT322" s="9" t="str" cm="1">
        <f t="array" ref="AT322">_xlfn.SWITCH(K322,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23" spans="1:46" ht="10.5">
      <c r="A323" s="8" t="s">
        <v>813</v>
      </c>
      <c r="B323" s="9" t="s">
        <v>814</v>
      </c>
      <c r="C323" s="9" t="s">
        <v>200</v>
      </c>
      <c r="D323" s="9" t="s">
        <v>49</v>
      </c>
      <c r="E323" s="9" t="s">
        <v>66</v>
      </c>
      <c r="F323" s="9" t="s">
        <v>186</v>
      </c>
      <c r="G323" s="9" t="s">
        <v>186</v>
      </c>
      <c r="H323" s="9" t="s">
        <v>52</v>
      </c>
      <c r="I323" s="9" t="s">
        <v>53</v>
      </c>
      <c r="J323" s="9" t="s">
        <v>67</v>
      </c>
      <c r="K323" s="9" t="s">
        <v>127</v>
      </c>
      <c r="L323" s="9">
        <v>200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f t="shared" si="73"/>
        <v>0</v>
      </c>
      <c r="S323" s="9">
        <v>0</v>
      </c>
      <c r="T323" s="9">
        <v>0</v>
      </c>
      <c r="U323" s="9">
        <v>0</v>
      </c>
      <c r="V323" s="11">
        <f t="shared" si="60"/>
        <v>200</v>
      </c>
      <c r="W323" s="9" t="s">
        <v>11</v>
      </c>
      <c r="X323" s="9">
        <v>10</v>
      </c>
      <c r="Y323" s="9">
        <v>0</v>
      </c>
      <c r="Z323" s="9">
        <v>20</v>
      </c>
      <c r="AA323" s="9">
        <v>40</v>
      </c>
      <c r="AB323" s="9">
        <v>30</v>
      </c>
      <c r="AC323" s="10">
        <f t="shared" si="72"/>
        <v>200</v>
      </c>
      <c r="AD323" s="9" t="b">
        <f>Table1[[#This Row],[TOTAL HI]]=Table1[[#This Row],[Total]]</f>
        <v>1</v>
      </c>
      <c r="AE323" s="11">
        <f t="shared" si="61"/>
        <v>20</v>
      </c>
      <c r="AF323" s="11">
        <f t="shared" si="62"/>
        <v>0</v>
      </c>
      <c r="AG323" s="11">
        <f t="shared" si="63"/>
        <v>40</v>
      </c>
      <c r="AH323" s="11">
        <f t="shared" si="64"/>
        <v>80</v>
      </c>
      <c r="AI323" s="11">
        <f t="shared" si="65"/>
        <v>60</v>
      </c>
      <c r="AJ323" s="12">
        <v>45261</v>
      </c>
      <c r="AK323" s="11" t="s">
        <v>56</v>
      </c>
      <c r="AL323" s="9" t="s">
        <v>27</v>
      </c>
      <c r="AM323" s="9" t="str">
        <f t="shared" si="66"/>
        <v>Transport</v>
      </c>
      <c r="AN323" s="9" t="str">
        <f t="shared" si="67"/>
        <v>Central</v>
      </c>
      <c r="AO323" s="9" t="str">
        <f t="shared" si="68"/>
        <v>100-200 Mn</v>
      </c>
      <c r="AP323" s="9" t="str">
        <f t="shared" si="69"/>
        <v>Blend Countries</v>
      </c>
      <c r="AQ323" s="9" t="str">
        <f t="shared" si="70"/>
        <v>Non-Transition States</v>
      </c>
      <c r="AR323" s="13" t="str">
        <f>IF(ISNUMBER(MATCH(C323, {"Gabon","Sudan","Niger","Mali","Burkina Faso","Guinea"}, 0)), "De Facto Countries", "Non-De Facto Countries")</f>
        <v>Non-De Facto Countries</v>
      </c>
      <c r="AS323" s="9" t="str">
        <f t="shared" si="71"/>
        <v>Infrastructure</v>
      </c>
      <c r="AT323" s="9" t="str" cm="1">
        <f t="array" ref="AT323">_xlfn.SWITCH(K323,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24" spans="1:46" ht="10.5">
      <c r="A324" s="8" t="s">
        <v>815</v>
      </c>
      <c r="B324" s="9" t="s">
        <v>816</v>
      </c>
      <c r="C324" s="9" t="s">
        <v>394</v>
      </c>
      <c r="D324" s="9" t="s">
        <v>49</v>
      </c>
      <c r="E324" s="9" t="s">
        <v>50</v>
      </c>
      <c r="F324" s="9" t="s">
        <v>215</v>
      </c>
      <c r="G324" s="9" t="s">
        <v>215</v>
      </c>
      <c r="H324" s="9" t="s">
        <v>52</v>
      </c>
      <c r="I324" s="9" t="s">
        <v>53</v>
      </c>
      <c r="J324" s="9" t="s">
        <v>67</v>
      </c>
      <c r="K324" s="9" t="s">
        <v>216</v>
      </c>
      <c r="L324" s="9">
        <v>0</v>
      </c>
      <c r="M324" s="9">
        <v>0</v>
      </c>
      <c r="N324" s="9">
        <v>0</v>
      </c>
      <c r="O324" s="9">
        <v>20</v>
      </c>
      <c r="P324" s="9">
        <v>0</v>
      </c>
      <c r="Q324" s="9">
        <v>0</v>
      </c>
      <c r="R324" s="9">
        <f t="shared" si="73"/>
        <v>20</v>
      </c>
      <c r="S324" s="9">
        <v>0</v>
      </c>
      <c r="T324" s="9">
        <v>0</v>
      </c>
      <c r="U324" s="9">
        <v>0</v>
      </c>
      <c r="V324" s="11">
        <f t="shared" ref="V324:V389" si="74">L324+M324+N324+O324+P324+Q324+S324+U324</f>
        <v>20</v>
      </c>
      <c r="W324" s="9" t="s">
        <v>17</v>
      </c>
      <c r="X324" s="9">
        <v>0</v>
      </c>
      <c r="Y324" s="9">
        <v>0</v>
      </c>
      <c r="Z324" s="9">
        <v>0</v>
      </c>
      <c r="AA324" s="9">
        <v>0</v>
      </c>
      <c r="AB324" s="9">
        <v>100</v>
      </c>
      <c r="AC324" s="10">
        <f t="shared" si="72"/>
        <v>20</v>
      </c>
      <c r="AD324" s="9" t="b">
        <f>Table1[[#This Row],[TOTAL HI]]=Table1[[#This Row],[Total]]</f>
        <v>1</v>
      </c>
      <c r="AE324" s="11">
        <f t="shared" ref="AE324:AE389" si="75">IFERROR((V324*X324)/(100),"")</f>
        <v>0</v>
      </c>
      <c r="AF324" s="11">
        <f t="shared" ref="AF324:AF389" si="76">IFERROR((V324*Y324)/100,"")</f>
        <v>0</v>
      </c>
      <c r="AG324" s="11">
        <f t="shared" ref="AG324:AG389" si="77">IFERROR((V324*Z324)/100,"")</f>
        <v>0</v>
      </c>
      <c r="AH324" s="11">
        <f t="shared" ref="AH324:AH389" si="78">IFERROR((V324*AA324)/100,"")</f>
        <v>0</v>
      </c>
      <c r="AI324" s="11">
        <f t="shared" ref="AI324:AI389" si="79">IFERROR((V324*AB324)/100,"")</f>
        <v>20</v>
      </c>
      <c r="AJ324" s="12">
        <v>45261</v>
      </c>
      <c r="AK324" s="11" t="s">
        <v>56</v>
      </c>
      <c r="AL324" s="9" t="s">
        <v>27</v>
      </c>
      <c r="AM324" s="9" t="str">
        <f t="shared" ref="AM324:AM389" si="80">IF(MID(A324,6,1)="A","Agriculture",
IF(MID(A324,6,1)="B","Industry",
IF(MID(A324,6,1)="C","Environment",
IF(MID(A324,6,1)="D","Transport",
IF(MID(A324,6,1)="E","WASH Sector",
IF(MID(A324,6,1)="F","Power",
IF(MID(A324,6,1)="G","ICT",
IF(MID(A324,6,1)="H","Finance",
IF(MID(A324,6,1)="I","Social",
IF(MID(A324,6,1)="J","Urban Developm.",
IF(MID(A324,6,1)="K","Multi-Sector","")))))))))))</f>
        <v>Multi-Sector</v>
      </c>
      <c r="AN324" s="9" t="str">
        <f t="shared" ref="AN324:AN389" si="81">IF(C324="Algeria","North",IF(C324="Angola","South",IF(C324="Benin","West",IF(C324="Botswana","South",IF(C324="Burkina Faso","West",IF(C324="Burundi","East",IF(C324="Cameroon","Central",IF(C324="Cape Verde","West",IF(C324="Central African Republic","Central",IF(C324="Chad","Central",IF(C324="Comoros","East",IF(C324="Congo CG","Central",IF(C324="Côte D'Ivoire","West",IF(C324="Dem Rep Congo","Central",IF(C324="Djibouti","East",IF(C324="Egypt","North",IF(C324="Equatorial Guinea","Central",IF(C324="Eritrea","East",IF(C324="Eswatini","South",IF(C324="Ethiopia","East",IF(C324="Gabon","Central",IF(C324="Gambia","West",IF(C324="Ghana","West",IF(C324="Guinea","West",IF(C324="Guinea-Bissau","West",IF(C324="Kenya","East",IF(C324="Lesotho","South",IF(C324="Liberia","West",IF(C324="Libya","North",IF(C324="Madagascar","South",IF(C324="Malawi","South",IF(C324="Mali","West",IF(C324="Mauritania","North",IF(C324="Mauritius","South",IF(C324="Morocco","North",IF(C324="Mozambique","South",IF(C324="Multinational","Multi",IF(C324="Multi","Multi",IF(C324="Namibia","South",IF(C324="Niger","West",IF(C324="Nigeria","Nigeria",IF(C324="Rwanda","East",IF(C324="Sao Tome &amp; Principe","South",IF(C324="Senegal","West",IF(C324="Seychelles","East",IF(C324="Sierra Leone","West",IF(C324="Somalia","East",IF(C324="South Africa","South",IF(C324="South Sudan","East",IF(C324="Sudan","East",IF(C324="Tanzania","East",IF(C324="Togo","West",IF(C324="Tunisia","North",IF(C324="Uganda","East",IF(C324="Zambia","South",IF(C324="Zimbabwe","South","Not Listed"))))))))))))))))))))))))))))))))))))))))))))))))))))))))</f>
        <v>Central</v>
      </c>
      <c r="AO324" s="9" t="str">
        <f t="shared" ref="AO324:AO389" si="82">IF(V324&lt;=50,"&lt;1-50 Mn",IF(V324&lt;=100,"50-100 Mn",IF(V324&lt;=200,"100-200 Mn",IF(V324&lt;=300,"100-300 Mn","&gt;300 Mn"))))</f>
        <v>&lt;1-50 Mn</v>
      </c>
      <c r="AP324" s="9" t="str">
        <f t="shared" ref="AP324:AP389" si="83">IF(C324="Algeria","ADB Countries",IF(C324="Angola","ADB Countries",IF(C324="Benin","ADF Countries",IF(C324="Botswana","ADB Countries",IF(C324="Burkina Faso","ADF Countries",IF(C324="Burundi","ADF Countries",IF(C324="Cameroon","Blend Countries",IF(C324="Cape Verde","ADB Countries",IF(C324="Central African Republic","ADF Countries",IF(C324="Centrafrique","ADF Countries",IF(C324="Chad","ADF Countries",IF(C324="Comoros","ADF Countries",IF(C324="Congo CG","ADB Countries",IF(C324="Congo","ADB Countries",IF(C324="Côte D'Ivoire","Blend Countries",IF(C324="Dem Rep Congo","ADF Countries",IF(C324="DEMOCRATIC REPUBLIC OF THE CONGO","ADF Countries",IF(C324="Djibouti","ADF Countries",IF(C324="Egypt","ADB Countries",IF(C324="Eq Guinea","ADB Countries",IF(C324="Equatorial Guinea","ADB Countries",IF(C324="Eritrea","ADF Countries",IF(C324="Swaziland","ADB Countries",IF(C324="Eswatini","ADB Countries",IF(C324="Ethiopia","ADF Countries",IF(C324="Gabon","ADB Countries",IF(C324="Gambia","ADF Countries",IF(C324="Ghana","ADF Countries",IF(C324="Guinea","ADF Countries",IF(C324="Guinea-Bissau","ADF Countries",IF(C324="Kenya","Blend Countries",IF(C324="Lesotho","ADF Countries",IF(C324="Liberia","ADF Countries",IF(C324="Libya","ADB Countries",IF(C324="Madagascar","ADF Countries",IF(C324="Malawi","ADF Countries",IF(C324="Mali","ADF Countries",IF(C324="Mauritania","ADF Countries",IF(C324="Mauritius","ADB Countries",IF(C324="Morocco","ADB Countries",IF(C324="Mozambique","ADF Countries",IF(OR(C324="Multi",C324="Multinational",C324="Multi-Countries"),"Multinational",IF(C324="Namibia","ADB Countries",IF(C324="Niger","ADF Countries",IF(C324="Nigeria","ADB Countries",IF(C324="Rwanda","ADF Countries",IF(C324="Sao Tome &amp; Principe","ADF Countries",IF(C324="Sao Tome","ADF Countries",IF(C324="Senegal","Blend Countries",IF(C324="Seychelles","ADB Countries",IF(C324="Sierra Leone","ADF Countries",IF(C324="Somalia","ADF Countries",IF(C324="South Africa","ADB Countries",IF(C324="South Sudan","ADF Countries",IF(C324="Sudan","ADF Countries",IF(C324="Tanzania","Blend Countries",IF(C324="Togo","ADF Countries",IF(C324="Tunisia","ADB Countries",IF(C324="Uganda","ADF Countries",IF(C324="Zambia","Blend Countries",IF(C324="Zimbabwe","ADF Countries","")))))))))))))))))))))))))))))))))))))))))))))))))))))))))))))</f>
        <v>ADF Countries</v>
      </c>
      <c r="AQ324" s="9" t="str">
        <f t="shared" ref="AQ324:AQ389" si="84">IF(C324="Algeria","Non-Transition States",
IF(C324="Angola","Non-Transition States",
IF(C324="Benin","Non-Transition States",
IF(C324="Botswana","Non-Transition States",
IF(C324="Burkina Faso","Transition States",
IF(C324="Burundi","Transition States",
IF(C324="Cameroon","Non-Transition States",
IF(C324="Cape Verde","Non-Transition States",
IF(C324="Central African Republic","Transition States",
IF(C324="Centrafrique","Transition States",
IF(C324="Chad","Transition States",
IF(C324="Comoros","Transition States",
IF(C324="Congo CG","Non-Transition States",
IF(C324="Congo","Non-Transition States",
IF(C324="Côte D'Ivoire","Non-Transition States",
IF(C324="Dem Rep Congo","Transition States",
IF(C324="DEMOCRATIC REPUBLIC OF THE CONGO","Transition States",
IF(C324="Djibouti","Transition States",
IF(C324="Egypt","Non-Transition States",
IF(C324="Eq Guinea","Non-Transition States",
IF(C324="Equatorial Guinea","Non-Transition States",
IF(C324="Eritrea","Transition States",
IF(C324="Swaziland","Non-Transition States",
IF(C324="Eswatini","Non-Transition States",
IF(C324="Ethiopia","Non-Transition States",
IF(C324="Gabon","Non-Transition States",
IF(C324="Gambia","Transition States",
IF(C324="Ghana","Non-Transition States",
IF(C324="Guinea","Transition States",
IF(C324="Guinea-Bissau","Transition States",
IF(C324="Kenya","Non-Transition States",
IF(C324="Lesotho","Non-Transition States",
IF(C324="Liberia","Transition States",
IF(C324="Libya","Non-Transition States",
IF(C324="Madagascar","Transition States",
IF(C324="Malawi","Non-Transition States",
IF(C324="Mali","Transition States",
IF(C324="Mauritania","Non-Transition States",
IF(C324="Mauritius","Non-Transition States",
IF(C324="Morocco","Non-Transition States",
IF(C324="Mozambique","Transition States",
IF(C324="Multi","Multinational",
IF(C324="Multinational","Multinational",
IF(C324="Namibia","Non-Transition States",
IF(C324="Niger","Transition States",
IF(C324="Nigeria","Non-Transition States",
IF(C324="Rwanda","Non-Transition States",
IF(C324="Sao Tome &amp; Principe","Non-Transition States",
IF(C324="Sao Tome","Non-Transition States",
IF(C324="Senegal","Non-Transition States",
IF(C324="Seychelles","Non-Transition States",
IF(C324="Sierra Leone","Transition States",
IF(C324="Somalia","Transition States",
IF(C324="South Africa","Non-Transition States",
IF(C324="South Sudan","Transition States",
IF(C324="Sudan","Transition States",
IF(C324="Tanzania","Non-Transition States",
IF(C324="Togo","Transition States",
IF(C324="Tunisia","Non-Transition States",
IF(C324="Uganda","Non-Transition States",
IF(C324="Zambia","Non-Transition States",
IF(C324="Zimbabwe","Transition States",
IF(C324="Multi-Countries","Multinational","")))))))))))))))))))))))))))))))))))))))))))))))))))))))))))))))</f>
        <v>Transition States</v>
      </c>
      <c r="AR324" s="13" t="str">
        <f>IF(ISNUMBER(MATCH(C324, {"Gabon","Sudan","Niger","Mali","Burkina Faso","Guinea"}, 0)), "De Facto Countries", "Non-De Facto Countries")</f>
        <v>Non-De Facto Countries</v>
      </c>
      <c r="AS324" s="9" t="str">
        <f t="shared" ref="AS324:AS389" si="85">IF(OR(AM324="Environment", AM324="Power", AM324="Transport", AM324="Urban Developm.", AM324="WASH Sector"), "Infrastructure", "Others Including Policy-Based")</f>
        <v>Others Including Policy-Based</v>
      </c>
      <c r="AT324" s="9" t="str" cm="1">
        <f t="array" ref="AT324">_xlfn.SWITCH(K324,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25" spans="1:46" ht="10.5">
      <c r="A325" s="8" t="s">
        <v>817</v>
      </c>
      <c r="B325" s="9" t="s">
        <v>818</v>
      </c>
      <c r="C325" s="9" t="s">
        <v>279</v>
      </c>
      <c r="D325" s="9" t="s">
        <v>49</v>
      </c>
      <c r="E325" s="9" t="s">
        <v>79</v>
      </c>
      <c r="F325" s="9" t="s">
        <v>215</v>
      </c>
      <c r="G325" s="9" t="s">
        <v>215</v>
      </c>
      <c r="H325" s="9" t="s">
        <v>52</v>
      </c>
      <c r="I325" s="9" t="s">
        <v>53</v>
      </c>
      <c r="J325" s="9" t="s">
        <v>74</v>
      </c>
      <c r="K325" s="9" t="s">
        <v>216</v>
      </c>
      <c r="L325" s="9">
        <v>25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f t="shared" si="73"/>
        <v>0</v>
      </c>
      <c r="S325" s="9">
        <v>0</v>
      </c>
      <c r="T325" s="9">
        <v>0</v>
      </c>
      <c r="U325" s="9">
        <v>0</v>
      </c>
      <c r="V325" s="11">
        <f t="shared" si="74"/>
        <v>25</v>
      </c>
      <c r="W325" s="9" t="s">
        <v>11</v>
      </c>
      <c r="X325" s="9">
        <v>20</v>
      </c>
      <c r="Y325" s="9">
        <v>20</v>
      </c>
      <c r="Z325" s="9">
        <v>0</v>
      </c>
      <c r="AA325" s="9">
        <v>0</v>
      </c>
      <c r="AB325" s="9">
        <v>60</v>
      </c>
      <c r="AC325" s="10">
        <f t="shared" si="72"/>
        <v>25</v>
      </c>
      <c r="AD325" s="9" t="b">
        <f>Table1[[#This Row],[TOTAL HI]]=Table1[[#This Row],[Total]]</f>
        <v>1</v>
      </c>
      <c r="AE325" s="11">
        <f t="shared" si="75"/>
        <v>5</v>
      </c>
      <c r="AF325" s="11">
        <f t="shared" si="76"/>
        <v>5</v>
      </c>
      <c r="AG325" s="11">
        <f t="shared" si="77"/>
        <v>0</v>
      </c>
      <c r="AH325" s="11">
        <f t="shared" si="78"/>
        <v>0</v>
      </c>
      <c r="AI325" s="11">
        <f t="shared" si="79"/>
        <v>15</v>
      </c>
      <c r="AJ325" s="12">
        <v>45261</v>
      </c>
      <c r="AK325" s="11" t="s">
        <v>56</v>
      </c>
      <c r="AL325" s="9" t="s">
        <v>27</v>
      </c>
      <c r="AM325" s="9" t="str">
        <f t="shared" si="80"/>
        <v>Multi-Sector</v>
      </c>
      <c r="AN325" s="9" t="str">
        <f t="shared" si="81"/>
        <v>West</v>
      </c>
      <c r="AO325" s="9" t="str">
        <f t="shared" si="82"/>
        <v>&lt;1-50 Mn</v>
      </c>
      <c r="AP325" s="9" t="str">
        <f t="shared" si="83"/>
        <v>Blend Countries</v>
      </c>
      <c r="AQ325" s="9" t="str">
        <f t="shared" si="84"/>
        <v>Non-Transition States</v>
      </c>
      <c r="AR325" s="13" t="str">
        <f>IF(ISNUMBER(MATCH(C325, {"Gabon","Sudan","Niger","Mali","Burkina Faso","Guinea"}, 0)), "De Facto Countries", "Non-De Facto Countries")</f>
        <v>Non-De Facto Countries</v>
      </c>
      <c r="AS325" s="9" t="str">
        <f t="shared" si="85"/>
        <v>Others Including Policy-Based</v>
      </c>
      <c r="AT325" s="9" t="str" cm="1">
        <f t="array" ref="AT325">_xlfn.SWITCH(K325,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26" spans="1:46" ht="10.5">
      <c r="A326" s="8" t="s">
        <v>819</v>
      </c>
      <c r="B326" s="9" t="s">
        <v>820</v>
      </c>
      <c r="C326" s="9" t="s">
        <v>264</v>
      </c>
      <c r="D326" s="9" t="s">
        <v>49</v>
      </c>
      <c r="E326" s="9" t="s">
        <v>50</v>
      </c>
      <c r="F326" s="9" t="s">
        <v>186</v>
      </c>
      <c r="G326" s="9" t="s">
        <v>186</v>
      </c>
      <c r="H326" s="9" t="s">
        <v>52</v>
      </c>
      <c r="I326" s="9" t="s">
        <v>53</v>
      </c>
      <c r="J326" s="9" t="s">
        <v>67</v>
      </c>
      <c r="K326" s="9" t="s">
        <v>127</v>
      </c>
      <c r="L326" s="9">
        <v>100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f t="shared" si="73"/>
        <v>0</v>
      </c>
      <c r="S326" s="9">
        <v>0</v>
      </c>
      <c r="T326" s="9">
        <v>0</v>
      </c>
      <c r="U326" s="9">
        <v>0</v>
      </c>
      <c r="V326" s="11">
        <f t="shared" si="74"/>
        <v>100</v>
      </c>
      <c r="W326" s="9" t="s">
        <v>11</v>
      </c>
      <c r="X326" s="9">
        <v>0</v>
      </c>
      <c r="Y326" s="9">
        <v>0</v>
      </c>
      <c r="Z326" s="9">
        <v>0</v>
      </c>
      <c r="AA326" s="9">
        <v>50</v>
      </c>
      <c r="AB326" s="9">
        <v>50</v>
      </c>
      <c r="AC326" s="10">
        <f t="shared" si="72"/>
        <v>100</v>
      </c>
      <c r="AD326" s="9" t="b">
        <f>Table1[[#This Row],[TOTAL HI]]=Table1[[#This Row],[Total]]</f>
        <v>1</v>
      </c>
      <c r="AE326" s="11">
        <f t="shared" si="75"/>
        <v>0</v>
      </c>
      <c r="AF326" s="11">
        <f t="shared" si="76"/>
        <v>0</v>
      </c>
      <c r="AG326" s="11">
        <f t="shared" si="77"/>
        <v>0</v>
      </c>
      <c r="AH326" s="11">
        <f t="shared" si="78"/>
        <v>50</v>
      </c>
      <c r="AI326" s="11">
        <f t="shared" si="79"/>
        <v>50</v>
      </c>
      <c r="AJ326" s="12">
        <v>45261</v>
      </c>
      <c r="AK326" s="11" t="s">
        <v>56</v>
      </c>
      <c r="AL326" s="9" t="s">
        <v>27</v>
      </c>
      <c r="AM326" s="9" t="str">
        <f t="shared" si="80"/>
        <v>Transport</v>
      </c>
      <c r="AN326" s="9" t="str">
        <f t="shared" si="81"/>
        <v>Central</v>
      </c>
      <c r="AO326" s="9" t="str">
        <f t="shared" si="82"/>
        <v>50-100 Mn</v>
      </c>
      <c r="AP326" s="9" t="str">
        <f t="shared" si="83"/>
        <v>ADB Countries</v>
      </c>
      <c r="AQ326" s="9" t="str">
        <f t="shared" si="84"/>
        <v>Non-Transition States</v>
      </c>
      <c r="AR326" s="13" t="str">
        <f>IF(ISNUMBER(MATCH(C326, {"Gabon","Sudan","Niger","Mali","Burkina Faso","Guinea"}, 0)), "De Facto Countries", "Non-De Facto Countries")</f>
        <v>De Facto Countries</v>
      </c>
      <c r="AS326" s="9" t="str">
        <f t="shared" si="85"/>
        <v>Infrastructure</v>
      </c>
      <c r="AT326" s="9" t="str" cm="1">
        <f t="array" ref="AT326">_xlfn.SWITCH(K326,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27" spans="1:46" ht="10.5">
      <c r="A327" s="8" t="s">
        <v>821</v>
      </c>
      <c r="B327" s="9" t="s">
        <v>822</v>
      </c>
      <c r="C327" s="9" t="s">
        <v>772</v>
      </c>
      <c r="D327" s="9" t="s">
        <v>49</v>
      </c>
      <c r="E327" s="9" t="s">
        <v>50</v>
      </c>
      <c r="F327" s="9" t="s">
        <v>823</v>
      </c>
      <c r="G327" s="9" t="s">
        <v>823</v>
      </c>
      <c r="H327" s="9" t="s">
        <v>52</v>
      </c>
      <c r="I327" s="9" t="s">
        <v>53</v>
      </c>
      <c r="J327" s="9" t="s">
        <v>74</v>
      </c>
      <c r="K327" s="9" t="s">
        <v>216</v>
      </c>
      <c r="L327" s="9">
        <v>0</v>
      </c>
      <c r="M327" s="9">
        <v>0</v>
      </c>
      <c r="N327" s="9">
        <v>45</v>
      </c>
      <c r="O327" s="9">
        <v>0</v>
      </c>
      <c r="P327" s="9">
        <v>0</v>
      </c>
      <c r="Q327" s="9">
        <v>0</v>
      </c>
      <c r="R327" s="9">
        <f t="shared" si="73"/>
        <v>45</v>
      </c>
      <c r="S327" s="9">
        <v>0</v>
      </c>
      <c r="T327" s="9">
        <v>0</v>
      </c>
      <c r="U327" s="9">
        <v>0</v>
      </c>
      <c r="V327" s="11">
        <f t="shared" si="74"/>
        <v>45</v>
      </c>
      <c r="W327" s="9" t="s">
        <v>17</v>
      </c>
      <c r="X327" s="9">
        <v>0</v>
      </c>
      <c r="Y327" s="9">
        <v>0</v>
      </c>
      <c r="Z327" s="9">
        <v>0</v>
      </c>
      <c r="AA327" s="9">
        <v>0</v>
      </c>
      <c r="AB327" s="9">
        <v>100</v>
      </c>
      <c r="AC327" s="10">
        <f t="shared" si="72"/>
        <v>45</v>
      </c>
      <c r="AD327" s="9" t="b">
        <f>Table1[[#This Row],[TOTAL HI]]=Table1[[#This Row],[Total]]</f>
        <v>1</v>
      </c>
      <c r="AE327" s="11">
        <f t="shared" si="75"/>
        <v>0</v>
      </c>
      <c r="AF327" s="11">
        <f t="shared" si="76"/>
        <v>0</v>
      </c>
      <c r="AG327" s="11">
        <f t="shared" si="77"/>
        <v>0</v>
      </c>
      <c r="AH327" s="11">
        <f t="shared" si="78"/>
        <v>0</v>
      </c>
      <c r="AI327" s="11">
        <f t="shared" si="79"/>
        <v>45</v>
      </c>
      <c r="AJ327" s="12">
        <v>45261</v>
      </c>
      <c r="AK327" s="11" t="s">
        <v>56</v>
      </c>
      <c r="AL327" s="9" t="s">
        <v>27</v>
      </c>
      <c r="AM327" s="9" t="str">
        <f t="shared" si="80"/>
        <v>Multi-Sector</v>
      </c>
      <c r="AN327" s="9" t="str">
        <f t="shared" si="81"/>
        <v>West</v>
      </c>
      <c r="AO327" s="9" t="str">
        <f t="shared" si="82"/>
        <v>&lt;1-50 Mn</v>
      </c>
      <c r="AP327" s="9" t="str">
        <f t="shared" si="83"/>
        <v>ADF Countries</v>
      </c>
      <c r="AQ327" s="9" t="str">
        <f t="shared" si="84"/>
        <v>Transition States</v>
      </c>
      <c r="AR327" s="13" t="str">
        <f>IF(ISNUMBER(MATCH(C327, {"Gabon","Sudan","Niger","Mali","Burkina Faso","Guinea"}, 0)), "De Facto Countries", "Non-De Facto Countries")</f>
        <v>De Facto Countries</v>
      </c>
      <c r="AS327" s="9" t="str">
        <f t="shared" si="85"/>
        <v>Others Including Policy-Based</v>
      </c>
      <c r="AT327" s="9" t="str" cm="1">
        <f t="array" ref="AT327">_xlfn.SWITCH(K327,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28" spans="1:46" ht="10.5">
      <c r="A328" s="8" t="s">
        <v>824</v>
      </c>
      <c r="B328" s="9" t="s">
        <v>825</v>
      </c>
      <c r="C328" s="9" t="s">
        <v>352</v>
      </c>
      <c r="D328" s="9" t="s">
        <v>49</v>
      </c>
      <c r="E328" s="9" t="s">
        <v>79</v>
      </c>
      <c r="F328" s="9" t="s">
        <v>215</v>
      </c>
      <c r="G328" s="9" t="s">
        <v>215</v>
      </c>
      <c r="H328" s="9" t="s">
        <v>52</v>
      </c>
      <c r="I328" s="9" t="s">
        <v>53</v>
      </c>
      <c r="J328" s="9" t="s">
        <v>74</v>
      </c>
      <c r="K328" s="9" t="s">
        <v>216</v>
      </c>
      <c r="L328" s="9">
        <v>0</v>
      </c>
      <c r="M328" s="9">
        <v>0</v>
      </c>
      <c r="N328" s="9">
        <v>30</v>
      </c>
      <c r="O328" s="9">
        <v>0</v>
      </c>
      <c r="P328" s="9">
        <v>0</v>
      </c>
      <c r="Q328" s="9">
        <v>0</v>
      </c>
      <c r="R328" s="9">
        <f t="shared" si="73"/>
        <v>30</v>
      </c>
      <c r="S328" s="9">
        <v>0</v>
      </c>
      <c r="T328" s="9">
        <v>0</v>
      </c>
      <c r="U328" s="9">
        <v>0</v>
      </c>
      <c r="V328" s="11">
        <f t="shared" si="74"/>
        <v>30</v>
      </c>
      <c r="W328" s="9" t="s">
        <v>17</v>
      </c>
      <c r="X328" s="9">
        <v>40</v>
      </c>
      <c r="Y328" s="9">
        <v>50</v>
      </c>
      <c r="Z328" s="9">
        <v>10</v>
      </c>
      <c r="AA328" s="9">
        <v>0</v>
      </c>
      <c r="AB328" s="9">
        <v>0</v>
      </c>
      <c r="AC328" s="10">
        <f t="shared" si="72"/>
        <v>30</v>
      </c>
      <c r="AD328" s="9" t="b">
        <f>Table1[[#This Row],[TOTAL HI]]=Table1[[#This Row],[Total]]</f>
        <v>1</v>
      </c>
      <c r="AE328" s="11">
        <f t="shared" si="75"/>
        <v>12</v>
      </c>
      <c r="AF328" s="11">
        <f t="shared" si="76"/>
        <v>15</v>
      </c>
      <c r="AG328" s="11">
        <f t="shared" si="77"/>
        <v>3</v>
      </c>
      <c r="AH328" s="11">
        <f t="shared" si="78"/>
        <v>0</v>
      </c>
      <c r="AI328" s="11">
        <f t="shared" si="79"/>
        <v>0</v>
      </c>
      <c r="AJ328" s="12">
        <v>45261</v>
      </c>
      <c r="AK328" s="11" t="s">
        <v>56</v>
      </c>
      <c r="AL328" s="9" t="s">
        <v>57</v>
      </c>
      <c r="AM328" s="9" t="str">
        <f t="shared" si="80"/>
        <v>Multi-Sector</v>
      </c>
      <c r="AN328" s="9" t="str">
        <f t="shared" si="81"/>
        <v>West</v>
      </c>
      <c r="AO328" s="9" t="str">
        <f t="shared" si="82"/>
        <v>&lt;1-50 Mn</v>
      </c>
      <c r="AP328" s="9" t="str">
        <f t="shared" si="83"/>
        <v>ADF Countries</v>
      </c>
      <c r="AQ328" s="9" t="str">
        <f t="shared" si="84"/>
        <v>Transition States</v>
      </c>
      <c r="AR328" s="13" t="str">
        <f>IF(ISNUMBER(MATCH(C328, {"Gabon","Sudan","Niger","Mali","Burkina Faso","Guinea"}, 0)), "De Facto Countries", "Non-De Facto Countries")</f>
        <v>De Facto Countries</v>
      </c>
      <c r="AS328" s="9" t="str">
        <f t="shared" si="85"/>
        <v>Others Including Policy-Based</v>
      </c>
      <c r="AT328" s="9" t="str" cm="1">
        <f t="array" ref="AT328">_xlfn.SWITCH(K328,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29" spans="1:46" ht="10.5">
      <c r="A329" s="8" t="s">
        <v>826</v>
      </c>
      <c r="B329" s="9" t="s">
        <v>827</v>
      </c>
      <c r="C329" s="9" t="s">
        <v>513</v>
      </c>
      <c r="D329" s="9" t="s">
        <v>49</v>
      </c>
      <c r="E329" s="9" t="s">
        <v>79</v>
      </c>
      <c r="F329" s="9" t="s">
        <v>130</v>
      </c>
      <c r="G329" s="9" t="s">
        <v>130</v>
      </c>
      <c r="H329" s="9" t="s">
        <v>52</v>
      </c>
      <c r="I329" s="9" t="s">
        <v>53</v>
      </c>
      <c r="J329" s="9" t="s">
        <v>74</v>
      </c>
      <c r="K329" s="9" t="s">
        <v>104</v>
      </c>
      <c r="L329" s="9">
        <v>0</v>
      </c>
      <c r="M329" s="9">
        <v>0</v>
      </c>
      <c r="N329" s="9">
        <v>0</v>
      </c>
      <c r="O329" s="9">
        <v>1</v>
      </c>
      <c r="P329" s="9">
        <v>0</v>
      </c>
      <c r="Q329" s="9">
        <v>0</v>
      </c>
      <c r="R329" s="9">
        <f t="shared" si="73"/>
        <v>1</v>
      </c>
      <c r="S329" s="9">
        <v>0</v>
      </c>
      <c r="T329" s="9">
        <v>0</v>
      </c>
      <c r="U329" s="9">
        <v>0</v>
      </c>
      <c r="V329" s="11">
        <f t="shared" si="74"/>
        <v>1</v>
      </c>
      <c r="W329" s="9" t="s">
        <v>17</v>
      </c>
      <c r="X329" s="9">
        <v>50</v>
      </c>
      <c r="Y329" s="9">
        <v>10</v>
      </c>
      <c r="Z329" s="9">
        <v>10</v>
      </c>
      <c r="AA329" s="9">
        <v>10</v>
      </c>
      <c r="AB329" s="9">
        <v>20</v>
      </c>
      <c r="AC329" s="10">
        <f t="shared" si="72"/>
        <v>1</v>
      </c>
      <c r="AD329" s="9" t="b">
        <f>Table1[[#This Row],[TOTAL HI]]=Table1[[#This Row],[Total]]</f>
        <v>1</v>
      </c>
      <c r="AE329" s="11">
        <f t="shared" si="75"/>
        <v>0.5</v>
      </c>
      <c r="AF329" s="11">
        <f t="shared" si="76"/>
        <v>0.1</v>
      </c>
      <c r="AG329" s="11">
        <f t="shared" si="77"/>
        <v>0.1</v>
      </c>
      <c r="AH329" s="11">
        <f t="shared" si="78"/>
        <v>0.1</v>
      </c>
      <c r="AI329" s="11">
        <f t="shared" si="79"/>
        <v>0.2</v>
      </c>
      <c r="AJ329" s="12">
        <v>45261</v>
      </c>
      <c r="AK329" s="11" t="s">
        <v>56</v>
      </c>
      <c r="AL329" s="9" t="s">
        <v>27</v>
      </c>
      <c r="AM329" s="9" t="str">
        <f t="shared" si="80"/>
        <v>WASH Sector</v>
      </c>
      <c r="AN329" s="9" t="str">
        <f t="shared" si="81"/>
        <v>West</v>
      </c>
      <c r="AO329" s="9" t="str">
        <f t="shared" si="82"/>
        <v>&lt;1-50 Mn</v>
      </c>
      <c r="AP329" s="9" t="str">
        <f t="shared" si="83"/>
        <v>ADF Countries</v>
      </c>
      <c r="AQ329" s="9" t="str">
        <f t="shared" si="84"/>
        <v>Transition States</v>
      </c>
      <c r="AR329" s="13" t="str">
        <f>IF(ISNUMBER(MATCH(C329, {"Gabon","Sudan","Niger","Mali","Burkina Faso","Guinea"}, 0)), "De Facto Countries", "Non-De Facto Countries")</f>
        <v>Non-De Facto Countries</v>
      </c>
      <c r="AS329" s="9" t="str">
        <f t="shared" si="85"/>
        <v>Infrastructure</v>
      </c>
      <c r="AT329" s="9" t="str" cm="1">
        <f t="array" ref="AT329">_xlfn.SWITCH(K329,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30" spans="1:46" ht="10.5">
      <c r="A330" s="8" t="s">
        <v>828</v>
      </c>
      <c r="B330" s="9" t="s">
        <v>829</v>
      </c>
      <c r="C330" s="9" t="s">
        <v>65</v>
      </c>
      <c r="D330" s="9" t="s">
        <v>49</v>
      </c>
      <c r="E330" s="9" t="s">
        <v>50</v>
      </c>
      <c r="F330" s="9" t="s">
        <v>51</v>
      </c>
      <c r="G330" s="9" t="s">
        <v>51</v>
      </c>
      <c r="H330" s="9" t="s">
        <v>52</v>
      </c>
      <c r="I330" s="9" t="s">
        <v>53</v>
      </c>
      <c r="J330" s="9" t="s">
        <v>54</v>
      </c>
      <c r="K330" s="9" t="s">
        <v>55</v>
      </c>
      <c r="L330" s="9">
        <v>200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f t="shared" si="73"/>
        <v>0</v>
      </c>
      <c r="S330" s="9">
        <v>0</v>
      </c>
      <c r="T330" s="9">
        <v>0</v>
      </c>
      <c r="U330" s="9">
        <v>0</v>
      </c>
      <c r="V330" s="11">
        <f t="shared" si="74"/>
        <v>200</v>
      </c>
      <c r="W330" s="9" t="s">
        <v>11</v>
      </c>
      <c r="X330" s="9">
        <v>100</v>
      </c>
      <c r="Y330" s="9">
        <v>0</v>
      </c>
      <c r="Z330" s="9">
        <v>0</v>
      </c>
      <c r="AA330" s="9">
        <v>0</v>
      </c>
      <c r="AB330" s="9">
        <v>0</v>
      </c>
      <c r="AC330" s="10">
        <f t="shared" si="72"/>
        <v>200</v>
      </c>
      <c r="AD330" s="9" t="b">
        <f>Table1[[#This Row],[TOTAL HI]]=Table1[[#This Row],[Total]]</f>
        <v>1</v>
      </c>
      <c r="AE330" s="11">
        <f t="shared" si="75"/>
        <v>200</v>
      </c>
      <c r="AF330" s="11">
        <f t="shared" si="76"/>
        <v>0</v>
      </c>
      <c r="AG330" s="11">
        <f t="shared" si="77"/>
        <v>0</v>
      </c>
      <c r="AH330" s="11">
        <f t="shared" si="78"/>
        <v>0</v>
      </c>
      <c r="AI330" s="11">
        <f t="shared" si="79"/>
        <v>0</v>
      </c>
      <c r="AJ330" s="12">
        <v>45261</v>
      </c>
      <c r="AK330" s="11" t="s">
        <v>56</v>
      </c>
      <c r="AL330" s="9" t="s">
        <v>57</v>
      </c>
      <c r="AM330" s="9" t="str">
        <f t="shared" si="80"/>
        <v>Agriculture</v>
      </c>
      <c r="AN330" s="9" t="str">
        <f t="shared" si="81"/>
        <v>Central</v>
      </c>
      <c r="AO330" s="9" t="str">
        <f t="shared" si="82"/>
        <v>100-200 Mn</v>
      </c>
      <c r="AP330" s="9" t="str">
        <f t="shared" si="83"/>
        <v>ADB Countries</v>
      </c>
      <c r="AQ330" s="9" t="str">
        <f t="shared" si="84"/>
        <v>Non-Transition States</v>
      </c>
      <c r="AR330" s="13" t="str">
        <f>IF(ISNUMBER(MATCH(C330, {"Gabon","Sudan","Niger","Mali","Burkina Faso","Guinea"}, 0)), "De Facto Countries", "Non-De Facto Countries")</f>
        <v>Non-De Facto Countries</v>
      </c>
      <c r="AS330" s="9" t="str">
        <f t="shared" si="85"/>
        <v>Others Including Policy-Based</v>
      </c>
      <c r="AT330" s="9" t="str" cm="1">
        <f t="array" ref="AT330">_xlfn.SWITCH(K330,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31" spans="1:46" ht="10.5">
      <c r="A331" s="8" t="s">
        <v>830</v>
      </c>
      <c r="B331" s="9" t="s">
        <v>831</v>
      </c>
      <c r="C331" s="9" t="s">
        <v>82</v>
      </c>
      <c r="D331" s="9" t="s">
        <v>49</v>
      </c>
      <c r="E331" s="9" t="s">
        <v>79</v>
      </c>
      <c r="F331" s="9" t="s">
        <v>137</v>
      </c>
      <c r="G331" s="9" t="s">
        <v>137</v>
      </c>
      <c r="H331" s="9" t="s">
        <v>52</v>
      </c>
      <c r="I331" s="9" t="s">
        <v>53</v>
      </c>
      <c r="J331" s="9" t="s">
        <v>74</v>
      </c>
      <c r="K331" s="9" t="s">
        <v>127</v>
      </c>
      <c r="L331" s="9">
        <v>7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f t="shared" si="73"/>
        <v>0</v>
      </c>
      <c r="S331" s="9">
        <v>0</v>
      </c>
      <c r="T331" s="9">
        <v>0</v>
      </c>
      <c r="U331" s="9">
        <v>0</v>
      </c>
      <c r="V331" s="11">
        <f t="shared" si="74"/>
        <v>7</v>
      </c>
      <c r="W331" s="9" t="s">
        <v>11</v>
      </c>
      <c r="X331" s="9">
        <v>0</v>
      </c>
      <c r="Y331" s="9">
        <v>0</v>
      </c>
      <c r="Z331" s="9">
        <v>0</v>
      </c>
      <c r="AA331" s="9">
        <v>70</v>
      </c>
      <c r="AB331" s="9">
        <v>30</v>
      </c>
      <c r="AC331" s="10">
        <f t="shared" si="72"/>
        <v>7</v>
      </c>
      <c r="AD331" s="9" t="b">
        <f>Table1[[#This Row],[TOTAL HI]]=Table1[[#This Row],[Total]]</f>
        <v>1</v>
      </c>
      <c r="AE331" s="11">
        <f t="shared" si="75"/>
        <v>0</v>
      </c>
      <c r="AF331" s="11">
        <f t="shared" si="76"/>
        <v>0</v>
      </c>
      <c r="AG331" s="11">
        <f t="shared" si="77"/>
        <v>0</v>
      </c>
      <c r="AH331" s="11">
        <f t="shared" si="78"/>
        <v>4.9000000000000004</v>
      </c>
      <c r="AI331" s="11">
        <f t="shared" si="79"/>
        <v>2.1</v>
      </c>
      <c r="AJ331" s="12">
        <v>45261</v>
      </c>
      <c r="AK331" s="11" t="s">
        <v>56</v>
      </c>
      <c r="AL331" s="9" t="s">
        <v>27</v>
      </c>
      <c r="AM331" s="9" t="str">
        <f t="shared" si="80"/>
        <v>Transport</v>
      </c>
      <c r="AN331" s="9" t="str">
        <f t="shared" si="81"/>
        <v>Multi</v>
      </c>
      <c r="AO331" s="9" t="str">
        <f t="shared" si="82"/>
        <v>&lt;1-50 Mn</v>
      </c>
      <c r="AP331" s="9" t="str">
        <f t="shared" si="83"/>
        <v>Multinational</v>
      </c>
      <c r="AQ331" s="9" t="str">
        <f t="shared" si="84"/>
        <v>Multinational</v>
      </c>
      <c r="AR331" s="13" t="str">
        <f>IF(ISNUMBER(MATCH(C331, {"Gabon","Sudan","Niger","Mali","Burkina Faso","Guinea"}, 0)), "De Facto Countries", "Non-De Facto Countries")</f>
        <v>Non-De Facto Countries</v>
      </c>
      <c r="AS331" s="9" t="str">
        <f t="shared" si="85"/>
        <v>Infrastructure</v>
      </c>
      <c r="AT331" s="9" t="str" cm="1">
        <f t="array" ref="AT331">_xlfn.SWITCH(K331,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32" spans="1:46" ht="10.5">
      <c r="A332" s="8" t="s">
        <v>832</v>
      </c>
      <c r="B332" s="9" t="s">
        <v>833</v>
      </c>
      <c r="C332" s="9" t="s">
        <v>82</v>
      </c>
      <c r="D332" s="9" t="s">
        <v>49</v>
      </c>
      <c r="E332" s="9" t="s">
        <v>79</v>
      </c>
      <c r="F332" s="9" t="s">
        <v>137</v>
      </c>
      <c r="G332" s="9" t="s">
        <v>137</v>
      </c>
      <c r="H332" s="9" t="s">
        <v>52</v>
      </c>
      <c r="I332" s="9" t="s">
        <v>53</v>
      </c>
      <c r="J332" s="9" t="s">
        <v>74</v>
      </c>
      <c r="K332" s="9" t="s">
        <v>127</v>
      </c>
      <c r="L332" s="9">
        <v>0</v>
      </c>
      <c r="M332" s="9">
        <v>0</v>
      </c>
      <c r="N332" s="9">
        <v>50</v>
      </c>
      <c r="O332" s="9">
        <v>0</v>
      </c>
      <c r="P332" s="9">
        <v>0</v>
      </c>
      <c r="Q332" s="9">
        <v>0</v>
      </c>
      <c r="R332" s="9">
        <f t="shared" si="73"/>
        <v>50</v>
      </c>
      <c r="S332" s="9">
        <v>0</v>
      </c>
      <c r="T332" s="9">
        <v>0</v>
      </c>
      <c r="U332" s="9">
        <v>0</v>
      </c>
      <c r="V332" s="11">
        <f t="shared" si="74"/>
        <v>50</v>
      </c>
      <c r="W332" s="9" t="s">
        <v>17</v>
      </c>
      <c r="X332" s="9">
        <v>0</v>
      </c>
      <c r="Y332" s="9">
        <v>0</v>
      </c>
      <c r="Z332" s="9">
        <v>0</v>
      </c>
      <c r="AA332" s="9">
        <v>80</v>
      </c>
      <c r="AB332" s="9">
        <v>20</v>
      </c>
      <c r="AC332" s="10">
        <f t="shared" si="72"/>
        <v>50</v>
      </c>
      <c r="AD332" s="9" t="b">
        <f>Table1[[#This Row],[TOTAL HI]]=Table1[[#This Row],[Total]]</f>
        <v>1</v>
      </c>
      <c r="AE332" s="11">
        <f t="shared" si="75"/>
        <v>0</v>
      </c>
      <c r="AF332" s="11">
        <f t="shared" si="76"/>
        <v>0</v>
      </c>
      <c r="AG332" s="11">
        <f t="shared" si="77"/>
        <v>0</v>
      </c>
      <c r="AH332" s="11">
        <f t="shared" si="78"/>
        <v>40</v>
      </c>
      <c r="AI332" s="11">
        <f t="shared" si="79"/>
        <v>10</v>
      </c>
      <c r="AJ332" s="12">
        <v>45261</v>
      </c>
      <c r="AK332" s="11" t="s">
        <v>56</v>
      </c>
      <c r="AL332" s="9" t="s">
        <v>27</v>
      </c>
      <c r="AM332" s="9" t="str">
        <f t="shared" si="80"/>
        <v>Transport</v>
      </c>
      <c r="AN332" s="9" t="str">
        <f t="shared" si="81"/>
        <v>Multi</v>
      </c>
      <c r="AO332" s="9" t="str">
        <f t="shared" si="82"/>
        <v>&lt;1-50 Mn</v>
      </c>
      <c r="AP332" s="9" t="str">
        <f t="shared" si="83"/>
        <v>Multinational</v>
      </c>
      <c r="AQ332" s="9" t="str">
        <f t="shared" si="84"/>
        <v>Multinational</v>
      </c>
      <c r="AR332" s="13" t="str">
        <f>IF(ISNUMBER(MATCH(C332, {"Gabon","Sudan","Niger","Mali","Burkina Faso","Guinea"}, 0)), "De Facto Countries", "Non-De Facto Countries")</f>
        <v>Non-De Facto Countries</v>
      </c>
      <c r="AS332" s="9" t="str">
        <f t="shared" si="85"/>
        <v>Infrastructure</v>
      </c>
      <c r="AT332" s="9" t="str" cm="1">
        <f t="array" ref="AT332">_xlfn.SWITCH(K332,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33" spans="1:46" ht="10.5">
      <c r="A333" s="8" t="s">
        <v>834</v>
      </c>
      <c r="B333" s="9" t="s">
        <v>835</v>
      </c>
      <c r="C333" s="9" t="s">
        <v>189</v>
      </c>
      <c r="D333" s="9" t="s">
        <v>49</v>
      </c>
      <c r="E333" s="9" t="s">
        <v>50</v>
      </c>
      <c r="F333" s="9" t="s">
        <v>215</v>
      </c>
      <c r="G333" s="9" t="s">
        <v>215</v>
      </c>
      <c r="H333" s="9" t="s">
        <v>52</v>
      </c>
      <c r="I333" s="9" t="s">
        <v>53</v>
      </c>
      <c r="J333" s="9" t="s">
        <v>74</v>
      </c>
      <c r="K333" s="9" t="s">
        <v>216</v>
      </c>
      <c r="L333" s="9">
        <v>0</v>
      </c>
      <c r="M333" s="9">
        <v>0</v>
      </c>
      <c r="N333" s="9">
        <v>10</v>
      </c>
      <c r="O333" s="9">
        <v>0</v>
      </c>
      <c r="P333" s="9">
        <v>0</v>
      </c>
      <c r="Q333" s="9">
        <v>0</v>
      </c>
      <c r="R333" s="9">
        <f t="shared" si="73"/>
        <v>10</v>
      </c>
      <c r="S333" s="9">
        <v>0</v>
      </c>
      <c r="T333" s="9">
        <v>0</v>
      </c>
      <c r="U333" s="9">
        <v>0</v>
      </c>
      <c r="V333" s="11">
        <f t="shared" si="74"/>
        <v>10</v>
      </c>
      <c r="W333" s="9" t="s">
        <v>17</v>
      </c>
      <c r="X333" s="9">
        <v>10</v>
      </c>
      <c r="Y333" s="9">
        <v>10</v>
      </c>
      <c r="Z333" s="9">
        <v>10</v>
      </c>
      <c r="AA333" s="9">
        <v>10</v>
      </c>
      <c r="AB333" s="9">
        <v>60</v>
      </c>
      <c r="AC333" s="10">
        <f t="shared" si="72"/>
        <v>10</v>
      </c>
      <c r="AD333" s="9" t="b">
        <f>Table1[[#This Row],[TOTAL HI]]=Table1[[#This Row],[Total]]</f>
        <v>1</v>
      </c>
      <c r="AE333" s="11">
        <f t="shared" si="75"/>
        <v>1</v>
      </c>
      <c r="AF333" s="11">
        <f t="shared" si="76"/>
        <v>1</v>
      </c>
      <c r="AG333" s="11">
        <f t="shared" si="77"/>
        <v>1</v>
      </c>
      <c r="AH333" s="11">
        <f t="shared" si="78"/>
        <v>1</v>
      </c>
      <c r="AI333" s="11">
        <f t="shared" si="79"/>
        <v>6</v>
      </c>
      <c r="AJ333" s="12">
        <v>45261</v>
      </c>
      <c r="AK333" s="11" t="s">
        <v>56</v>
      </c>
      <c r="AL333" s="9" t="s">
        <v>27</v>
      </c>
      <c r="AM333" s="9" t="str">
        <f t="shared" si="80"/>
        <v>Multi-Sector</v>
      </c>
      <c r="AN333" s="9" t="str">
        <f t="shared" si="81"/>
        <v>West</v>
      </c>
      <c r="AO333" s="9" t="str">
        <f t="shared" si="82"/>
        <v>&lt;1-50 Mn</v>
      </c>
      <c r="AP333" s="9" t="str">
        <f t="shared" si="83"/>
        <v>ADF Countries</v>
      </c>
      <c r="AQ333" s="9" t="str">
        <f t="shared" si="84"/>
        <v>Transition States</v>
      </c>
      <c r="AR333" s="13" t="str">
        <f>IF(ISNUMBER(MATCH(C333, {"Gabon","Sudan","Niger","Mali","Burkina Faso","Guinea"}, 0)), "De Facto Countries", "Non-De Facto Countries")</f>
        <v>Non-De Facto Countries</v>
      </c>
      <c r="AS333" s="9" t="str">
        <f t="shared" si="85"/>
        <v>Others Including Policy-Based</v>
      </c>
      <c r="AT333" s="9" t="str" cm="1">
        <f t="array" ref="AT333">_xlfn.SWITCH(K333,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34" spans="1:46" ht="10.5">
      <c r="A334" s="8" t="s">
        <v>836</v>
      </c>
      <c r="B334" s="9" t="s">
        <v>837</v>
      </c>
      <c r="C334" s="9" t="s">
        <v>65</v>
      </c>
      <c r="D334" s="9" t="s">
        <v>49</v>
      </c>
      <c r="E334" s="9" t="s">
        <v>79</v>
      </c>
      <c r="F334" s="9" t="s">
        <v>215</v>
      </c>
      <c r="G334" s="9" t="s">
        <v>215</v>
      </c>
      <c r="H334" s="9" t="s">
        <v>52</v>
      </c>
      <c r="I334" s="9" t="s">
        <v>53</v>
      </c>
      <c r="J334" s="9" t="s">
        <v>67</v>
      </c>
      <c r="K334" s="9" t="s">
        <v>216</v>
      </c>
      <c r="L334" s="9">
        <v>50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f t="shared" si="73"/>
        <v>0</v>
      </c>
      <c r="S334" s="9">
        <v>0</v>
      </c>
      <c r="T334" s="9">
        <v>0</v>
      </c>
      <c r="U334" s="9">
        <v>0</v>
      </c>
      <c r="V334" s="11">
        <f t="shared" si="74"/>
        <v>50</v>
      </c>
      <c r="W334" s="9" t="s">
        <v>11</v>
      </c>
      <c r="X334" s="9">
        <v>0</v>
      </c>
      <c r="Y334" s="9">
        <v>0</v>
      </c>
      <c r="Z334" s="9">
        <v>0</v>
      </c>
      <c r="AA334" s="9">
        <v>0</v>
      </c>
      <c r="AB334" s="9">
        <v>100</v>
      </c>
      <c r="AC334" s="10">
        <f t="shared" si="72"/>
        <v>50</v>
      </c>
      <c r="AD334" s="9" t="b">
        <f>Table1[[#This Row],[TOTAL HI]]=Table1[[#This Row],[Total]]</f>
        <v>1</v>
      </c>
      <c r="AE334" s="11">
        <f t="shared" si="75"/>
        <v>0</v>
      </c>
      <c r="AF334" s="11">
        <f t="shared" si="76"/>
        <v>0</v>
      </c>
      <c r="AG334" s="11">
        <f t="shared" si="77"/>
        <v>0</v>
      </c>
      <c r="AH334" s="11">
        <f t="shared" si="78"/>
        <v>0</v>
      </c>
      <c r="AI334" s="11">
        <f t="shared" si="79"/>
        <v>50</v>
      </c>
      <c r="AJ334" s="12">
        <v>45261</v>
      </c>
      <c r="AK334" s="11" t="s">
        <v>56</v>
      </c>
      <c r="AL334" s="9" t="s">
        <v>27</v>
      </c>
      <c r="AM334" s="9" t="str">
        <f t="shared" si="80"/>
        <v>Multi-Sector</v>
      </c>
      <c r="AN334" s="9" t="str">
        <f t="shared" si="81"/>
        <v>Central</v>
      </c>
      <c r="AO334" s="9" t="str">
        <f t="shared" si="82"/>
        <v>&lt;1-50 Mn</v>
      </c>
      <c r="AP334" s="9" t="str">
        <f t="shared" si="83"/>
        <v>ADB Countries</v>
      </c>
      <c r="AQ334" s="9" t="str">
        <f t="shared" si="84"/>
        <v>Non-Transition States</v>
      </c>
      <c r="AR334" s="13" t="str">
        <f>IF(ISNUMBER(MATCH(C334, {"Gabon","Sudan","Niger","Mali","Burkina Faso","Guinea"}, 0)), "De Facto Countries", "Non-De Facto Countries")</f>
        <v>Non-De Facto Countries</v>
      </c>
      <c r="AS334" s="9" t="str">
        <f t="shared" si="85"/>
        <v>Others Including Policy-Based</v>
      </c>
      <c r="AT334" s="9" t="str" cm="1">
        <f t="array" ref="AT334">_xlfn.SWITCH(K334,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35" spans="1:46" ht="10.5">
      <c r="A335" s="8" t="s">
        <v>838</v>
      </c>
      <c r="B335" s="9" t="s">
        <v>839</v>
      </c>
      <c r="C335" s="9" t="s">
        <v>259</v>
      </c>
      <c r="D335" s="9" t="s">
        <v>49</v>
      </c>
      <c r="E335" s="9" t="s">
        <v>79</v>
      </c>
      <c r="F335" s="9" t="s">
        <v>215</v>
      </c>
      <c r="G335" s="9" t="s">
        <v>215</v>
      </c>
      <c r="H335" s="9" t="s">
        <v>52</v>
      </c>
      <c r="I335" s="9" t="s">
        <v>53</v>
      </c>
      <c r="J335" s="9" t="s">
        <v>74</v>
      </c>
      <c r="K335" s="9" t="s">
        <v>216</v>
      </c>
      <c r="L335" s="9">
        <v>0</v>
      </c>
      <c r="M335" s="9">
        <v>30</v>
      </c>
      <c r="N335" s="9">
        <v>0</v>
      </c>
      <c r="O335" s="9">
        <v>0</v>
      </c>
      <c r="P335" s="9">
        <v>0</v>
      </c>
      <c r="Q335" s="9">
        <v>0</v>
      </c>
      <c r="R335" s="9">
        <f t="shared" si="73"/>
        <v>0</v>
      </c>
      <c r="S335" s="9">
        <v>0</v>
      </c>
      <c r="T335" s="9">
        <v>0</v>
      </c>
      <c r="U335" s="9">
        <v>0</v>
      </c>
      <c r="V335" s="11">
        <f t="shared" si="74"/>
        <v>30</v>
      </c>
      <c r="W335" s="9" t="s">
        <v>12</v>
      </c>
      <c r="X335" s="9">
        <v>0</v>
      </c>
      <c r="Y335" s="9">
        <v>0</v>
      </c>
      <c r="Z335" s="9">
        <v>0</v>
      </c>
      <c r="AA335" s="9">
        <v>0</v>
      </c>
      <c r="AB335" s="9">
        <v>100</v>
      </c>
      <c r="AC335" s="10">
        <f t="shared" si="72"/>
        <v>30</v>
      </c>
      <c r="AD335" s="9" t="b">
        <f>Table1[[#This Row],[TOTAL HI]]=Table1[[#This Row],[Total]]</f>
        <v>1</v>
      </c>
      <c r="AE335" s="11">
        <f t="shared" si="75"/>
        <v>0</v>
      </c>
      <c r="AF335" s="11">
        <f t="shared" si="76"/>
        <v>0</v>
      </c>
      <c r="AG335" s="11">
        <f t="shared" si="77"/>
        <v>0</v>
      </c>
      <c r="AH335" s="11">
        <f t="shared" si="78"/>
        <v>0</v>
      </c>
      <c r="AI335" s="11">
        <f t="shared" si="79"/>
        <v>30</v>
      </c>
      <c r="AJ335" s="12">
        <v>45261</v>
      </c>
      <c r="AK335" s="11" t="s">
        <v>56</v>
      </c>
      <c r="AL335" s="9" t="s">
        <v>27</v>
      </c>
      <c r="AM335" s="9" t="str">
        <f t="shared" si="80"/>
        <v>Multi-Sector</v>
      </c>
      <c r="AN335" s="9" t="str">
        <f t="shared" si="81"/>
        <v>West</v>
      </c>
      <c r="AO335" s="9" t="str">
        <f t="shared" si="82"/>
        <v>&lt;1-50 Mn</v>
      </c>
      <c r="AP335" s="9" t="str">
        <f t="shared" si="83"/>
        <v>ADF Countries</v>
      </c>
      <c r="AQ335" s="9" t="str">
        <f t="shared" si="84"/>
        <v>Non-Transition States</v>
      </c>
      <c r="AR335" s="13" t="str">
        <f>IF(ISNUMBER(MATCH(C335, {"Gabon","Sudan","Niger","Mali","Burkina Faso","Guinea"}, 0)), "De Facto Countries", "Non-De Facto Countries")</f>
        <v>Non-De Facto Countries</v>
      </c>
      <c r="AS335" s="9" t="str">
        <f t="shared" si="85"/>
        <v>Others Including Policy-Based</v>
      </c>
      <c r="AT335" s="9" t="str" cm="1">
        <f t="array" ref="AT335">_xlfn.SWITCH(K335,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36" spans="1:46" ht="10.5">
      <c r="A336" s="8" t="s">
        <v>840</v>
      </c>
      <c r="B336" s="9" t="s">
        <v>841</v>
      </c>
      <c r="C336" s="9" t="s">
        <v>394</v>
      </c>
      <c r="D336" s="9" t="s">
        <v>49</v>
      </c>
      <c r="E336" s="9" t="s">
        <v>79</v>
      </c>
      <c r="F336" s="9" t="s">
        <v>215</v>
      </c>
      <c r="G336" s="9" t="s">
        <v>215</v>
      </c>
      <c r="H336" s="9" t="s">
        <v>52</v>
      </c>
      <c r="I336" s="9" t="s">
        <v>53</v>
      </c>
      <c r="J336" s="9" t="s">
        <v>67</v>
      </c>
      <c r="K336" s="9" t="s">
        <v>216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20</v>
      </c>
      <c r="R336" s="9">
        <f t="shared" si="73"/>
        <v>20</v>
      </c>
      <c r="S336" s="9">
        <v>0</v>
      </c>
      <c r="T336" s="9">
        <v>0</v>
      </c>
      <c r="U336" s="9">
        <v>0</v>
      </c>
      <c r="V336" s="11">
        <f t="shared" si="74"/>
        <v>20</v>
      </c>
      <c r="W336" s="9" t="s">
        <v>17</v>
      </c>
      <c r="X336" s="9">
        <v>0</v>
      </c>
      <c r="Y336" s="9">
        <v>0</v>
      </c>
      <c r="Z336" s="9">
        <v>0</v>
      </c>
      <c r="AA336" s="9">
        <v>0</v>
      </c>
      <c r="AB336" s="9">
        <v>100</v>
      </c>
      <c r="AC336" s="10">
        <f t="shared" si="72"/>
        <v>20</v>
      </c>
      <c r="AD336" s="9" t="b">
        <f>Table1[[#This Row],[TOTAL HI]]=Table1[[#This Row],[Total]]</f>
        <v>1</v>
      </c>
      <c r="AE336" s="11">
        <f t="shared" si="75"/>
        <v>0</v>
      </c>
      <c r="AF336" s="11">
        <f t="shared" si="76"/>
        <v>0</v>
      </c>
      <c r="AG336" s="11">
        <f t="shared" si="77"/>
        <v>0</v>
      </c>
      <c r="AH336" s="11">
        <f t="shared" si="78"/>
        <v>0</v>
      </c>
      <c r="AI336" s="11">
        <f t="shared" si="79"/>
        <v>20</v>
      </c>
      <c r="AJ336" s="12">
        <v>45261</v>
      </c>
      <c r="AK336" s="11" t="s">
        <v>56</v>
      </c>
      <c r="AL336" s="9" t="s">
        <v>27</v>
      </c>
      <c r="AM336" s="9" t="str">
        <f t="shared" si="80"/>
        <v>Multi-Sector</v>
      </c>
      <c r="AN336" s="9" t="str">
        <f t="shared" si="81"/>
        <v>Central</v>
      </c>
      <c r="AO336" s="9" t="str">
        <f t="shared" si="82"/>
        <v>&lt;1-50 Mn</v>
      </c>
      <c r="AP336" s="9" t="str">
        <f t="shared" si="83"/>
        <v>ADF Countries</v>
      </c>
      <c r="AQ336" s="9" t="str">
        <f t="shared" si="84"/>
        <v>Transition States</v>
      </c>
      <c r="AR336" s="13" t="str">
        <f>IF(ISNUMBER(MATCH(C336, {"Gabon","Sudan","Niger","Mali","Burkina Faso","Guinea"}, 0)), "De Facto Countries", "Non-De Facto Countries")</f>
        <v>Non-De Facto Countries</v>
      </c>
      <c r="AS336" s="9" t="str">
        <f t="shared" si="85"/>
        <v>Others Including Policy-Based</v>
      </c>
      <c r="AT336" s="9" t="str" cm="1">
        <f t="array" ref="AT336">_xlfn.SWITCH(K336,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37" spans="1:46" ht="10.5">
      <c r="A337" s="8" t="s">
        <v>842</v>
      </c>
      <c r="B337" s="9" t="s">
        <v>843</v>
      </c>
      <c r="C337" s="9" t="s">
        <v>65</v>
      </c>
      <c r="D337" s="9" t="s">
        <v>90</v>
      </c>
      <c r="E337" s="9" t="s">
        <v>97</v>
      </c>
      <c r="F337" s="9" t="s">
        <v>215</v>
      </c>
      <c r="G337" s="9" t="s">
        <v>215</v>
      </c>
      <c r="H337" s="9" t="s">
        <v>52</v>
      </c>
      <c r="I337" s="9" t="s">
        <v>53</v>
      </c>
      <c r="J337" s="9" t="s">
        <v>67</v>
      </c>
      <c r="K337" s="9" t="s">
        <v>216</v>
      </c>
      <c r="L337" s="9">
        <v>50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f t="shared" si="73"/>
        <v>0</v>
      </c>
      <c r="S337" s="9">
        <v>0</v>
      </c>
      <c r="T337" s="9">
        <v>0</v>
      </c>
      <c r="U337" s="9">
        <v>0</v>
      </c>
      <c r="V337" s="11">
        <f t="shared" si="74"/>
        <v>50</v>
      </c>
      <c r="W337" s="9" t="s">
        <v>11</v>
      </c>
      <c r="X337" s="9">
        <v>0</v>
      </c>
      <c r="Y337" s="9">
        <v>0</v>
      </c>
      <c r="Z337" s="9">
        <v>0</v>
      </c>
      <c r="AA337" s="9">
        <v>0</v>
      </c>
      <c r="AB337" s="9">
        <v>100</v>
      </c>
      <c r="AC337" s="10">
        <f t="shared" si="72"/>
        <v>50</v>
      </c>
      <c r="AD337" s="9" t="b">
        <f>Table1[[#This Row],[TOTAL HI]]=Table1[[#This Row],[Total]]</f>
        <v>1</v>
      </c>
      <c r="AE337" s="11">
        <f t="shared" si="75"/>
        <v>0</v>
      </c>
      <c r="AF337" s="11">
        <f t="shared" si="76"/>
        <v>0</v>
      </c>
      <c r="AG337" s="11">
        <f t="shared" si="77"/>
        <v>0</v>
      </c>
      <c r="AH337" s="11">
        <f t="shared" si="78"/>
        <v>0</v>
      </c>
      <c r="AI337" s="11">
        <f t="shared" si="79"/>
        <v>50</v>
      </c>
      <c r="AJ337" s="12">
        <v>45261</v>
      </c>
      <c r="AK337" s="11" t="s">
        <v>56</v>
      </c>
      <c r="AL337" s="9" t="s">
        <v>27</v>
      </c>
      <c r="AM337" s="9" t="str">
        <f t="shared" si="80"/>
        <v>Finance</v>
      </c>
      <c r="AN337" s="9" t="str">
        <f t="shared" si="81"/>
        <v>Central</v>
      </c>
      <c r="AO337" s="9" t="str">
        <f t="shared" si="82"/>
        <v>&lt;1-50 Mn</v>
      </c>
      <c r="AP337" s="9" t="str">
        <f t="shared" si="83"/>
        <v>ADB Countries</v>
      </c>
      <c r="AQ337" s="9" t="str">
        <f t="shared" si="84"/>
        <v>Non-Transition States</v>
      </c>
      <c r="AR337" s="13" t="str">
        <f>IF(ISNUMBER(MATCH(C337, {"Gabon","Sudan","Niger","Mali","Burkina Faso","Guinea"}, 0)), "De Facto Countries", "Non-De Facto Countries")</f>
        <v>Non-De Facto Countries</v>
      </c>
      <c r="AS337" s="9" t="str">
        <f t="shared" si="85"/>
        <v>Others Including Policy-Based</v>
      </c>
      <c r="AT337" s="9" t="str" cm="1">
        <f t="array" ref="AT337">_xlfn.SWITCH(K337,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38" spans="1:46" ht="10.5">
      <c r="A338" s="8" t="s">
        <v>844</v>
      </c>
      <c r="B338" s="9" t="s">
        <v>845</v>
      </c>
      <c r="C338" s="9" t="s">
        <v>772</v>
      </c>
      <c r="D338" s="9" t="s">
        <v>49</v>
      </c>
      <c r="E338" s="9" t="s">
        <v>50</v>
      </c>
      <c r="F338" s="9" t="s">
        <v>516</v>
      </c>
      <c r="G338" s="9" t="s">
        <v>516</v>
      </c>
      <c r="H338" s="9" t="s">
        <v>52</v>
      </c>
      <c r="I338" s="9" t="s">
        <v>53</v>
      </c>
      <c r="J338" s="9" t="s">
        <v>74</v>
      </c>
      <c r="K338" s="9" t="s">
        <v>134</v>
      </c>
      <c r="L338" s="9">
        <v>0</v>
      </c>
      <c r="M338" s="9">
        <v>0</v>
      </c>
      <c r="N338" s="9">
        <v>10</v>
      </c>
      <c r="O338" s="9">
        <v>0</v>
      </c>
      <c r="P338" s="9">
        <v>0</v>
      </c>
      <c r="Q338" s="9">
        <v>10</v>
      </c>
      <c r="R338" s="9">
        <f t="shared" si="73"/>
        <v>20</v>
      </c>
      <c r="S338" s="9">
        <v>0</v>
      </c>
      <c r="T338" s="9">
        <v>0</v>
      </c>
      <c r="U338" s="9">
        <v>0</v>
      </c>
      <c r="V338" s="11">
        <f t="shared" si="74"/>
        <v>20</v>
      </c>
      <c r="W338" s="9" t="s">
        <v>17</v>
      </c>
      <c r="X338" s="9">
        <v>0</v>
      </c>
      <c r="Y338" s="9">
        <v>0</v>
      </c>
      <c r="Z338" s="9">
        <v>0</v>
      </c>
      <c r="AA338" s="9">
        <v>0</v>
      </c>
      <c r="AB338" s="9">
        <v>100</v>
      </c>
      <c r="AC338" s="10">
        <f t="shared" si="72"/>
        <v>20</v>
      </c>
      <c r="AD338" s="9" t="b">
        <f>Table1[[#This Row],[TOTAL HI]]=Table1[[#This Row],[Total]]</f>
        <v>1</v>
      </c>
      <c r="AE338" s="11">
        <f t="shared" si="75"/>
        <v>0</v>
      </c>
      <c r="AF338" s="11">
        <f t="shared" si="76"/>
        <v>0</v>
      </c>
      <c r="AG338" s="11">
        <f t="shared" si="77"/>
        <v>0</v>
      </c>
      <c r="AH338" s="11">
        <f t="shared" si="78"/>
        <v>0</v>
      </c>
      <c r="AI338" s="11">
        <f t="shared" si="79"/>
        <v>20</v>
      </c>
      <c r="AJ338" s="12">
        <v>45261</v>
      </c>
      <c r="AK338" s="11" t="s">
        <v>56</v>
      </c>
      <c r="AL338" s="9" t="s">
        <v>27</v>
      </c>
      <c r="AM338" s="9" t="str">
        <f t="shared" si="80"/>
        <v>Social</v>
      </c>
      <c r="AN338" s="9" t="str">
        <f t="shared" si="81"/>
        <v>West</v>
      </c>
      <c r="AO338" s="9" t="str">
        <f t="shared" si="82"/>
        <v>&lt;1-50 Mn</v>
      </c>
      <c r="AP338" s="9" t="str">
        <f t="shared" si="83"/>
        <v>ADF Countries</v>
      </c>
      <c r="AQ338" s="9" t="str">
        <f t="shared" si="84"/>
        <v>Transition States</v>
      </c>
      <c r="AR338" s="13" t="str">
        <f>IF(ISNUMBER(MATCH(C338, {"Gabon","Sudan","Niger","Mali","Burkina Faso","Guinea"}, 0)), "De Facto Countries", "Non-De Facto Countries")</f>
        <v>De Facto Countries</v>
      </c>
      <c r="AS338" s="9" t="str">
        <f t="shared" si="85"/>
        <v>Others Including Policy-Based</v>
      </c>
      <c r="AT338" s="9" t="str" cm="1">
        <f t="array" ref="AT338">_xlfn.SWITCH(K338,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39" spans="1:46" ht="10.5">
      <c r="A339" s="8" t="s">
        <v>846</v>
      </c>
      <c r="B339" s="9" t="s">
        <v>847</v>
      </c>
      <c r="C339" s="9" t="s">
        <v>82</v>
      </c>
      <c r="D339" s="9" t="s">
        <v>49</v>
      </c>
      <c r="E339" s="9" t="s">
        <v>66</v>
      </c>
      <c r="F339" s="9" t="s">
        <v>51</v>
      </c>
      <c r="G339" s="9" t="s">
        <v>51</v>
      </c>
      <c r="H339" s="9" t="s">
        <v>84</v>
      </c>
      <c r="I339" s="9" t="s">
        <v>53</v>
      </c>
      <c r="J339" s="9" t="s">
        <v>67</v>
      </c>
      <c r="K339" s="9" t="s">
        <v>55</v>
      </c>
      <c r="L339" s="9">
        <v>0</v>
      </c>
      <c r="M339" s="9">
        <v>0</v>
      </c>
      <c r="N339" s="9">
        <v>40</v>
      </c>
      <c r="O339" s="9">
        <v>0</v>
      </c>
      <c r="P339" s="9">
        <v>0</v>
      </c>
      <c r="Q339" s="9">
        <v>0</v>
      </c>
      <c r="R339" s="9">
        <f t="shared" si="73"/>
        <v>40</v>
      </c>
      <c r="S339" s="9">
        <v>0</v>
      </c>
      <c r="T339" s="9">
        <v>0</v>
      </c>
      <c r="U339" s="9">
        <v>0</v>
      </c>
      <c r="V339" s="11">
        <f t="shared" si="74"/>
        <v>40</v>
      </c>
      <c r="W339" s="9" t="s">
        <v>17</v>
      </c>
      <c r="X339" s="9">
        <v>50</v>
      </c>
      <c r="Y339" s="9">
        <v>0</v>
      </c>
      <c r="Z339" s="9">
        <v>0</v>
      </c>
      <c r="AA339" s="9">
        <v>0</v>
      </c>
      <c r="AB339" s="9">
        <v>50</v>
      </c>
      <c r="AC339" s="10">
        <f t="shared" si="72"/>
        <v>40</v>
      </c>
      <c r="AD339" s="9" t="b">
        <f>Table1[[#This Row],[TOTAL HI]]=Table1[[#This Row],[Total]]</f>
        <v>1</v>
      </c>
      <c r="AE339" s="11">
        <f t="shared" si="75"/>
        <v>20</v>
      </c>
      <c r="AF339" s="11">
        <f t="shared" si="76"/>
        <v>0</v>
      </c>
      <c r="AG339" s="11">
        <f t="shared" si="77"/>
        <v>0</v>
      </c>
      <c r="AH339" s="11">
        <f t="shared" si="78"/>
        <v>0</v>
      </c>
      <c r="AI339" s="11">
        <f t="shared" si="79"/>
        <v>20</v>
      </c>
      <c r="AJ339" s="12">
        <v>45261</v>
      </c>
      <c r="AK339" s="11" t="s">
        <v>56</v>
      </c>
      <c r="AL339" s="9" t="s">
        <v>27</v>
      </c>
      <c r="AM339" s="9" t="str">
        <f t="shared" si="80"/>
        <v>Environment</v>
      </c>
      <c r="AN339" s="9" t="str">
        <f t="shared" si="81"/>
        <v>Multi</v>
      </c>
      <c r="AO339" s="9" t="str">
        <f t="shared" si="82"/>
        <v>&lt;1-50 Mn</v>
      </c>
      <c r="AP339" s="9" t="str">
        <f t="shared" si="83"/>
        <v>Multinational</v>
      </c>
      <c r="AQ339" s="9" t="str">
        <f t="shared" si="84"/>
        <v>Multinational</v>
      </c>
      <c r="AR339" s="13" t="str">
        <f>IF(ISNUMBER(MATCH(C339, {"Gabon","Sudan","Niger","Mali","Burkina Faso","Guinea"}, 0)), "De Facto Countries", "Non-De Facto Countries")</f>
        <v>Non-De Facto Countries</v>
      </c>
      <c r="AS339" s="9" t="str">
        <f t="shared" si="85"/>
        <v>Infrastructure</v>
      </c>
      <c r="AT339" s="9" t="str" cm="1">
        <f t="array" ref="AT339">_xlfn.SWITCH(K339,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40" spans="1:46" ht="10.5">
      <c r="A340" s="8" t="s">
        <v>848</v>
      </c>
      <c r="B340" s="9" t="s">
        <v>849</v>
      </c>
      <c r="C340" s="9" t="s">
        <v>200</v>
      </c>
      <c r="D340" s="9" t="s">
        <v>90</v>
      </c>
      <c r="E340" s="9" t="s">
        <v>97</v>
      </c>
      <c r="F340" s="9" t="s">
        <v>51</v>
      </c>
      <c r="G340" s="9" t="s">
        <v>51</v>
      </c>
      <c r="H340" s="9" t="s">
        <v>52</v>
      </c>
      <c r="I340" s="9" t="s">
        <v>53</v>
      </c>
      <c r="J340" s="9" t="s">
        <v>67</v>
      </c>
      <c r="K340" s="9" t="s">
        <v>55</v>
      </c>
      <c r="L340" s="9">
        <v>50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f t="shared" si="73"/>
        <v>0</v>
      </c>
      <c r="S340" s="9">
        <v>0</v>
      </c>
      <c r="T340" s="9">
        <v>0</v>
      </c>
      <c r="U340" s="9">
        <v>0</v>
      </c>
      <c r="V340" s="11">
        <f t="shared" si="74"/>
        <v>50</v>
      </c>
      <c r="W340" s="9" t="s">
        <v>11</v>
      </c>
      <c r="X340" s="9">
        <v>100</v>
      </c>
      <c r="Y340" s="9">
        <v>0</v>
      </c>
      <c r="Z340" s="9">
        <v>0</v>
      </c>
      <c r="AA340" s="9">
        <v>0</v>
      </c>
      <c r="AB340" s="9">
        <v>0</v>
      </c>
      <c r="AC340" s="10">
        <f t="shared" si="72"/>
        <v>50</v>
      </c>
      <c r="AD340" s="9" t="b">
        <f>Table1[[#This Row],[TOTAL HI]]=Table1[[#This Row],[Total]]</f>
        <v>1</v>
      </c>
      <c r="AE340" s="11">
        <f t="shared" si="75"/>
        <v>50</v>
      </c>
      <c r="AF340" s="11">
        <f t="shared" si="76"/>
        <v>0</v>
      </c>
      <c r="AG340" s="11">
        <f t="shared" si="77"/>
        <v>0</v>
      </c>
      <c r="AH340" s="11">
        <f t="shared" si="78"/>
        <v>0</v>
      </c>
      <c r="AI340" s="11">
        <f t="shared" si="79"/>
        <v>0</v>
      </c>
      <c r="AJ340" s="12">
        <v>45261</v>
      </c>
      <c r="AK340" s="11" t="s">
        <v>56</v>
      </c>
      <c r="AL340" s="9" t="s">
        <v>57</v>
      </c>
      <c r="AM340" s="9" t="str">
        <f t="shared" si="80"/>
        <v>Agriculture</v>
      </c>
      <c r="AN340" s="9" t="str">
        <f t="shared" si="81"/>
        <v>Central</v>
      </c>
      <c r="AO340" s="9" t="str">
        <f t="shared" si="82"/>
        <v>&lt;1-50 Mn</v>
      </c>
      <c r="AP340" s="9" t="str">
        <f t="shared" si="83"/>
        <v>Blend Countries</v>
      </c>
      <c r="AQ340" s="9" t="str">
        <f t="shared" si="84"/>
        <v>Non-Transition States</v>
      </c>
      <c r="AR340" s="13" t="str">
        <f>IF(ISNUMBER(MATCH(C340, {"Gabon","Sudan","Niger","Mali","Burkina Faso","Guinea"}, 0)), "De Facto Countries", "Non-De Facto Countries")</f>
        <v>Non-De Facto Countries</v>
      </c>
      <c r="AS340" s="9" t="str">
        <f t="shared" si="85"/>
        <v>Others Including Policy-Based</v>
      </c>
      <c r="AT340" s="9" t="str" cm="1">
        <f t="array" ref="AT340">_xlfn.SWITCH(K340,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41" spans="1:46" ht="10.5">
      <c r="A341" s="8" t="s">
        <v>850</v>
      </c>
      <c r="B341" s="9" t="s">
        <v>851</v>
      </c>
      <c r="C341" s="9" t="s">
        <v>82</v>
      </c>
      <c r="D341" s="9" t="s">
        <v>49</v>
      </c>
      <c r="E341" s="9" t="s">
        <v>66</v>
      </c>
      <c r="F341" s="9" t="s">
        <v>111</v>
      </c>
      <c r="G341" s="9" t="s">
        <v>111</v>
      </c>
      <c r="H341" s="9" t="s">
        <v>52</v>
      </c>
      <c r="I341" s="9" t="s">
        <v>53</v>
      </c>
      <c r="J341" s="9" t="s">
        <v>67</v>
      </c>
      <c r="K341" s="9" t="s">
        <v>99</v>
      </c>
      <c r="L341" s="9">
        <v>0</v>
      </c>
      <c r="M341" s="9">
        <v>0</v>
      </c>
      <c r="N341" s="9">
        <v>100</v>
      </c>
      <c r="O341" s="9">
        <v>0</v>
      </c>
      <c r="P341" s="9">
        <v>0</v>
      </c>
      <c r="Q341" s="9">
        <v>0</v>
      </c>
      <c r="R341" s="9">
        <f t="shared" si="73"/>
        <v>100</v>
      </c>
      <c r="S341" s="9">
        <v>0</v>
      </c>
      <c r="T341" s="9">
        <v>0</v>
      </c>
      <c r="U341" s="9">
        <v>0</v>
      </c>
      <c r="V341" s="11">
        <f t="shared" si="74"/>
        <v>100</v>
      </c>
      <c r="W341" s="9" t="s">
        <v>17</v>
      </c>
      <c r="X341" s="9">
        <v>0</v>
      </c>
      <c r="Y341" s="9">
        <v>0</v>
      </c>
      <c r="Z341" s="9">
        <v>100</v>
      </c>
      <c r="AA341" s="9">
        <v>0</v>
      </c>
      <c r="AB341" s="9">
        <v>0</v>
      </c>
      <c r="AC341" s="10">
        <f t="shared" si="72"/>
        <v>100</v>
      </c>
      <c r="AD341" s="9" t="b">
        <f>Table1[[#This Row],[TOTAL HI]]=Table1[[#This Row],[Total]]</f>
        <v>1</v>
      </c>
      <c r="AE341" s="11">
        <f t="shared" si="75"/>
        <v>0</v>
      </c>
      <c r="AF341" s="11">
        <f t="shared" si="76"/>
        <v>0</v>
      </c>
      <c r="AG341" s="11">
        <f t="shared" si="77"/>
        <v>100</v>
      </c>
      <c r="AH341" s="11">
        <f t="shared" si="78"/>
        <v>0</v>
      </c>
      <c r="AI341" s="11">
        <f t="shared" si="79"/>
        <v>0</v>
      </c>
      <c r="AJ341" s="12">
        <v>45261</v>
      </c>
      <c r="AK341" s="11" t="s">
        <v>56</v>
      </c>
      <c r="AL341" s="9" t="s">
        <v>57</v>
      </c>
      <c r="AM341" s="9" t="str">
        <f t="shared" si="80"/>
        <v>Multi-Sector</v>
      </c>
      <c r="AN341" s="9" t="str">
        <f t="shared" si="81"/>
        <v>Multi</v>
      </c>
      <c r="AO341" s="9" t="str">
        <f t="shared" si="82"/>
        <v>50-100 Mn</v>
      </c>
      <c r="AP341" s="9" t="str">
        <f t="shared" si="83"/>
        <v>Multinational</v>
      </c>
      <c r="AQ341" s="9" t="str">
        <f t="shared" si="84"/>
        <v>Multinational</v>
      </c>
      <c r="AR341" s="13" t="str">
        <f>IF(ISNUMBER(MATCH(C341, {"Gabon","Sudan","Niger","Mali","Burkina Faso","Guinea"}, 0)), "De Facto Countries", "Non-De Facto Countries")</f>
        <v>Non-De Facto Countries</v>
      </c>
      <c r="AS341" s="9" t="str">
        <f t="shared" si="85"/>
        <v>Others Including Policy-Based</v>
      </c>
      <c r="AT341" s="9" t="str" cm="1">
        <f t="array" ref="AT341">_xlfn.SWITCH(K341,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42" spans="1:46" ht="10.5">
      <c r="A342" s="8" t="s">
        <v>852</v>
      </c>
      <c r="B342" s="9" t="s">
        <v>853</v>
      </c>
      <c r="C342" s="9" t="s">
        <v>211</v>
      </c>
      <c r="D342" s="9" t="s">
        <v>49</v>
      </c>
      <c r="E342" s="9" t="s">
        <v>50</v>
      </c>
      <c r="F342" s="9" t="s">
        <v>111</v>
      </c>
      <c r="G342" s="9" t="s">
        <v>111</v>
      </c>
      <c r="H342" s="9" t="s">
        <v>52</v>
      </c>
      <c r="I342" s="9" t="s">
        <v>53</v>
      </c>
      <c r="J342" s="9" t="s">
        <v>54</v>
      </c>
      <c r="K342" s="9" t="s">
        <v>99</v>
      </c>
      <c r="L342" s="9">
        <v>50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f t="shared" si="73"/>
        <v>0</v>
      </c>
      <c r="S342" s="9">
        <v>0</v>
      </c>
      <c r="T342" s="9">
        <v>0</v>
      </c>
      <c r="U342" s="9">
        <v>0</v>
      </c>
      <c r="V342" s="11">
        <f t="shared" si="74"/>
        <v>50</v>
      </c>
      <c r="W342" s="9" t="s">
        <v>11</v>
      </c>
      <c r="X342" s="9">
        <v>0</v>
      </c>
      <c r="Y342" s="9">
        <v>0</v>
      </c>
      <c r="Z342" s="9">
        <v>80</v>
      </c>
      <c r="AA342" s="9">
        <v>0</v>
      </c>
      <c r="AB342" s="9">
        <v>20</v>
      </c>
      <c r="AC342" s="10">
        <f t="shared" si="72"/>
        <v>50</v>
      </c>
      <c r="AD342" s="9" t="b">
        <f>Table1[[#This Row],[TOTAL HI]]=Table1[[#This Row],[Total]]</f>
        <v>1</v>
      </c>
      <c r="AE342" s="11">
        <f t="shared" si="75"/>
        <v>0</v>
      </c>
      <c r="AF342" s="11">
        <f t="shared" si="76"/>
        <v>0</v>
      </c>
      <c r="AG342" s="11">
        <f t="shared" si="77"/>
        <v>40</v>
      </c>
      <c r="AH342" s="11">
        <f t="shared" si="78"/>
        <v>0</v>
      </c>
      <c r="AI342" s="11">
        <f t="shared" si="79"/>
        <v>10</v>
      </c>
      <c r="AJ342" s="12">
        <v>45261</v>
      </c>
      <c r="AK342" s="11" t="s">
        <v>56</v>
      </c>
      <c r="AL342" s="9" t="s">
        <v>27</v>
      </c>
      <c r="AM342" s="9" t="str">
        <f t="shared" si="80"/>
        <v>Industry</v>
      </c>
      <c r="AN342" s="9" t="str">
        <f t="shared" si="81"/>
        <v>North</v>
      </c>
      <c r="AO342" s="9" t="str">
        <f t="shared" si="82"/>
        <v>&lt;1-50 Mn</v>
      </c>
      <c r="AP342" s="9" t="str">
        <f t="shared" si="83"/>
        <v>ADB Countries</v>
      </c>
      <c r="AQ342" s="9" t="str">
        <f t="shared" si="84"/>
        <v>Non-Transition States</v>
      </c>
      <c r="AR342" s="13" t="str">
        <f>IF(ISNUMBER(MATCH(C342, {"Gabon","Sudan","Niger","Mali","Burkina Faso","Guinea"}, 0)), "De Facto Countries", "Non-De Facto Countries")</f>
        <v>Non-De Facto Countries</v>
      </c>
      <c r="AS342" s="9" t="str">
        <f t="shared" si="85"/>
        <v>Others Including Policy-Based</v>
      </c>
      <c r="AT342" s="9" t="str" cm="1">
        <f t="array" ref="AT342">_xlfn.SWITCH(K342,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43" spans="1:46" ht="10.5">
      <c r="A343" s="8" t="s">
        <v>854</v>
      </c>
      <c r="B343" s="9" t="s">
        <v>855</v>
      </c>
      <c r="C343" s="9" t="s">
        <v>200</v>
      </c>
      <c r="D343" s="9" t="s">
        <v>49</v>
      </c>
      <c r="E343" s="9" t="s">
        <v>79</v>
      </c>
      <c r="F343" s="9" t="s">
        <v>186</v>
      </c>
      <c r="G343" s="9" t="s">
        <v>186</v>
      </c>
      <c r="H343" s="9" t="s">
        <v>52</v>
      </c>
      <c r="I343" s="9" t="s">
        <v>53</v>
      </c>
      <c r="J343" s="9" t="s">
        <v>67</v>
      </c>
      <c r="K343" s="9" t="s">
        <v>127</v>
      </c>
      <c r="L343" s="9">
        <v>39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f t="shared" si="73"/>
        <v>0</v>
      </c>
      <c r="S343" s="9">
        <v>0</v>
      </c>
      <c r="T343" s="9">
        <v>0</v>
      </c>
      <c r="U343" s="9">
        <v>0</v>
      </c>
      <c r="V343" s="11">
        <f t="shared" si="74"/>
        <v>39</v>
      </c>
      <c r="W343" s="9" t="s">
        <v>11</v>
      </c>
      <c r="X343" s="9">
        <v>30</v>
      </c>
      <c r="Y343" s="9">
        <v>0</v>
      </c>
      <c r="Z343" s="9">
        <v>20</v>
      </c>
      <c r="AA343" s="9">
        <v>40</v>
      </c>
      <c r="AB343" s="9">
        <v>10</v>
      </c>
      <c r="AC343" s="10">
        <f t="shared" si="72"/>
        <v>39</v>
      </c>
      <c r="AD343" s="9" t="b">
        <f>Table1[[#This Row],[TOTAL HI]]=Table1[[#This Row],[Total]]</f>
        <v>1</v>
      </c>
      <c r="AE343" s="11">
        <f t="shared" si="75"/>
        <v>11.7</v>
      </c>
      <c r="AF343" s="11">
        <f t="shared" si="76"/>
        <v>0</v>
      </c>
      <c r="AG343" s="11">
        <f t="shared" si="77"/>
        <v>7.8</v>
      </c>
      <c r="AH343" s="11">
        <f t="shared" si="78"/>
        <v>15.6</v>
      </c>
      <c r="AI343" s="11">
        <f t="shared" si="79"/>
        <v>3.9</v>
      </c>
      <c r="AJ343" s="12">
        <v>45261</v>
      </c>
      <c r="AK343" s="11" t="s">
        <v>56</v>
      </c>
      <c r="AL343" s="9" t="s">
        <v>27</v>
      </c>
      <c r="AM343" s="9" t="str">
        <f t="shared" si="80"/>
        <v>Transport</v>
      </c>
      <c r="AN343" s="9" t="str">
        <f t="shared" si="81"/>
        <v>Central</v>
      </c>
      <c r="AO343" s="9" t="str">
        <f t="shared" si="82"/>
        <v>&lt;1-50 Mn</v>
      </c>
      <c r="AP343" s="9" t="str">
        <f t="shared" si="83"/>
        <v>Blend Countries</v>
      </c>
      <c r="AQ343" s="9" t="str">
        <f t="shared" si="84"/>
        <v>Non-Transition States</v>
      </c>
      <c r="AR343" s="13" t="str">
        <f>IF(ISNUMBER(MATCH(C343, {"Gabon","Sudan","Niger","Mali","Burkina Faso","Guinea"}, 0)), "De Facto Countries", "Non-De Facto Countries")</f>
        <v>Non-De Facto Countries</v>
      </c>
      <c r="AS343" s="9" t="str">
        <f t="shared" si="85"/>
        <v>Infrastructure</v>
      </c>
      <c r="AT343" s="9" t="str" cm="1">
        <f t="array" ref="AT343">_xlfn.SWITCH(K343,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44" spans="1:46" ht="10.5">
      <c r="A344" s="8" t="s">
        <v>856</v>
      </c>
      <c r="B344" s="9" t="s">
        <v>857</v>
      </c>
      <c r="C344" s="9" t="s">
        <v>333</v>
      </c>
      <c r="D344" s="9" t="s">
        <v>49</v>
      </c>
      <c r="E344" s="9" t="s">
        <v>79</v>
      </c>
      <c r="F344" s="9" t="s">
        <v>399</v>
      </c>
      <c r="G344" s="9" t="s">
        <v>399</v>
      </c>
      <c r="H344" s="9" t="s">
        <v>52</v>
      </c>
      <c r="I344" s="9" t="s">
        <v>53</v>
      </c>
      <c r="J344" s="9" t="s">
        <v>62</v>
      </c>
      <c r="K344" s="9" t="s">
        <v>216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30</v>
      </c>
      <c r="R344" s="9">
        <f t="shared" si="73"/>
        <v>30</v>
      </c>
      <c r="S344" s="9">
        <v>0</v>
      </c>
      <c r="T344" s="9">
        <v>0</v>
      </c>
      <c r="U344" s="9">
        <v>0</v>
      </c>
      <c r="V344" s="11">
        <f t="shared" si="74"/>
        <v>30</v>
      </c>
      <c r="W344" s="9" t="s">
        <v>17</v>
      </c>
      <c r="X344" s="9">
        <v>20</v>
      </c>
      <c r="Y344" s="9">
        <v>20</v>
      </c>
      <c r="Z344" s="9">
        <v>0</v>
      </c>
      <c r="AA344" s="9">
        <v>0</v>
      </c>
      <c r="AB344" s="9">
        <v>60</v>
      </c>
      <c r="AC344" s="10">
        <f t="shared" si="72"/>
        <v>30</v>
      </c>
      <c r="AD344" s="9" t="b">
        <f>Table1[[#This Row],[TOTAL HI]]=Table1[[#This Row],[Total]]</f>
        <v>1</v>
      </c>
      <c r="AE344" s="11">
        <f t="shared" si="75"/>
        <v>6</v>
      </c>
      <c r="AF344" s="11">
        <f t="shared" si="76"/>
        <v>6</v>
      </c>
      <c r="AG344" s="11">
        <f t="shared" si="77"/>
        <v>0</v>
      </c>
      <c r="AH344" s="11">
        <f t="shared" si="78"/>
        <v>0</v>
      </c>
      <c r="AI344" s="11">
        <f t="shared" si="79"/>
        <v>18</v>
      </c>
      <c r="AJ344" s="12">
        <v>45261</v>
      </c>
      <c r="AK344" s="11" t="s">
        <v>56</v>
      </c>
      <c r="AL344" s="9" t="s">
        <v>27</v>
      </c>
      <c r="AM344" s="9" t="str">
        <f t="shared" si="80"/>
        <v>Multi-Sector</v>
      </c>
      <c r="AN344" s="9" t="str">
        <f t="shared" si="81"/>
        <v>South</v>
      </c>
      <c r="AO344" s="9" t="str">
        <f t="shared" si="82"/>
        <v>&lt;1-50 Mn</v>
      </c>
      <c r="AP344" s="9" t="str">
        <f t="shared" si="83"/>
        <v>ADF Countries</v>
      </c>
      <c r="AQ344" s="9" t="str">
        <f t="shared" si="84"/>
        <v>Transition States</v>
      </c>
      <c r="AR344" s="13" t="str">
        <f>IF(ISNUMBER(MATCH(C344, {"Gabon","Sudan","Niger","Mali","Burkina Faso","Guinea"}, 0)), "De Facto Countries", "Non-De Facto Countries")</f>
        <v>Non-De Facto Countries</v>
      </c>
      <c r="AS344" s="9" t="str">
        <f t="shared" si="85"/>
        <v>Others Including Policy-Based</v>
      </c>
      <c r="AT344" s="9" t="str" cm="1">
        <f t="array" ref="AT344">_xlfn.SWITCH(K344,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45" spans="1:46" ht="10.5">
      <c r="A345" s="8" t="s">
        <v>858</v>
      </c>
      <c r="B345" s="9" t="s">
        <v>859</v>
      </c>
      <c r="C345" s="9" t="s">
        <v>333</v>
      </c>
      <c r="D345" s="9" t="s">
        <v>49</v>
      </c>
      <c r="E345" s="9" t="s">
        <v>50</v>
      </c>
      <c r="F345" s="9" t="s">
        <v>399</v>
      </c>
      <c r="G345" s="9" t="s">
        <v>399</v>
      </c>
      <c r="H345" s="9" t="s">
        <v>52</v>
      </c>
      <c r="I345" s="9" t="s">
        <v>53</v>
      </c>
      <c r="J345" s="9" t="s">
        <v>62</v>
      </c>
      <c r="K345" s="9" t="s">
        <v>216</v>
      </c>
      <c r="L345" s="9">
        <v>0</v>
      </c>
      <c r="M345" s="9">
        <v>0</v>
      </c>
      <c r="N345" s="9">
        <v>30</v>
      </c>
      <c r="O345" s="9">
        <v>0</v>
      </c>
      <c r="P345" s="9">
        <v>0</v>
      </c>
      <c r="Q345" s="9">
        <v>0</v>
      </c>
      <c r="R345" s="9">
        <f t="shared" si="73"/>
        <v>30</v>
      </c>
      <c r="S345" s="9">
        <v>0</v>
      </c>
      <c r="T345" s="9">
        <v>0</v>
      </c>
      <c r="U345" s="9">
        <v>0</v>
      </c>
      <c r="V345" s="11">
        <f t="shared" si="74"/>
        <v>30</v>
      </c>
      <c r="W345" s="9" t="s">
        <v>17</v>
      </c>
      <c r="X345" s="9">
        <v>20</v>
      </c>
      <c r="Y345" s="9">
        <v>20</v>
      </c>
      <c r="Z345" s="9">
        <v>0</v>
      </c>
      <c r="AA345" s="9">
        <v>0</v>
      </c>
      <c r="AB345" s="9">
        <v>60</v>
      </c>
      <c r="AC345" s="10">
        <f t="shared" si="72"/>
        <v>30</v>
      </c>
      <c r="AD345" s="9" t="b">
        <f>Table1[[#This Row],[TOTAL HI]]=Table1[[#This Row],[Total]]</f>
        <v>1</v>
      </c>
      <c r="AE345" s="11">
        <f t="shared" si="75"/>
        <v>6</v>
      </c>
      <c r="AF345" s="11">
        <f t="shared" si="76"/>
        <v>6</v>
      </c>
      <c r="AG345" s="11">
        <f t="shared" si="77"/>
        <v>0</v>
      </c>
      <c r="AH345" s="11">
        <f t="shared" si="78"/>
        <v>0</v>
      </c>
      <c r="AI345" s="11">
        <f t="shared" si="79"/>
        <v>18</v>
      </c>
      <c r="AJ345" s="12">
        <v>45261</v>
      </c>
      <c r="AK345" s="11" t="s">
        <v>56</v>
      </c>
      <c r="AL345" s="9" t="s">
        <v>27</v>
      </c>
      <c r="AM345" s="9" t="str">
        <f t="shared" si="80"/>
        <v>Multi-Sector</v>
      </c>
      <c r="AN345" s="9" t="str">
        <f t="shared" si="81"/>
        <v>South</v>
      </c>
      <c r="AO345" s="9" t="str">
        <f t="shared" si="82"/>
        <v>&lt;1-50 Mn</v>
      </c>
      <c r="AP345" s="9" t="str">
        <f t="shared" si="83"/>
        <v>ADF Countries</v>
      </c>
      <c r="AQ345" s="9" t="str">
        <f t="shared" si="84"/>
        <v>Transition States</v>
      </c>
      <c r="AR345" s="13" t="str">
        <f>IF(ISNUMBER(MATCH(C345, {"Gabon","Sudan","Niger","Mali","Burkina Faso","Guinea"}, 0)), "De Facto Countries", "Non-De Facto Countries")</f>
        <v>Non-De Facto Countries</v>
      </c>
      <c r="AS345" s="9" t="str">
        <f t="shared" si="85"/>
        <v>Others Including Policy-Based</v>
      </c>
      <c r="AT345" s="9" t="str" cm="1">
        <f t="array" ref="AT345">_xlfn.SWITCH(K345,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46" spans="1:46" ht="10.5">
      <c r="A346" s="8" t="s">
        <v>860</v>
      </c>
      <c r="B346" s="9" t="s">
        <v>861</v>
      </c>
      <c r="C346" s="9" t="s">
        <v>279</v>
      </c>
      <c r="D346" s="9" t="s">
        <v>49</v>
      </c>
      <c r="E346" s="9" t="s">
        <v>50</v>
      </c>
      <c r="F346" s="9" t="s">
        <v>215</v>
      </c>
      <c r="G346" s="9" t="s">
        <v>215</v>
      </c>
      <c r="H346" s="9" t="s">
        <v>52</v>
      </c>
      <c r="I346" s="9" t="s">
        <v>53</v>
      </c>
      <c r="J346" s="9" t="s">
        <v>74</v>
      </c>
      <c r="K346" s="9" t="s">
        <v>216</v>
      </c>
      <c r="L346" s="9">
        <v>25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f t="shared" si="73"/>
        <v>0</v>
      </c>
      <c r="S346" s="9">
        <v>0</v>
      </c>
      <c r="T346" s="9">
        <v>0</v>
      </c>
      <c r="U346" s="9">
        <v>0</v>
      </c>
      <c r="V346" s="11">
        <f t="shared" si="74"/>
        <v>25</v>
      </c>
      <c r="W346" s="9" t="s">
        <v>11</v>
      </c>
      <c r="X346" s="9">
        <v>0</v>
      </c>
      <c r="Y346" s="9">
        <v>0</v>
      </c>
      <c r="Z346" s="9">
        <v>0</v>
      </c>
      <c r="AA346" s="9">
        <v>0</v>
      </c>
      <c r="AB346" s="9">
        <v>100</v>
      </c>
      <c r="AC346" s="10">
        <f t="shared" si="72"/>
        <v>25</v>
      </c>
      <c r="AD346" s="9" t="b">
        <f>Table1[[#This Row],[TOTAL HI]]=Table1[[#This Row],[Total]]</f>
        <v>1</v>
      </c>
      <c r="AE346" s="11">
        <f t="shared" si="75"/>
        <v>0</v>
      </c>
      <c r="AF346" s="11">
        <f t="shared" si="76"/>
        <v>0</v>
      </c>
      <c r="AG346" s="11">
        <f t="shared" si="77"/>
        <v>0</v>
      </c>
      <c r="AH346" s="11">
        <f t="shared" si="78"/>
        <v>0</v>
      </c>
      <c r="AI346" s="11">
        <f t="shared" si="79"/>
        <v>25</v>
      </c>
      <c r="AJ346" s="12">
        <v>45261</v>
      </c>
      <c r="AK346" s="11" t="s">
        <v>56</v>
      </c>
      <c r="AL346" s="9" t="s">
        <v>27</v>
      </c>
      <c r="AM346" s="9" t="str">
        <f t="shared" si="80"/>
        <v>Multi-Sector</v>
      </c>
      <c r="AN346" s="9" t="str">
        <f t="shared" si="81"/>
        <v>West</v>
      </c>
      <c r="AO346" s="9" t="str">
        <f t="shared" si="82"/>
        <v>&lt;1-50 Mn</v>
      </c>
      <c r="AP346" s="9" t="str">
        <f t="shared" si="83"/>
        <v>Blend Countries</v>
      </c>
      <c r="AQ346" s="9" t="str">
        <f t="shared" si="84"/>
        <v>Non-Transition States</v>
      </c>
      <c r="AR346" s="13" t="str">
        <f>IF(ISNUMBER(MATCH(C346, {"Gabon","Sudan","Niger","Mali","Burkina Faso","Guinea"}, 0)), "De Facto Countries", "Non-De Facto Countries")</f>
        <v>Non-De Facto Countries</v>
      </c>
      <c r="AS346" s="9" t="str">
        <f t="shared" si="85"/>
        <v>Others Including Policy-Based</v>
      </c>
      <c r="AT346" s="9" t="str" cm="1">
        <f t="array" ref="AT346">_xlfn.SWITCH(K346,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47" spans="1:46" ht="10.5">
      <c r="A347" s="8" t="s">
        <v>862</v>
      </c>
      <c r="B347" s="9" t="s">
        <v>863</v>
      </c>
      <c r="C347" s="9" t="s">
        <v>48</v>
      </c>
      <c r="D347" s="9" t="s">
        <v>49</v>
      </c>
      <c r="E347" s="9" t="s">
        <v>79</v>
      </c>
      <c r="F347" s="9" t="s">
        <v>51</v>
      </c>
      <c r="G347" s="9" t="s">
        <v>51</v>
      </c>
      <c r="H347" s="9" t="s">
        <v>52</v>
      </c>
      <c r="I347" s="9" t="s">
        <v>53</v>
      </c>
      <c r="J347" s="9" t="s">
        <v>54</v>
      </c>
      <c r="K347" s="9" t="s">
        <v>55</v>
      </c>
      <c r="L347" s="9">
        <v>65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f t="shared" si="73"/>
        <v>0</v>
      </c>
      <c r="S347" s="9">
        <v>0</v>
      </c>
      <c r="T347" s="9">
        <v>0</v>
      </c>
      <c r="U347" s="9">
        <v>0</v>
      </c>
      <c r="V347" s="11">
        <f t="shared" si="74"/>
        <v>65</v>
      </c>
      <c r="W347" s="9" t="s">
        <v>11</v>
      </c>
      <c r="X347" s="9">
        <v>100</v>
      </c>
      <c r="Y347" s="9">
        <v>0</v>
      </c>
      <c r="Z347" s="9">
        <v>0</v>
      </c>
      <c r="AA347" s="9">
        <v>0</v>
      </c>
      <c r="AB347" s="9">
        <v>0</v>
      </c>
      <c r="AC347" s="10">
        <f t="shared" si="72"/>
        <v>65</v>
      </c>
      <c r="AD347" s="9" t="b">
        <f>Table1[[#This Row],[TOTAL HI]]=Table1[[#This Row],[Total]]</f>
        <v>1</v>
      </c>
      <c r="AE347" s="11">
        <f t="shared" si="75"/>
        <v>65</v>
      </c>
      <c r="AF347" s="11">
        <f t="shared" si="76"/>
        <v>0</v>
      </c>
      <c r="AG347" s="11">
        <f t="shared" si="77"/>
        <v>0</v>
      </c>
      <c r="AH347" s="11">
        <f t="shared" si="78"/>
        <v>0</v>
      </c>
      <c r="AI347" s="11">
        <f t="shared" si="79"/>
        <v>0</v>
      </c>
      <c r="AJ347" s="12">
        <v>45261</v>
      </c>
      <c r="AK347" s="11" t="s">
        <v>56</v>
      </c>
      <c r="AL347" s="9" t="s">
        <v>57</v>
      </c>
      <c r="AM347" s="9" t="str">
        <f t="shared" si="80"/>
        <v>Agriculture</v>
      </c>
      <c r="AN347" s="9" t="str">
        <f t="shared" si="81"/>
        <v>North</v>
      </c>
      <c r="AO347" s="9" t="str">
        <f t="shared" si="82"/>
        <v>50-100 Mn</v>
      </c>
      <c r="AP347" s="9" t="str">
        <f t="shared" si="83"/>
        <v>ADB Countries</v>
      </c>
      <c r="AQ347" s="9" t="str">
        <f t="shared" si="84"/>
        <v>Non-Transition States</v>
      </c>
      <c r="AR347" s="13" t="str">
        <f>IF(ISNUMBER(MATCH(C347, {"Gabon","Sudan","Niger","Mali","Burkina Faso","Guinea"}, 0)), "De Facto Countries", "Non-De Facto Countries")</f>
        <v>Non-De Facto Countries</v>
      </c>
      <c r="AS347" s="9" t="str">
        <f t="shared" si="85"/>
        <v>Others Including Policy-Based</v>
      </c>
      <c r="AT347" s="9" t="str" cm="1">
        <f t="array" ref="AT347">_xlfn.SWITCH(K347,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48" spans="1:46" ht="10.5">
      <c r="A348" s="8" t="s">
        <v>864</v>
      </c>
      <c r="B348" s="9" t="s">
        <v>865</v>
      </c>
      <c r="C348" s="9" t="s">
        <v>65</v>
      </c>
      <c r="D348" s="9" t="s">
        <v>90</v>
      </c>
      <c r="E348" s="9" t="s">
        <v>97</v>
      </c>
      <c r="F348" s="9" t="s">
        <v>130</v>
      </c>
      <c r="G348" s="9" t="s">
        <v>130</v>
      </c>
      <c r="H348" s="9" t="s">
        <v>52</v>
      </c>
      <c r="I348" s="9" t="s">
        <v>53</v>
      </c>
      <c r="J348" s="9" t="s">
        <v>67</v>
      </c>
      <c r="K348" s="9" t="s">
        <v>104</v>
      </c>
      <c r="L348" s="9">
        <v>50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f t="shared" si="73"/>
        <v>0</v>
      </c>
      <c r="S348" s="9">
        <v>0</v>
      </c>
      <c r="T348" s="9">
        <v>0</v>
      </c>
      <c r="U348" s="9">
        <v>0</v>
      </c>
      <c r="V348" s="11">
        <f t="shared" si="74"/>
        <v>50</v>
      </c>
      <c r="W348" s="9" t="s">
        <v>11</v>
      </c>
      <c r="X348" s="9">
        <v>0</v>
      </c>
      <c r="Y348" s="9">
        <v>0</v>
      </c>
      <c r="Z348" s="9">
        <v>0</v>
      </c>
      <c r="AA348" s="9">
        <v>0</v>
      </c>
      <c r="AB348" s="9">
        <v>100</v>
      </c>
      <c r="AC348" s="10">
        <f t="shared" si="72"/>
        <v>50</v>
      </c>
      <c r="AD348" s="9" t="b">
        <f>Table1[[#This Row],[TOTAL HI]]=Table1[[#This Row],[Total]]</f>
        <v>1</v>
      </c>
      <c r="AE348" s="11">
        <f t="shared" si="75"/>
        <v>0</v>
      </c>
      <c r="AF348" s="11">
        <f t="shared" si="76"/>
        <v>0</v>
      </c>
      <c r="AG348" s="11">
        <f t="shared" si="77"/>
        <v>0</v>
      </c>
      <c r="AH348" s="11">
        <f t="shared" si="78"/>
        <v>0</v>
      </c>
      <c r="AI348" s="11">
        <f t="shared" si="79"/>
        <v>50</v>
      </c>
      <c r="AJ348" s="12">
        <v>45261</v>
      </c>
      <c r="AK348" s="11" t="s">
        <v>56</v>
      </c>
      <c r="AL348" s="9" t="s">
        <v>27</v>
      </c>
      <c r="AM348" s="9" t="str">
        <f t="shared" si="80"/>
        <v>WASH Sector</v>
      </c>
      <c r="AN348" s="9" t="str">
        <f t="shared" si="81"/>
        <v>Central</v>
      </c>
      <c r="AO348" s="9" t="str">
        <f t="shared" si="82"/>
        <v>&lt;1-50 Mn</v>
      </c>
      <c r="AP348" s="9" t="str">
        <f t="shared" si="83"/>
        <v>ADB Countries</v>
      </c>
      <c r="AQ348" s="9" t="str">
        <f t="shared" si="84"/>
        <v>Non-Transition States</v>
      </c>
      <c r="AR348" s="13" t="str">
        <f>IF(ISNUMBER(MATCH(C348, {"Gabon","Sudan","Niger","Mali","Burkina Faso","Guinea"}, 0)), "De Facto Countries", "Non-De Facto Countries")</f>
        <v>Non-De Facto Countries</v>
      </c>
      <c r="AS348" s="9" t="str">
        <f t="shared" si="85"/>
        <v>Infrastructure</v>
      </c>
      <c r="AT348" s="9" t="str" cm="1">
        <f t="array" ref="AT348">_xlfn.SWITCH(K348,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49" spans="1:46" ht="10.5">
      <c r="A349" s="8" t="s">
        <v>866</v>
      </c>
      <c r="B349" s="9" t="s">
        <v>867</v>
      </c>
      <c r="C349" s="9" t="s">
        <v>279</v>
      </c>
      <c r="D349" s="9" t="s">
        <v>49</v>
      </c>
      <c r="E349" s="9" t="s">
        <v>79</v>
      </c>
      <c r="F349" s="9" t="s">
        <v>137</v>
      </c>
      <c r="G349" s="9" t="s">
        <v>137</v>
      </c>
      <c r="H349" s="9" t="s">
        <v>52</v>
      </c>
      <c r="I349" s="9" t="s">
        <v>53</v>
      </c>
      <c r="J349" s="9" t="s">
        <v>74</v>
      </c>
      <c r="K349" s="9" t="s">
        <v>127</v>
      </c>
      <c r="L349" s="9">
        <v>98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f t="shared" si="73"/>
        <v>0</v>
      </c>
      <c r="S349" s="9">
        <v>0</v>
      </c>
      <c r="T349" s="9">
        <v>37</v>
      </c>
      <c r="U349" s="9">
        <v>0</v>
      </c>
      <c r="V349" s="11">
        <f t="shared" si="74"/>
        <v>98</v>
      </c>
      <c r="W349" s="9" t="s">
        <v>11</v>
      </c>
      <c r="X349" s="9">
        <v>50</v>
      </c>
      <c r="Y349" s="9">
        <v>0</v>
      </c>
      <c r="Z349" s="9">
        <v>0</v>
      </c>
      <c r="AA349" s="9">
        <v>20</v>
      </c>
      <c r="AB349" s="9">
        <v>30</v>
      </c>
      <c r="AC349" s="10">
        <f t="shared" si="72"/>
        <v>98</v>
      </c>
      <c r="AD349" s="9" t="b">
        <f>Table1[[#This Row],[TOTAL HI]]=Table1[[#This Row],[Total]]</f>
        <v>1</v>
      </c>
      <c r="AE349" s="11">
        <f t="shared" si="75"/>
        <v>49</v>
      </c>
      <c r="AF349" s="11">
        <f t="shared" si="76"/>
        <v>0</v>
      </c>
      <c r="AG349" s="11">
        <f t="shared" si="77"/>
        <v>0</v>
      </c>
      <c r="AH349" s="11">
        <f t="shared" si="78"/>
        <v>19.600000000000001</v>
      </c>
      <c r="AI349" s="11">
        <f t="shared" si="79"/>
        <v>29.4</v>
      </c>
      <c r="AJ349" s="12">
        <v>45261</v>
      </c>
      <c r="AK349" s="11" t="s">
        <v>56</v>
      </c>
      <c r="AL349" s="9" t="s">
        <v>27</v>
      </c>
      <c r="AM349" s="9" t="str">
        <f t="shared" si="80"/>
        <v>Transport</v>
      </c>
      <c r="AN349" s="9" t="str">
        <f t="shared" si="81"/>
        <v>West</v>
      </c>
      <c r="AO349" s="9" t="str">
        <f t="shared" si="82"/>
        <v>50-100 Mn</v>
      </c>
      <c r="AP349" s="9" t="str">
        <f t="shared" si="83"/>
        <v>Blend Countries</v>
      </c>
      <c r="AQ349" s="9" t="str">
        <f t="shared" si="84"/>
        <v>Non-Transition States</v>
      </c>
      <c r="AR349" s="13" t="str">
        <f>IF(ISNUMBER(MATCH(C349, {"Gabon","Sudan","Niger","Mali","Burkina Faso","Guinea"}, 0)), "De Facto Countries", "Non-De Facto Countries")</f>
        <v>Non-De Facto Countries</v>
      </c>
      <c r="AS349" s="9" t="str">
        <f t="shared" si="85"/>
        <v>Infrastructure</v>
      </c>
      <c r="AT349" s="9" t="str" cm="1">
        <f t="array" ref="AT349">_xlfn.SWITCH(K349,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50" spans="1:46" ht="10.5">
      <c r="A350" s="8" t="s">
        <v>868</v>
      </c>
      <c r="B350" s="9" t="s">
        <v>869</v>
      </c>
      <c r="C350" s="9" t="s">
        <v>200</v>
      </c>
      <c r="D350" s="9" t="s">
        <v>49</v>
      </c>
      <c r="E350" s="9" t="s">
        <v>79</v>
      </c>
      <c r="F350" s="9" t="s">
        <v>130</v>
      </c>
      <c r="G350" s="9" t="s">
        <v>130</v>
      </c>
      <c r="H350" s="9" t="s">
        <v>52</v>
      </c>
      <c r="I350" s="9" t="s">
        <v>53</v>
      </c>
      <c r="J350" s="9" t="s">
        <v>67</v>
      </c>
      <c r="K350" s="9" t="s">
        <v>104</v>
      </c>
      <c r="L350" s="9">
        <v>100</v>
      </c>
      <c r="M350" s="9">
        <v>0</v>
      </c>
      <c r="N350" s="9">
        <v>0</v>
      </c>
      <c r="O350" s="9">
        <v>10</v>
      </c>
      <c r="P350" s="9">
        <v>0</v>
      </c>
      <c r="Q350" s="9">
        <v>0</v>
      </c>
      <c r="R350" s="9">
        <f t="shared" si="73"/>
        <v>10</v>
      </c>
      <c r="S350" s="9">
        <v>0</v>
      </c>
      <c r="T350" s="9">
        <v>0</v>
      </c>
      <c r="U350" s="9">
        <v>0</v>
      </c>
      <c r="V350" s="11">
        <f t="shared" si="74"/>
        <v>110</v>
      </c>
      <c r="W350" s="9" t="s">
        <v>17</v>
      </c>
      <c r="X350" s="9">
        <v>0</v>
      </c>
      <c r="Y350" s="9">
        <v>0</v>
      </c>
      <c r="Z350" s="9">
        <v>0</v>
      </c>
      <c r="AA350" s="9">
        <v>0</v>
      </c>
      <c r="AB350" s="9">
        <v>100</v>
      </c>
      <c r="AC350" s="10">
        <f t="shared" si="72"/>
        <v>110</v>
      </c>
      <c r="AD350" s="9" t="b">
        <f>Table1[[#This Row],[TOTAL HI]]=Table1[[#This Row],[Total]]</f>
        <v>1</v>
      </c>
      <c r="AE350" s="11">
        <f t="shared" si="75"/>
        <v>0</v>
      </c>
      <c r="AF350" s="11">
        <f t="shared" si="76"/>
        <v>0</v>
      </c>
      <c r="AG350" s="11">
        <f t="shared" si="77"/>
        <v>0</v>
      </c>
      <c r="AH350" s="11">
        <f t="shared" si="78"/>
        <v>0</v>
      </c>
      <c r="AI350" s="11">
        <f t="shared" si="79"/>
        <v>110</v>
      </c>
      <c r="AJ350" s="12">
        <v>45261</v>
      </c>
      <c r="AK350" s="11" t="s">
        <v>56</v>
      </c>
      <c r="AL350" s="9" t="s">
        <v>27</v>
      </c>
      <c r="AM350" s="9" t="str">
        <f t="shared" si="80"/>
        <v>WASH Sector</v>
      </c>
      <c r="AN350" s="9" t="str">
        <f t="shared" si="81"/>
        <v>Central</v>
      </c>
      <c r="AO350" s="9" t="str">
        <f t="shared" si="82"/>
        <v>100-200 Mn</v>
      </c>
      <c r="AP350" s="9" t="str">
        <f t="shared" si="83"/>
        <v>Blend Countries</v>
      </c>
      <c r="AQ350" s="9" t="str">
        <f t="shared" si="84"/>
        <v>Non-Transition States</v>
      </c>
      <c r="AR350" s="13" t="str">
        <f>IF(ISNUMBER(MATCH(C350, {"Gabon","Sudan","Niger","Mali","Burkina Faso","Guinea"}, 0)), "De Facto Countries", "Non-De Facto Countries")</f>
        <v>Non-De Facto Countries</v>
      </c>
      <c r="AS350" s="9" t="str">
        <f t="shared" si="85"/>
        <v>Infrastructure</v>
      </c>
      <c r="AT350" s="9" t="str" cm="1">
        <f t="array" ref="AT350">_xlfn.SWITCH(K350,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51" spans="1:46" ht="10.5">
      <c r="A351" s="8" t="s">
        <v>870</v>
      </c>
      <c r="B351" s="9" t="s">
        <v>871</v>
      </c>
      <c r="C351" s="9" t="s">
        <v>772</v>
      </c>
      <c r="D351" s="9" t="s">
        <v>49</v>
      </c>
      <c r="E351" s="9" t="s">
        <v>50</v>
      </c>
      <c r="F351" s="9" t="s">
        <v>516</v>
      </c>
      <c r="G351" s="9" t="s">
        <v>516</v>
      </c>
      <c r="H351" s="9" t="s">
        <v>52</v>
      </c>
      <c r="I351" s="9" t="s">
        <v>53</v>
      </c>
      <c r="J351" s="9" t="s">
        <v>74</v>
      </c>
      <c r="K351" s="9" t="s">
        <v>134</v>
      </c>
      <c r="L351" s="9">
        <v>0</v>
      </c>
      <c r="M351" s="9">
        <v>0</v>
      </c>
      <c r="N351" s="9">
        <v>50</v>
      </c>
      <c r="O351" s="9">
        <v>0</v>
      </c>
      <c r="P351" s="9">
        <v>0</v>
      </c>
      <c r="Q351" s="9">
        <v>20</v>
      </c>
      <c r="R351" s="9">
        <f t="shared" si="73"/>
        <v>70</v>
      </c>
      <c r="S351" s="9">
        <v>0</v>
      </c>
      <c r="T351" s="9">
        <v>0</v>
      </c>
      <c r="U351" s="9">
        <v>0</v>
      </c>
      <c r="V351" s="11">
        <f t="shared" si="74"/>
        <v>70</v>
      </c>
      <c r="W351" s="9" t="s">
        <v>17</v>
      </c>
      <c r="X351" s="9">
        <v>50</v>
      </c>
      <c r="Y351" s="9">
        <v>0</v>
      </c>
      <c r="Z351" s="9">
        <v>0</v>
      </c>
      <c r="AA351" s="9">
        <v>0</v>
      </c>
      <c r="AB351" s="9">
        <v>50</v>
      </c>
      <c r="AC351" s="10">
        <f t="shared" si="72"/>
        <v>70</v>
      </c>
      <c r="AD351" s="9" t="b">
        <f>Table1[[#This Row],[TOTAL HI]]=Table1[[#This Row],[Total]]</f>
        <v>1</v>
      </c>
      <c r="AE351" s="11">
        <f t="shared" si="75"/>
        <v>35</v>
      </c>
      <c r="AF351" s="11">
        <f t="shared" si="76"/>
        <v>0</v>
      </c>
      <c r="AG351" s="11">
        <f t="shared" si="77"/>
        <v>0</v>
      </c>
      <c r="AH351" s="11">
        <f t="shared" si="78"/>
        <v>0</v>
      </c>
      <c r="AI351" s="11">
        <f t="shared" si="79"/>
        <v>35</v>
      </c>
      <c r="AJ351" s="12">
        <v>45261</v>
      </c>
      <c r="AK351" s="11" t="s">
        <v>56</v>
      </c>
      <c r="AL351" s="9" t="s">
        <v>27</v>
      </c>
      <c r="AM351" s="9" t="str">
        <f t="shared" si="80"/>
        <v>Social</v>
      </c>
      <c r="AN351" s="9" t="str">
        <f t="shared" si="81"/>
        <v>West</v>
      </c>
      <c r="AO351" s="9" t="str">
        <f t="shared" si="82"/>
        <v>50-100 Mn</v>
      </c>
      <c r="AP351" s="9" t="str">
        <f t="shared" si="83"/>
        <v>ADF Countries</v>
      </c>
      <c r="AQ351" s="9" t="str">
        <f t="shared" si="84"/>
        <v>Transition States</v>
      </c>
      <c r="AR351" s="13" t="str">
        <f>IF(ISNUMBER(MATCH(C351, {"Gabon","Sudan","Niger","Mali","Burkina Faso","Guinea"}, 0)), "De Facto Countries", "Non-De Facto Countries")</f>
        <v>De Facto Countries</v>
      </c>
      <c r="AS351" s="9" t="str">
        <f t="shared" si="85"/>
        <v>Others Including Policy-Based</v>
      </c>
      <c r="AT351" s="9" t="str" cm="1">
        <f t="array" ref="AT351">_xlfn.SWITCH(K351,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52" spans="1:46" ht="10.5">
      <c r="A352" s="8" t="s">
        <v>872</v>
      </c>
      <c r="B352" s="9" t="s">
        <v>873</v>
      </c>
      <c r="C352" s="9" t="s">
        <v>200</v>
      </c>
      <c r="D352" s="9" t="s">
        <v>90</v>
      </c>
      <c r="E352" s="9" t="s">
        <v>97</v>
      </c>
      <c r="F352" s="9" t="s">
        <v>256</v>
      </c>
      <c r="G352" s="9" t="s">
        <v>256</v>
      </c>
      <c r="H352" s="9" t="s">
        <v>52</v>
      </c>
      <c r="I352" s="9" t="s">
        <v>53</v>
      </c>
      <c r="J352" s="9" t="s">
        <v>67</v>
      </c>
      <c r="K352" s="9" t="s">
        <v>134</v>
      </c>
      <c r="L352" s="9">
        <v>50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f t="shared" si="73"/>
        <v>0</v>
      </c>
      <c r="S352" s="9">
        <v>0</v>
      </c>
      <c r="T352" s="9">
        <v>0</v>
      </c>
      <c r="U352" s="9">
        <v>0</v>
      </c>
      <c r="V352" s="11">
        <f t="shared" si="74"/>
        <v>50</v>
      </c>
      <c r="W352" s="9" t="s">
        <v>11</v>
      </c>
      <c r="X352" s="9">
        <v>0</v>
      </c>
      <c r="Y352" s="9">
        <v>0</v>
      </c>
      <c r="Z352" s="9">
        <v>0</v>
      </c>
      <c r="AA352" s="9">
        <v>0</v>
      </c>
      <c r="AB352" s="9">
        <v>100</v>
      </c>
      <c r="AC352" s="10">
        <f t="shared" si="72"/>
        <v>50</v>
      </c>
      <c r="AD352" s="9" t="b">
        <f>Table1[[#This Row],[TOTAL HI]]=Table1[[#This Row],[Total]]</f>
        <v>1</v>
      </c>
      <c r="AE352" s="11">
        <f t="shared" si="75"/>
        <v>0</v>
      </c>
      <c r="AF352" s="11">
        <f t="shared" si="76"/>
        <v>0</v>
      </c>
      <c r="AG352" s="11">
        <f t="shared" si="77"/>
        <v>0</v>
      </c>
      <c r="AH352" s="11">
        <f t="shared" si="78"/>
        <v>0</v>
      </c>
      <c r="AI352" s="11">
        <f t="shared" si="79"/>
        <v>50</v>
      </c>
      <c r="AJ352" s="12">
        <v>45261</v>
      </c>
      <c r="AK352" s="11" t="s">
        <v>56</v>
      </c>
      <c r="AL352" s="9" t="s">
        <v>27</v>
      </c>
      <c r="AM352" s="9" t="str">
        <f t="shared" si="80"/>
        <v>Social</v>
      </c>
      <c r="AN352" s="9" t="str">
        <f t="shared" si="81"/>
        <v>Central</v>
      </c>
      <c r="AO352" s="9" t="str">
        <f t="shared" si="82"/>
        <v>&lt;1-50 Mn</v>
      </c>
      <c r="AP352" s="9" t="str">
        <f t="shared" si="83"/>
        <v>Blend Countries</v>
      </c>
      <c r="AQ352" s="9" t="str">
        <f t="shared" si="84"/>
        <v>Non-Transition States</v>
      </c>
      <c r="AR352" s="13" t="str">
        <f>IF(ISNUMBER(MATCH(C352, {"Gabon","Sudan","Niger","Mali","Burkina Faso","Guinea"}, 0)), "De Facto Countries", "Non-De Facto Countries")</f>
        <v>Non-De Facto Countries</v>
      </c>
      <c r="AS352" s="9" t="str">
        <f t="shared" si="85"/>
        <v>Others Including Policy-Based</v>
      </c>
      <c r="AT352" s="9" t="str" cm="1">
        <f t="array" ref="AT352">_xlfn.SWITCH(K352,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53" spans="1:46" ht="10.5">
      <c r="A353" s="8" t="s">
        <v>874</v>
      </c>
      <c r="B353" s="9" t="s">
        <v>875</v>
      </c>
      <c r="C353" s="9" t="s">
        <v>82</v>
      </c>
      <c r="D353" s="9" t="s">
        <v>49</v>
      </c>
      <c r="E353" s="9" t="s">
        <v>50</v>
      </c>
      <c r="F353" s="9" t="s">
        <v>493</v>
      </c>
      <c r="G353" s="9" t="s">
        <v>493</v>
      </c>
      <c r="H353" s="9" t="s">
        <v>52</v>
      </c>
      <c r="I353" s="9" t="s">
        <v>53</v>
      </c>
      <c r="J353" s="9" t="s">
        <v>74</v>
      </c>
      <c r="K353" s="9" t="s">
        <v>55</v>
      </c>
      <c r="L353" s="9">
        <v>0</v>
      </c>
      <c r="M353" s="9">
        <v>0</v>
      </c>
      <c r="N353" s="9">
        <v>0</v>
      </c>
      <c r="O353" s="9">
        <v>2</v>
      </c>
      <c r="P353" s="9">
        <v>0</v>
      </c>
      <c r="Q353" s="9">
        <v>0</v>
      </c>
      <c r="R353" s="9">
        <f t="shared" si="73"/>
        <v>2</v>
      </c>
      <c r="S353" s="9">
        <v>0</v>
      </c>
      <c r="T353" s="9">
        <v>0</v>
      </c>
      <c r="U353" s="9">
        <v>0</v>
      </c>
      <c r="V353" s="11">
        <f t="shared" si="74"/>
        <v>2</v>
      </c>
      <c r="W353" s="9" t="s">
        <v>17</v>
      </c>
      <c r="X353" s="9">
        <v>100</v>
      </c>
      <c r="Y353" s="9">
        <v>0</v>
      </c>
      <c r="Z353" s="9">
        <v>0</v>
      </c>
      <c r="AA353" s="9">
        <v>0</v>
      </c>
      <c r="AB353" s="9">
        <v>0</v>
      </c>
      <c r="AC353" s="10">
        <f t="shared" si="72"/>
        <v>2</v>
      </c>
      <c r="AD353" s="9" t="b">
        <f>Table1[[#This Row],[TOTAL HI]]=Table1[[#This Row],[Total]]</f>
        <v>1</v>
      </c>
      <c r="AE353" s="11">
        <f t="shared" si="75"/>
        <v>2</v>
      </c>
      <c r="AF353" s="11">
        <f t="shared" si="76"/>
        <v>0</v>
      </c>
      <c r="AG353" s="11">
        <f t="shared" si="77"/>
        <v>0</v>
      </c>
      <c r="AH353" s="11">
        <f t="shared" si="78"/>
        <v>0</v>
      </c>
      <c r="AI353" s="11">
        <f t="shared" si="79"/>
        <v>0</v>
      </c>
      <c r="AJ353" s="12">
        <v>45261</v>
      </c>
      <c r="AK353" s="11" t="s">
        <v>56</v>
      </c>
      <c r="AL353" s="9" t="s">
        <v>57</v>
      </c>
      <c r="AM353" s="9" t="str">
        <f t="shared" si="80"/>
        <v>Agriculture</v>
      </c>
      <c r="AN353" s="9" t="str">
        <f t="shared" si="81"/>
        <v>Multi</v>
      </c>
      <c r="AO353" s="9" t="str">
        <f t="shared" si="82"/>
        <v>&lt;1-50 Mn</v>
      </c>
      <c r="AP353" s="9" t="str">
        <f t="shared" si="83"/>
        <v>Multinational</v>
      </c>
      <c r="AQ353" s="9" t="str">
        <f t="shared" si="84"/>
        <v>Multinational</v>
      </c>
      <c r="AR353" s="13" t="str">
        <f>IF(ISNUMBER(MATCH(C353, {"Gabon","Sudan","Niger","Mali","Burkina Faso","Guinea"}, 0)), "De Facto Countries", "Non-De Facto Countries")</f>
        <v>Non-De Facto Countries</v>
      </c>
      <c r="AS353" s="9" t="str">
        <f t="shared" si="85"/>
        <v>Others Including Policy-Based</v>
      </c>
      <c r="AT353" s="9" t="str" cm="1">
        <f t="array" ref="AT353">_xlfn.SWITCH(K353,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54" spans="1:46" ht="10.5">
      <c r="A354" s="8" t="s">
        <v>876</v>
      </c>
      <c r="B354" s="9" t="s">
        <v>877</v>
      </c>
      <c r="C354" s="9" t="s">
        <v>259</v>
      </c>
      <c r="D354" s="9" t="s">
        <v>49</v>
      </c>
      <c r="E354" s="9" t="s">
        <v>50</v>
      </c>
      <c r="F354" s="9" t="s">
        <v>490</v>
      </c>
      <c r="G354" s="9" t="s">
        <v>490</v>
      </c>
      <c r="H354" s="9" t="s">
        <v>84</v>
      </c>
      <c r="I354" s="9" t="s">
        <v>53</v>
      </c>
      <c r="J354" s="9" t="s">
        <v>74</v>
      </c>
      <c r="K354" s="9" t="s">
        <v>104</v>
      </c>
      <c r="L354" s="9">
        <v>50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f t="shared" si="73"/>
        <v>0</v>
      </c>
      <c r="S354" s="9">
        <v>0</v>
      </c>
      <c r="T354" s="9">
        <v>0</v>
      </c>
      <c r="U354" s="9">
        <v>0</v>
      </c>
      <c r="V354" s="11">
        <f t="shared" si="74"/>
        <v>50</v>
      </c>
      <c r="W354" s="9" t="s">
        <v>11</v>
      </c>
      <c r="X354" s="9">
        <v>0</v>
      </c>
      <c r="Y354" s="9">
        <v>0</v>
      </c>
      <c r="Z354" s="9">
        <v>0</v>
      </c>
      <c r="AA354" s="9">
        <v>0</v>
      </c>
      <c r="AB354" s="9">
        <v>100</v>
      </c>
      <c r="AC354" s="10">
        <f t="shared" si="72"/>
        <v>50</v>
      </c>
      <c r="AD354" s="9" t="b">
        <f>Table1[[#This Row],[TOTAL HI]]=Table1[[#This Row],[Total]]</f>
        <v>1</v>
      </c>
      <c r="AE354" s="11">
        <f t="shared" si="75"/>
        <v>0</v>
      </c>
      <c r="AF354" s="11">
        <f t="shared" si="76"/>
        <v>0</v>
      </c>
      <c r="AG354" s="11">
        <f t="shared" si="77"/>
        <v>0</v>
      </c>
      <c r="AH354" s="11">
        <f t="shared" si="78"/>
        <v>0</v>
      </c>
      <c r="AI354" s="11">
        <f t="shared" si="79"/>
        <v>50</v>
      </c>
      <c r="AJ354" s="12">
        <v>45261</v>
      </c>
      <c r="AK354" s="11" t="s">
        <v>56</v>
      </c>
      <c r="AL354" s="9" t="s">
        <v>27</v>
      </c>
      <c r="AM354" s="9" t="str">
        <f t="shared" si="80"/>
        <v>WASH Sector</v>
      </c>
      <c r="AN354" s="9" t="str">
        <f t="shared" si="81"/>
        <v>West</v>
      </c>
      <c r="AO354" s="9" t="str">
        <f t="shared" si="82"/>
        <v>&lt;1-50 Mn</v>
      </c>
      <c r="AP354" s="9" t="str">
        <f t="shared" si="83"/>
        <v>ADF Countries</v>
      </c>
      <c r="AQ354" s="9" t="str">
        <f t="shared" si="84"/>
        <v>Non-Transition States</v>
      </c>
      <c r="AR354" s="13" t="str">
        <f>IF(ISNUMBER(MATCH(C354, {"Gabon","Sudan","Niger","Mali","Burkina Faso","Guinea"}, 0)), "De Facto Countries", "Non-De Facto Countries")</f>
        <v>Non-De Facto Countries</v>
      </c>
      <c r="AS354" s="9" t="str">
        <f t="shared" si="85"/>
        <v>Infrastructure</v>
      </c>
      <c r="AT354" s="9" t="str" cm="1">
        <f t="array" ref="AT354">_xlfn.SWITCH(K354,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55" spans="1:46" ht="10.5">
      <c r="A355" s="8" t="s">
        <v>878</v>
      </c>
      <c r="B355" s="9" t="s">
        <v>879</v>
      </c>
      <c r="C355" s="9" t="s">
        <v>82</v>
      </c>
      <c r="D355" s="9" t="s">
        <v>49</v>
      </c>
      <c r="E355" s="9" t="s">
        <v>79</v>
      </c>
      <c r="F355" s="9" t="s">
        <v>315</v>
      </c>
      <c r="G355" s="9" t="s">
        <v>315</v>
      </c>
      <c r="H355" s="9" t="s">
        <v>52</v>
      </c>
      <c r="I355" s="9" t="s">
        <v>53</v>
      </c>
      <c r="J355" s="9" t="s">
        <v>62</v>
      </c>
      <c r="K355" s="9" t="s">
        <v>55</v>
      </c>
      <c r="L355" s="9">
        <v>0</v>
      </c>
      <c r="M355" s="9">
        <v>0</v>
      </c>
      <c r="N355" s="9">
        <v>10</v>
      </c>
      <c r="O355" s="9">
        <v>6</v>
      </c>
      <c r="P355" s="9">
        <v>0</v>
      </c>
      <c r="Q355" s="9">
        <v>5</v>
      </c>
      <c r="R355" s="9">
        <f t="shared" si="73"/>
        <v>21</v>
      </c>
      <c r="S355" s="9">
        <v>0</v>
      </c>
      <c r="T355" s="9">
        <v>0</v>
      </c>
      <c r="U355" s="9">
        <v>0</v>
      </c>
      <c r="V355" s="11">
        <f t="shared" si="74"/>
        <v>21</v>
      </c>
      <c r="W355" s="9" t="s">
        <v>17</v>
      </c>
      <c r="X355" s="9">
        <v>0</v>
      </c>
      <c r="Y355" s="9">
        <v>0</v>
      </c>
      <c r="Z355" s="9">
        <v>0</v>
      </c>
      <c r="AA355" s="9">
        <v>20</v>
      </c>
      <c r="AB355" s="9">
        <v>80</v>
      </c>
      <c r="AC355" s="10">
        <f t="shared" ref="AC355:AC420" si="86">SUM(AE355:AI355)</f>
        <v>21</v>
      </c>
      <c r="AD355" s="9" t="b">
        <f>Table1[[#This Row],[TOTAL HI]]=Table1[[#This Row],[Total]]</f>
        <v>1</v>
      </c>
      <c r="AE355" s="11">
        <f t="shared" si="75"/>
        <v>0</v>
      </c>
      <c r="AF355" s="11">
        <f t="shared" si="76"/>
        <v>0</v>
      </c>
      <c r="AG355" s="11">
        <f t="shared" si="77"/>
        <v>0</v>
      </c>
      <c r="AH355" s="11">
        <f t="shared" si="78"/>
        <v>4.2</v>
      </c>
      <c r="AI355" s="11">
        <f t="shared" si="79"/>
        <v>16.8</v>
      </c>
      <c r="AJ355" s="12">
        <v>45261</v>
      </c>
      <c r="AK355" s="11" t="s">
        <v>56</v>
      </c>
      <c r="AL355" s="9" t="s">
        <v>27</v>
      </c>
      <c r="AM355" s="9" t="str">
        <f t="shared" si="80"/>
        <v>Environment</v>
      </c>
      <c r="AN355" s="9" t="str">
        <f t="shared" si="81"/>
        <v>Multi</v>
      </c>
      <c r="AO355" s="9" t="str">
        <f t="shared" si="82"/>
        <v>&lt;1-50 Mn</v>
      </c>
      <c r="AP355" s="9" t="str">
        <f t="shared" si="83"/>
        <v>Multinational</v>
      </c>
      <c r="AQ355" s="9" t="str">
        <f t="shared" si="84"/>
        <v>Multinational</v>
      </c>
      <c r="AR355" s="13" t="str">
        <f>IF(ISNUMBER(MATCH(C355, {"Gabon","Sudan","Niger","Mali","Burkina Faso","Guinea"}, 0)), "De Facto Countries", "Non-De Facto Countries")</f>
        <v>Non-De Facto Countries</v>
      </c>
      <c r="AS355" s="9" t="str">
        <f t="shared" si="85"/>
        <v>Infrastructure</v>
      </c>
      <c r="AT355" s="9" t="str" cm="1">
        <f t="array" ref="AT355">_xlfn.SWITCH(K355,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56" spans="1:46" ht="10.5">
      <c r="A356" s="8" t="s">
        <v>880</v>
      </c>
      <c r="B356" s="9" t="s">
        <v>881</v>
      </c>
      <c r="C356" s="9" t="s">
        <v>264</v>
      </c>
      <c r="D356" s="9" t="s">
        <v>49</v>
      </c>
      <c r="E356" s="9" t="s">
        <v>50</v>
      </c>
      <c r="F356" s="9" t="s">
        <v>130</v>
      </c>
      <c r="G356" s="9" t="s">
        <v>130</v>
      </c>
      <c r="H356" s="9" t="s">
        <v>52</v>
      </c>
      <c r="I356" s="9" t="s">
        <v>53</v>
      </c>
      <c r="J356" s="9" t="s">
        <v>67</v>
      </c>
      <c r="K356" s="9" t="s">
        <v>104</v>
      </c>
      <c r="L356" s="9">
        <v>150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f t="shared" si="73"/>
        <v>0</v>
      </c>
      <c r="S356" s="9">
        <v>0</v>
      </c>
      <c r="T356" s="9">
        <v>0</v>
      </c>
      <c r="U356" s="9">
        <v>0</v>
      </c>
      <c r="V356" s="11">
        <f t="shared" si="74"/>
        <v>150</v>
      </c>
      <c r="W356" s="9" t="s">
        <v>11</v>
      </c>
      <c r="X356" s="9">
        <v>0</v>
      </c>
      <c r="Y356" s="9">
        <v>50</v>
      </c>
      <c r="Z356" s="9">
        <v>0</v>
      </c>
      <c r="AA356" s="9">
        <v>0</v>
      </c>
      <c r="AB356" s="9">
        <v>50</v>
      </c>
      <c r="AC356" s="10">
        <f t="shared" si="86"/>
        <v>150</v>
      </c>
      <c r="AD356" s="9" t="b">
        <f>Table1[[#This Row],[TOTAL HI]]=Table1[[#This Row],[Total]]</f>
        <v>1</v>
      </c>
      <c r="AE356" s="11">
        <f t="shared" si="75"/>
        <v>0</v>
      </c>
      <c r="AF356" s="11">
        <f t="shared" si="76"/>
        <v>75</v>
      </c>
      <c r="AG356" s="11">
        <f t="shared" si="77"/>
        <v>0</v>
      </c>
      <c r="AH356" s="11">
        <f t="shared" si="78"/>
        <v>0</v>
      </c>
      <c r="AI356" s="11">
        <f t="shared" si="79"/>
        <v>75</v>
      </c>
      <c r="AJ356" s="12">
        <v>45261</v>
      </c>
      <c r="AK356" s="11" t="s">
        <v>56</v>
      </c>
      <c r="AL356" s="9" t="s">
        <v>27</v>
      </c>
      <c r="AM356" s="9" t="str">
        <f t="shared" si="80"/>
        <v>WASH Sector</v>
      </c>
      <c r="AN356" s="9" t="str">
        <f t="shared" si="81"/>
        <v>Central</v>
      </c>
      <c r="AO356" s="9" t="str">
        <f t="shared" si="82"/>
        <v>100-200 Mn</v>
      </c>
      <c r="AP356" s="9" t="str">
        <f t="shared" si="83"/>
        <v>ADB Countries</v>
      </c>
      <c r="AQ356" s="9" t="str">
        <f t="shared" si="84"/>
        <v>Non-Transition States</v>
      </c>
      <c r="AR356" s="13" t="str">
        <f>IF(ISNUMBER(MATCH(C356, {"Gabon","Sudan","Niger","Mali","Burkina Faso","Guinea"}, 0)), "De Facto Countries", "Non-De Facto Countries")</f>
        <v>De Facto Countries</v>
      </c>
      <c r="AS356" s="9" t="str">
        <f t="shared" si="85"/>
        <v>Infrastructure</v>
      </c>
      <c r="AT356" s="9" t="str" cm="1">
        <f t="array" ref="AT356">_xlfn.SWITCH(K356,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57" spans="1:46" ht="10.5">
      <c r="A357" s="8" t="s">
        <v>882</v>
      </c>
      <c r="B357" s="9" t="s">
        <v>883</v>
      </c>
      <c r="C357" s="9" t="s">
        <v>82</v>
      </c>
      <c r="D357" s="9" t="s">
        <v>49</v>
      </c>
      <c r="E357" s="9" t="s">
        <v>79</v>
      </c>
      <c r="F357" s="9" t="s">
        <v>315</v>
      </c>
      <c r="G357" s="9" t="s">
        <v>315</v>
      </c>
      <c r="H357" s="9" t="s">
        <v>52</v>
      </c>
      <c r="I357" s="9" t="s">
        <v>53</v>
      </c>
      <c r="J357" s="9" t="s">
        <v>67</v>
      </c>
      <c r="K357" s="9" t="s">
        <v>55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f t="shared" si="73"/>
        <v>0</v>
      </c>
      <c r="S357" s="9">
        <v>0</v>
      </c>
      <c r="T357" s="9">
        <v>45.19</v>
      </c>
      <c r="U357" s="9">
        <v>0</v>
      </c>
      <c r="V357" s="11">
        <f t="shared" si="74"/>
        <v>0</v>
      </c>
      <c r="W357" s="9" t="s">
        <v>68</v>
      </c>
      <c r="X357" s="9">
        <v>100</v>
      </c>
      <c r="Y357" s="9">
        <v>0</v>
      </c>
      <c r="Z357" s="9">
        <v>0</v>
      </c>
      <c r="AA357" s="9">
        <v>0</v>
      </c>
      <c r="AB357" s="9">
        <v>0</v>
      </c>
      <c r="AC357" s="10">
        <f t="shared" si="86"/>
        <v>0</v>
      </c>
      <c r="AD357" s="9" t="b">
        <f>Table1[[#This Row],[TOTAL HI]]=Table1[[#This Row],[Total]]</f>
        <v>1</v>
      </c>
      <c r="AE357" s="11">
        <f t="shared" si="75"/>
        <v>0</v>
      </c>
      <c r="AF357" s="11">
        <f t="shared" si="76"/>
        <v>0</v>
      </c>
      <c r="AG357" s="11">
        <f t="shared" si="77"/>
        <v>0</v>
      </c>
      <c r="AH357" s="11">
        <f t="shared" si="78"/>
        <v>0</v>
      </c>
      <c r="AI357" s="11">
        <f t="shared" si="79"/>
        <v>0</v>
      </c>
      <c r="AJ357" s="12">
        <v>45261</v>
      </c>
      <c r="AK357" s="11" t="s">
        <v>56</v>
      </c>
      <c r="AL357" s="9" t="s">
        <v>57</v>
      </c>
      <c r="AM357" s="9" t="str">
        <f t="shared" si="80"/>
        <v>Agriculture</v>
      </c>
      <c r="AN357" s="9" t="str">
        <f t="shared" si="81"/>
        <v>Multi</v>
      </c>
      <c r="AO357" s="9" t="str">
        <f t="shared" si="82"/>
        <v>&lt;1-50 Mn</v>
      </c>
      <c r="AP357" s="9" t="str">
        <f t="shared" si="83"/>
        <v>Multinational</v>
      </c>
      <c r="AQ357" s="9" t="str">
        <f t="shared" si="84"/>
        <v>Multinational</v>
      </c>
      <c r="AR357" s="13" t="str">
        <f>IF(ISNUMBER(MATCH(C357, {"Gabon","Sudan","Niger","Mali","Burkina Faso","Guinea"}, 0)), "De Facto Countries", "Non-De Facto Countries")</f>
        <v>Non-De Facto Countries</v>
      </c>
      <c r="AS357" s="9" t="str">
        <f t="shared" si="85"/>
        <v>Others Including Policy-Based</v>
      </c>
      <c r="AT357" s="9" t="str" cm="1">
        <f t="array" ref="AT357">_xlfn.SWITCH(K357,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58" spans="1:46" ht="10.5">
      <c r="A358" s="8" t="s">
        <v>884</v>
      </c>
      <c r="B358" s="9" t="s">
        <v>885</v>
      </c>
      <c r="C358" s="9" t="s">
        <v>243</v>
      </c>
      <c r="D358" s="9" t="s">
        <v>49</v>
      </c>
      <c r="E358" s="9" t="s">
        <v>50</v>
      </c>
      <c r="F358" s="9" t="s">
        <v>524</v>
      </c>
      <c r="G358" s="9" t="s">
        <v>524</v>
      </c>
      <c r="H358" s="9" t="s">
        <v>52</v>
      </c>
      <c r="I358" s="9" t="s">
        <v>53</v>
      </c>
      <c r="J358" s="9" t="s">
        <v>74</v>
      </c>
      <c r="K358" s="9" t="s">
        <v>99</v>
      </c>
      <c r="L358" s="9">
        <v>0</v>
      </c>
      <c r="M358" s="9">
        <v>0</v>
      </c>
      <c r="N358" s="9">
        <v>0</v>
      </c>
      <c r="O358" s="9">
        <v>12</v>
      </c>
      <c r="P358" s="9">
        <v>0</v>
      </c>
      <c r="Q358" s="9">
        <v>0</v>
      </c>
      <c r="R358" s="9">
        <f t="shared" si="73"/>
        <v>12</v>
      </c>
      <c r="S358" s="9">
        <v>0</v>
      </c>
      <c r="T358" s="9">
        <v>0</v>
      </c>
      <c r="U358" s="9">
        <v>0</v>
      </c>
      <c r="V358" s="11">
        <f t="shared" si="74"/>
        <v>12</v>
      </c>
      <c r="W358" s="9" t="s">
        <v>17</v>
      </c>
      <c r="X358" s="9">
        <v>0</v>
      </c>
      <c r="Y358" s="9">
        <v>0</v>
      </c>
      <c r="Z358" s="9">
        <v>70</v>
      </c>
      <c r="AA358" s="9">
        <v>0</v>
      </c>
      <c r="AB358" s="9">
        <v>30</v>
      </c>
      <c r="AC358" s="10">
        <f t="shared" si="86"/>
        <v>12</v>
      </c>
      <c r="AD358" s="9" t="b">
        <f>Table1[[#This Row],[TOTAL HI]]=Table1[[#This Row],[Total]]</f>
        <v>1</v>
      </c>
      <c r="AE358" s="11">
        <f t="shared" si="75"/>
        <v>0</v>
      </c>
      <c r="AF358" s="11">
        <f t="shared" si="76"/>
        <v>0</v>
      </c>
      <c r="AG358" s="11">
        <f t="shared" si="77"/>
        <v>8.4</v>
      </c>
      <c r="AH358" s="11">
        <f t="shared" si="78"/>
        <v>0</v>
      </c>
      <c r="AI358" s="11">
        <f t="shared" si="79"/>
        <v>3.6</v>
      </c>
      <c r="AJ358" s="12">
        <v>45261</v>
      </c>
      <c r="AK358" s="11" t="s">
        <v>56</v>
      </c>
      <c r="AL358" s="9" t="s">
        <v>27</v>
      </c>
      <c r="AM358" s="9" t="str">
        <f t="shared" si="80"/>
        <v>ICT</v>
      </c>
      <c r="AN358" s="9" t="str">
        <f t="shared" si="81"/>
        <v>West</v>
      </c>
      <c r="AO358" s="9" t="str">
        <f t="shared" si="82"/>
        <v>&lt;1-50 Mn</v>
      </c>
      <c r="AP358" s="9" t="str">
        <f t="shared" si="83"/>
        <v>ADF Countries</v>
      </c>
      <c r="AQ358" s="9" t="str">
        <f t="shared" si="84"/>
        <v>Transition States</v>
      </c>
      <c r="AR358" s="13" t="str">
        <f>IF(ISNUMBER(MATCH(C358, {"Gabon","Sudan","Niger","Mali","Burkina Faso","Guinea"}, 0)), "De Facto Countries", "Non-De Facto Countries")</f>
        <v>Non-De Facto Countries</v>
      </c>
      <c r="AS358" s="9" t="str">
        <f t="shared" si="85"/>
        <v>Others Including Policy-Based</v>
      </c>
      <c r="AT358" s="9" t="str" cm="1">
        <f t="array" ref="AT358">_xlfn.SWITCH(K358,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59" spans="1:46" ht="10.5">
      <c r="A359" s="8" t="s">
        <v>886</v>
      </c>
      <c r="B359" s="9" t="s">
        <v>887</v>
      </c>
      <c r="C359" s="9" t="s">
        <v>211</v>
      </c>
      <c r="D359" s="9" t="s">
        <v>49</v>
      </c>
      <c r="E359" s="9" t="s">
        <v>79</v>
      </c>
      <c r="F359" s="9" t="s">
        <v>186</v>
      </c>
      <c r="G359" s="9" t="s">
        <v>186</v>
      </c>
      <c r="H359" s="9" t="s">
        <v>84</v>
      </c>
      <c r="I359" s="9" t="s">
        <v>53</v>
      </c>
      <c r="J359" s="9" t="s">
        <v>54</v>
      </c>
      <c r="K359" s="9" t="s">
        <v>127</v>
      </c>
      <c r="L359" s="9">
        <v>40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f t="shared" si="73"/>
        <v>0</v>
      </c>
      <c r="S359" s="9">
        <v>0</v>
      </c>
      <c r="T359" s="9">
        <v>0</v>
      </c>
      <c r="U359" s="9">
        <v>0</v>
      </c>
      <c r="V359" s="11">
        <f t="shared" si="74"/>
        <v>40</v>
      </c>
      <c r="W359" s="9" t="s">
        <v>11</v>
      </c>
      <c r="X359" s="9">
        <v>0</v>
      </c>
      <c r="Y359" s="9">
        <v>0</v>
      </c>
      <c r="Z359" s="9">
        <v>0</v>
      </c>
      <c r="AA359" s="9">
        <v>0</v>
      </c>
      <c r="AB359" s="9">
        <v>100</v>
      </c>
      <c r="AC359" s="10">
        <f t="shared" si="86"/>
        <v>40</v>
      </c>
      <c r="AD359" s="9" t="b">
        <f>Table1[[#This Row],[TOTAL HI]]=Table1[[#This Row],[Total]]</f>
        <v>1</v>
      </c>
      <c r="AE359" s="11">
        <f t="shared" si="75"/>
        <v>0</v>
      </c>
      <c r="AF359" s="11">
        <f t="shared" si="76"/>
        <v>0</v>
      </c>
      <c r="AG359" s="11">
        <f t="shared" si="77"/>
        <v>0</v>
      </c>
      <c r="AH359" s="11">
        <f t="shared" si="78"/>
        <v>0</v>
      </c>
      <c r="AI359" s="11">
        <f t="shared" si="79"/>
        <v>40</v>
      </c>
      <c r="AJ359" s="12">
        <v>45261</v>
      </c>
      <c r="AK359" s="11" t="s">
        <v>56</v>
      </c>
      <c r="AL359" s="9" t="s">
        <v>27</v>
      </c>
      <c r="AM359" s="9" t="str">
        <f t="shared" si="80"/>
        <v>Transport</v>
      </c>
      <c r="AN359" s="9" t="str">
        <f t="shared" si="81"/>
        <v>North</v>
      </c>
      <c r="AO359" s="9" t="str">
        <f t="shared" si="82"/>
        <v>&lt;1-50 Mn</v>
      </c>
      <c r="AP359" s="9" t="str">
        <f t="shared" si="83"/>
        <v>ADB Countries</v>
      </c>
      <c r="AQ359" s="9" t="str">
        <f t="shared" si="84"/>
        <v>Non-Transition States</v>
      </c>
      <c r="AR359" s="13" t="str">
        <f>IF(ISNUMBER(MATCH(C359, {"Gabon","Sudan","Niger","Mali","Burkina Faso","Guinea"}, 0)), "De Facto Countries", "Non-De Facto Countries")</f>
        <v>Non-De Facto Countries</v>
      </c>
      <c r="AS359" s="9" t="str">
        <f t="shared" si="85"/>
        <v>Infrastructure</v>
      </c>
      <c r="AT359" s="9" t="str" cm="1">
        <f t="array" ref="AT359">_xlfn.SWITCH(K359,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60" spans="1:46" ht="10.5">
      <c r="A360" s="8" t="s">
        <v>888</v>
      </c>
      <c r="B360" s="9" t="s">
        <v>889</v>
      </c>
      <c r="C360" s="9" t="s">
        <v>747</v>
      </c>
      <c r="D360" s="9" t="s">
        <v>49</v>
      </c>
      <c r="E360" s="9" t="s">
        <v>50</v>
      </c>
      <c r="F360" s="9" t="s">
        <v>524</v>
      </c>
      <c r="G360" s="9" t="s">
        <v>524</v>
      </c>
      <c r="H360" s="9" t="s">
        <v>52</v>
      </c>
      <c r="I360" s="9" t="s">
        <v>53</v>
      </c>
      <c r="J360" s="9" t="s">
        <v>67</v>
      </c>
      <c r="K360" s="9" t="s">
        <v>99</v>
      </c>
      <c r="L360" s="9">
        <v>150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f t="shared" si="73"/>
        <v>0</v>
      </c>
      <c r="S360" s="9">
        <v>0</v>
      </c>
      <c r="T360" s="9">
        <v>0</v>
      </c>
      <c r="U360" s="9">
        <v>0</v>
      </c>
      <c r="V360" s="11">
        <f t="shared" si="74"/>
        <v>150</v>
      </c>
      <c r="W360" s="9" t="s">
        <v>11</v>
      </c>
      <c r="X360" s="9">
        <v>0</v>
      </c>
      <c r="Y360" s="9">
        <v>0</v>
      </c>
      <c r="Z360" s="9">
        <v>0</v>
      </c>
      <c r="AA360" s="9">
        <v>50</v>
      </c>
      <c r="AB360" s="9">
        <v>50</v>
      </c>
      <c r="AC360" s="10">
        <f t="shared" si="86"/>
        <v>150</v>
      </c>
      <c r="AD360" s="9" t="b">
        <f>Table1[[#This Row],[TOTAL HI]]=Table1[[#This Row],[Total]]</f>
        <v>1</v>
      </c>
      <c r="AE360" s="11">
        <f t="shared" si="75"/>
        <v>0</v>
      </c>
      <c r="AF360" s="11">
        <f t="shared" si="76"/>
        <v>0</v>
      </c>
      <c r="AG360" s="11">
        <f t="shared" si="77"/>
        <v>0</v>
      </c>
      <c r="AH360" s="11">
        <f t="shared" si="78"/>
        <v>75</v>
      </c>
      <c r="AI360" s="11">
        <f t="shared" si="79"/>
        <v>75</v>
      </c>
      <c r="AJ360" s="12">
        <v>45261</v>
      </c>
      <c r="AK360" s="11" t="s">
        <v>56</v>
      </c>
      <c r="AL360" s="9" t="s">
        <v>27</v>
      </c>
      <c r="AM360" s="9" t="str">
        <f t="shared" si="80"/>
        <v>ICT</v>
      </c>
      <c r="AN360" s="9" t="str">
        <f t="shared" si="81"/>
        <v>Central</v>
      </c>
      <c r="AO360" s="9" t="str">
        <f t="shared" si="82"/>
        <v>100-200 Mn</v>
      </c>
      <c r="AP360" s="9" t="str">
        <f t="shared" si="83"/>
        <v>ADB Countries</v>
      </c>
      <c r="AQ360" s="9" t="str">
        <f t="shared" si="84"/>
        <v>Non-Transition States</v>
      </c>
      <c r="AR360" s="13" t="str">
        <f>IF(ISNUMBER(MATCH(C360, {"Gabon","Sudan","Niger","Mali","Burkina Faso","Guinea"}, 0)), "De Facto Countries", "Non-De Facto Countries")</f>
        <v>Non-De Facto Countries</v>
      </c>
      <c r="AS360" s="9" t="str">
        <f t="shared" si="85"/>
        <v>Others Including Policy-Based</v>
      </c>
      <c r="AT360" s="9" t="str" cm="1">
        <f t="array" ref="AT360">_xlfn.SWITCH(K360,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61" spans="1:46" ht="10.5">
      <c r="A361" s="8" t="s">
        <v>890</v>
      </c>
      <c r="B361" s="9" t="s">
        <v>891</v>
      </c>
      <c r="C361" s="9" t="s">
        <v>197</v>
      </c>
      <c r="D361" s="9" t="s">
        <v>49</v>
      </c>
      <c r="E361" s="9" t="s">
        <v>50</v>
      </c>
      <c r="F361" s="9" t="s">
        <v>456</v>
      </c>
      <c r="G361" s="9" t="s">
        <v>456</v>
      </c>
      <c r="H361" s="9" t="s">
        <v>52</v>
      </c>
      <c r="I361" s="9" t="s">
        <v>53</v>
      </c>
      <c r="J361" s="9" t="s">
        <v>67</v>
      </c>
      <c r="K361" s="9" t="s">
        <v>86</v>
      </c>
      <c r="L361" s="9">
        <v>0</v>
      </c>
      <c r="M361" s="9">
        <v>150</v>
      </c>
      <c r="N361" s="9">
        <v>0</v>
      </c>
      <c r="O361" s="9">
        <v>0</v>
      </c>
      <c r="P361" s="9">
        <v>0</v>
      </c>
      <c r="Q361" s="9">
        <v>0</v>
      </c>
      <c r="R361" s="9">
        <f t="shared" si="73"/>
        <v>0</v>
      </c>
      <c r="S361" s="9">
        <v>0</v>
      </c>
      <c r="T361" s="9">
        <v>0</v>
      </c>
      <c r="U361" s="9">
        <v>0</v>
      </c>
      <c r="V361" s="11">
        <f t="shared" si="74"/>
        <v>150</v>
      </c>
      <c r="W361" s="9" t="s">
        <v>12</v>
      </c>
      <c r="X361" s="9">
        <v>0</v>
      </c>
      <c r="Y361" s="9">
        <v>100</v>
      </c>
      <c r="Z361" s="9">
        <v>0</v>
      </c>
      <c r="AA361" s="9">
        <v>0</v>
      </c>
      <c r="AB361" s="9">
        <v>0</v>
      </c>
      <c r="AC361" s="10">
        <f t="shared" si="86"/>
        <v>150</v>
      </c>
      <c r="AD361" s="9" t="b">
        <f>Table1[[#This Row],[TOTAL HI]]=Table1[[#This Row],[Total]]</f>
        <v>1</v>
      </c>
      <c r="AE361" s="11">
        <f t="shared" si="75"/>
        <v>0</v>
      </c>
      <c r="AF361" s="11">
        <f t="shared" si="76"/>
        <v>150</v>
      </c>
      <c r="AG361" s="11">
        <f t="shared" si="77"/>
        <v>0</v>
      </c>
      <c r="AH361" s="11">
        <f t="shared" si="78"/>
        <v>0</v>
      </c>
      <c r="AI361" s="11">
        <f t="shared" si="79"/>
        <v>0</v>
      </c>
      <c r="AJ361" s="12">
        <v>45261</v>
      </c>
      <c r="AK361" s="11" t="s">
        <v>56</v>
      </c>
      <c r="AL361" s="9" t="s">
        <v>57</v>
      </c>
      <c r="AM361" s="9" t="str">
        <f t="shared" si="80"/>
        <v>Power</v>
      </c>
      <c r="AN361" s="9" t="str">
        <f t="shared" si="81"/>
        <v>Central</v>
      </c>
      <c r="AO361" s="9" t="str">
        <f t="shared" si="82"/>
        <v>100-200 Mn</v>
      </c>
      <c r="AP361" s="9" t="str">
        <f t="shared" si="83"/>
        <v>ADF Countries</v>
      </c>
      <c r="AQ361" s="9" t="str">
        <f t="shared" si="84"/>
        <v>Transition States</v>
      </c>
      <c r="AR361" s="13" t="str">
        <f>IF(ISNUMBER(MATCH(C361, {"Gabon","Sudan","Niger","Mali","Burkina Faso","Guinea"}, 0)), "De Facto Countries", "Non-De Facto Countries")</f>
        <v>Non-De Facto Countries</v>
      </c>
      <c r="AS361" s="9" t="str">
        <f t="shared" si="85"/>
        <v>Infrastructure</v>
      </c>
      <c r="AT361" s="9" t="str" cm="1">
        <f t="array" ref="AT361">_xlfn.SWITCH(K361,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362" spans="1:46" ht="10.5">
      <c r="A362" s="8" t="s">
        <v>892</v>
      </c>
      <c r="B362" s="9" t="s">
        <v>893</v>
      </c>
      <c r="C362" s="9" t="s">
        <v>259</v>
      </c>
      <c r="D362" s="9" t="s">
        <v>49</v>
      </c>
      <c r="E362" s="9" t="s">
        <v>50</v>
      </c>
      <c r="F362" s="9" t="s">
        <v>130</v>
      </c>
      <c r="G362" s="9" t="s">
        <v>130</v>
      </c>
      <c r="H362" s="9" t="s">
        <v>52</v>
      </c>
      <c r="I362" s="9" t="s">
        <v>53</v>
      </c>
      <c r="J362" s="9" t="s">
        <v>74</v>
      </c>
      <c r="K362" s="9" t="s">
        <v>104</v>
      </c>
      <c r="L362" s="9">
        <v>60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f t="shared" si="73"/>
        <v>0</v>
      </c>
      <c r="S362" s="9">
        <v>0</v>
      </c>
      <c r="T362" s="9">
        <v>40</v>
      </c>
      <c r="U362" s="9">
        <v>0</v>
      </c>
      <c r="V362" s="11">
        <f t="shared" si="74"/>
        <v>60</v>
      </c>
      <c r="W362" s="9" t="s">
        <v>11</v>
      </c>
      <c r="X362" s="9">
        <v>0</v>
      </c>
      <c r="Y362" s="9">
        <v>0</v>
      </c>
      <c r="Z362" s="9">
        <v>0</v>
      </c>
      <c r="AA362" s="9">
        <v>0</v>
      </c>
      <c r="AB362" s="9">
        <v>100</v>
      </c>
      <c r="AC362" s="10">
        <f t="shared" si="86"/>
        <v>60</v>
      </c>
      <c r="AD362" s="9" t="b">
        <f>Table1[[#This Row],[TOTAL HI]]=Table1[[#This Row],[Total]]</f>
        <v>1</v>
      </c>
      <c r="AE362" s="11">
        <f t="shared" si="75"/>
        <v>0</v>
      </c>
      <c r="AF362" s="11">
        <f t="shared" si="76"/>
        <v>0</v>
      </c>
      <c r="AG362" s="11">
        <f t="shared" si="77"/>
        <v>0</v>
      </c>
      <c r="AH362" s="11">
        <f t="shared" si="78"/>
        <v>0</v>
      </c>
      <c r="AI362" s="11">
        <f t="shared" si="79"/>
        <v>60</v>
      </c>
      <c r="AJ362" s="12">
        <v>45261</v>
      </c>
      <c r="AK362" s="11" t="s">
        <v>56</v>
      </c>
      <c r="AL362" s="9" t="s">
        <v>27</v>
      </c>
      <c r="AM362" s="9" t="str">
        <f t="shared" si="80"/>
        <v>WASH Sector</v>
      </c>
      <c r="AN362" s="9" t="str">
        <f t="shared" si="81"/>
        <v>West</v>
      </c>
      <c r="AO362" s="9" t="str">
        <f t="shared" si="82"/>
        <v>50-100 Mn</v>
      </c>
      <c r="AP362" s="9" t="str">
        <f t="shared" si="83"/>
        <v>ADF Countries</v>
      </c>
      <c r="AQ362" s="9" t="str">
        <f t="shared" si="84"/>
        <v>Non-Transition States</v>
      </c>
      <c r="AR362" s="13" t="str">
        <f>IF(ISNUMBER(MATCH(C362, {"Gabon","Sudan","Niger","Mali","Burkina Faso","Guinea"}, 0)), "De Facto Countries", "Non-De Facto Countries")</f>
        <v>Non-De Facto Countries</v>
      </c>
      <c r="AS362" s="9" t="str">
        <f t="shared" si="85"/>
        <v>Infrastructure</v>
      </c>
      <c r="AT362" s="9" t="str" cm="1">
        <f t="array" ref="AT362">_xlfn.SWITCH(K362,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63" spans="1:46" s="29" customFormat="1" ht="10.5">
      <c r="A363" s="23" t="s">
        <v>894</v>
      </c>
      <c r="B363" s="24" t="s">
        <v>895</v>
      </c>
      <c r="C363" s="24" t="s">
        <v>279</v>
      </c>
      <c r="D363" s="24" t="s">
        <v>49</v>
      </c>
      <c r="E363" s="24" t="s">
        <v>79</v>
      </c>
      <c r="F363" s="24" t="s">
        <v>516</v>
      </c>
      <c r="G363" s="24" t="s">
        <v>516</v>
      </c>
      <c r="H363" s="24" t="s">
        <v>52</v>
      </c>
      <c r="I363" s="24" t="s">
        <v>53</v>
      </c>
      <c r="J363" s="24" t="s">
        <v>74</v>
      </c>
      <c r="K363" s="24" t="s">
        <v>134</v>
      </c>
      <c r="L363" s="24"/>
      <c r="M363" s="24">
        <v>0</v>
      </c>
      <c r="N363" s="24">
        <v>17</v>
      </c>
      <c r="O363" s="24">
        <v>0</v>
      </c>
      <c r="P363" s="24">
        <v>0</v>
      </c>
      <c r="Q363" s="24">
        <v>0</v>
      </c>
      <c r="R363" s="24">
        <f t="shared" si="73"/>
        <v>17</v>
      </c>
      <c r="S363" s="24">
        <v>0</v>
      </c>
      <c r="T363" s="24">
        <v>0</v>
      </c>
      <c r="U363" s="24">
        <v>0</v>
      </c>
      <c r="V363" s="25">
        <f t="shared" si="74"/>
        <v>17</v>
      </c>
      <c r="W363" s="9" t="s">
        <v>17</v>
      </c>
      <c r="X363" s="24">
        <v>0</v>
      </c>
      <c r="Y363" s="24">
        <v>0</v>
      </c>
      <c r="Z363" s="24">
        <v>0</v>
      </c>
      <c r="AA363" s="24">
        <v>0</v>
      </c>
      <c r="AB363" s="24">
        <v>100</v>
      </c>
      <c r="AC363" s="26">
        <f t="shared" si="86"/>
        <v>17</v>
      </c>
      <c r="AD363" s="24" t="b">
        <f>Table1[[#This Row],[TOTAL HI]]=Table1[[#This Row],[Total]]</f>
        <v>1</v>
      </c>
      <c r="AE363" s="25">
        <f t="shared" si="75"/>
        <v>0</v>
      </c>
      <c r="AF363" s="25">
        <f t="shared" si="76"/>
        <v>0</v>
      </c>
      <c r="AG363" s="25">
        <f t="shared" si="77"/>
        <v>0</v>
      </c>
      <c r="AH363" s="25">
        <f t="shared" si="78"/>
        <v>0</v>
      </c>
      <c r="AI363" s="25">
        <f t="shared" si="79"/>
        <v>17</v>
      </c>
      <c r="AJ363" s="27">
        <v>45261</v>
      </c>
      <c r="AK363" s="25" t="s">
        <v>56</v>
      </c>
      <c r="AL363" s="9" t="s">
        <v>27</v>
      </c>
      <c r="AM363" s="24" t="str">
        <f t="shared" si="80"/>
        <v>Multi-Sector</v>
      </c>
      <c r="AN363" s="24" t="str">
        <f t="shared" si="81"/>
        <v>West</v>
      </c>
      <c r="AO363" s="24" t="str">
        <f t="shared" si="82"/>
        <v>&lt;1-50 Mn</v>
      </c>
      <c r="AP363" s="24" t="str">
        <f t="shared" si="83"/>
        <v>Blend Countries</v>
      </c>
      <c r="AQ363" s="24" t="str">
        <f t="shared" si="84"/>
        <v>Non-Transition States</v>
      </c>
      <c r="AR363" s="28" t="str">
        <f>IF(ISNUMBER(MATCH(C363, {"Gabon","Sudan","Niger","Mali","Burkina Faso","Guinea"}, 0)), "De Facto Countries", "Non-De Facto Countries")</f>
        <v>Non-De Facto Countries</v>
      </c>
      <c r="AS363" s="24" t="str">
        <f t="shared" si="85"/>
        <v>Others Including Policy-Based</v>
      </c>
      <c r="AT363" s="24" t="str" cm="1">
        <f t="array" ref="AT363">_xlfn.SWITCH(K363,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64" spans="1:46" s="29" customFormat="1" ht="10.5">
      <c r="A364" s="23" t="s">
        <v>894</v>
      </c>
      <c r="B364" s="24" t="s">
        <v>895</v>
      </c>
      <c r="C364" s="24" t="s">
        <v>279</v>
      </c>
      <c r="D364" s="24" t="s">
        <v>49</v>
      </c>
      <c r="E364" s="24" t="s">
        <v>79</v>
      </c>
      <c r="F364" s="24" t="s">
        <v>516</v>
      </c>
      <c r="G364" s="24" t="s">
        <v>516</v>
      </c>
      <c r="H364" s="24" t="s">
        <v>52</v>
      </c>
      <c r="I364" s="24" t="s">
        <v>53</v>
      </c>
      <c r="J364" s="24" t="s">
        <v>74</v>
      </c>
      <c r="K364" s="24" t="s">
        <v>134</v>
      </c>
      <c r="L364" s="24">
        <v>98</v>
      </c>
      <c r="M364" s="24">
        <v>0</v>
      </c>
      <c r="N364" s="24"/>
      <c r="O364" s="24">
        <v>0</v>
      </c>
      <c r="P364" s="24">
        <v>0</v>
      </c>
      <c r="Q364" s="24">
        <v>0</v>
      </c>
      <c r="R364" s="24">
        <f t="shared" si="73"/>
        <v>0</v>
      </c>
      <c r="S364" s="24">
        <v>0</v>
      </c>
      <c r="T364" s="24">
        <v>0</v>
      </c>
      <c r="U364" s="24">
        <v>0</v>
      </c>
      <c r="V364" s="25">
        <f t="shared" si="74"/>
        <v>98</v>
      </c>
      <c r="W364" s="24" t="s">
        <v>11</v>
      </c>
      <c r="X364" s="24">
        <v>0</v>
      </c>
      <c r="Y364" s="24">
        <v>0</v>
      </c>
      <c r="Z364" s="24">
        <v>0</v>
      </c>
      <c r="AA364" s="24">
        <v>0</v>
      </c>
      <c r="AB364" s="24">
        <v>100</v>
      </c>
      <c r="AC364" s="26">
        <f t="shared" si="86"/>
        <v>98</v>
      </c>
      <c r="AD364" s="24" t="b">
        <f>Table1[[#This Row],[TOTAL HI]]=Table1[[#This Row],[Total]]</f>
        <v>1</v>
      </c>
      <c r="AE364" s="25">
        <f t="shared" si="75"/>
        <v>0</v>
      </c>
      <c r="AF364" s="25">
        <f t="shared" si="76"/>
        <v>0</v>
      </c>
      <c r="AG364" s="25">
        <f t="shared" si="77"/>
        <v>0</v>
      </c>
      <c r="AH364" s="25">
        <f t="shared" si="78"/>
        <v>0</v>
      </c>
      <c r="AI364" s="25">
        <f t="shared" si="79"/>
        <v>98</v>
      </c>
      <c r="AJ364" s="27">
        <v>45261</v>
      </c>
      <c r="AK364" s="25" t="s">
        <v>56</v>
      </c>
      <c r="AL364" s="9" t="s">
        <v>27</v>
      </c>
      <c r="AM364" s="24" t="str">
        <f t="shared" si="80"/>
        <v>Multi-Sector</v>
      </c>
      <c r="AN364" s="24" t="str">
        <f t="shared" si="81"/>
        <v>West</v>
      </c>
      <c r="AO364" s="24" t="str">
        <f t="shared" si="82"/>
        <v>50-100 Mn</v>
      </c>
      <c r="AP364" s="24" t="str">
        <f t="shared" si="83"/>
        <v>Blend Countries</v>
      </c>
      <c r="AQ364" s="24" t="str">
        <f t="shared" si="84"/>
        <v>Non-Transition States</v>
      </c>
      <c r="AR364" s="28" t="str">
        <f>IF(ISNUMBER(MATCH(C364, {"Gabon","Sudan","Niger","Mali","Burkina Faso","Guinea"}, 0)), "De Facto Countries", "Non-De Facto Countries")</f>
        <v>Non-De Facto Countries</v>
      </c>
      <c r="AS364" s="24" t="str">
        <f t="shared" si="85"/>
        <v>Others Including Policy-Based</v>
      </c>
      <c r="AT364" s="24" t="str" cm="1">
        <f t="array" ref="AT364">_xlfn.SWITCH(K364,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65" spans="1:46" ht="10.5">
      <c r="A365" s="8" t="s">
        <v>896</v>
      </c>
      <c r="B365" s="9" t="s">
        <v>897</v>
      </c>
      <c r="C365" s="9" t="s">
        <v>259</v>
      </c>
      <c r="D365" s="9" t="s">
        <v>49</v>
      </c>
      <c r="E365" s="9" t="s">
        <v>50</v>
      </c>
      <c r="F365" s="9" t="s">
        <v>137</v>
      </c>
      <c r="G365" s="9" t="s">
        <v>137</v>
      </c>
      <c r="H365" s="9" t="s">
        <v>52</v>
      </c>
      <c r="I365" s="9" t="s">
        <v>53</v>
      </c>
      <c r="J365" s="9" t="s">
        <v>74</v>
      </c>
      <c r="K365" s="9" t="s">
        <v>127</v>
      </c>
      <c r="L365" s="9">
        <v>41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f t="shared" si="73"/>
        <v>0</v>
      </c>
      <c r="S365" s="9">
        <v>0</v>
      </c>
      <c r="T365" s="9">
        <v>0</v>
      </c>
      <c r="U365" s="9">
        <v>0</v>
      </c>
      <c r="V365" s="11">
        <f t="shared" si="74"/>
        <v>41</v>
      </c>
      <c r="W365" s="9" t="s">
        <v>11</v>
      </c>
      <c r="X365" s="9">
        <v>0</v>
      </c>
      <c r="Y365" s="9">
        <v>0</v>
      </c>
      <c r="Z365" s="9">
        <v>0</v>
      </c>
      <c r="AA365" s="9">
        <v>80</v>
      </c>
      <c r="AB365" s="9">
        <v>20</v>
      </c>
      <c r="AC365" s="10">
        <f t="shared" si="86"/>
        <v>41</v>
      </c>
      <c r="AD365" s="9" t="b">
        <f>Table1[[#This Row],[TOTAL HI]]=Table1[[#This Row],[Total]]</f>
        <v>1</v>
      </c>
      <c r="AE365" s="11">
        <f t="shared" si="75"/>
        <v>0</v>
      </c>
      <c r="AF365" s="11">
        <f t="shared" si="76"/>
        <v>0</v>
      </c>
      <c r="AG365" s="11">
        <f t="shared" si="77"/>
        <v>0</v>
      </c>
      <c r="AH365" s="11">
        <f t="shared" si="78"/>
        <v>32.799999999999997</v>
      </c>
      <c r="AI365" s="11">
        <f t="shared" si="79"/>
        <v>8.1999999999999993</v>
      </c>
      <c r="AJ365" s="12">
        <v>45261</v>
      </c>
      <c r="AK365" s="11" t="s">
        <v>56</v>
      </c>
      <c r="AL365" s="9" t="s">
        <v>27</v>
      </c>
      <c r="AM365" s="9" t="str">
        <f t="shared" si="80"/>
        <v>Transport</v>
      </c>
      <c r="AN365" s="9" t="str">
        <f t="shared" si="81"/>
        <v>West</v>
      </c>
      <c r="AO365" s="9" t="str">
        <f t="shared" si="82"/>
        <v>&lt;1-50 Mn</v>
      </c>
      <c r="AP365" s="9" t="str">
        <f t="shared" si="83"/>
        <v>ADF Countries</v>
      </c>
      <c r="AQ365" s="9" t="str">
        <f t="shared" si="84"/>
        <v>Non-Transition States</v>
      </c>
      <c r="AR365" s="13" t="str">
        <f>IF(ISNUMBER(MATCH(C365, {"Gabon","Sudan","Niger","Mali","Burkina Faso","Guinea"}, 0)), "De Facto Countries", "Non-De Facto Countries")</f>
        <v>Non-De Facto Countries</v>
      </c>
      <c r="AS365" s="9" t="str">
        <f t="shared" si="85"/>
        <v>Infrastructure</v>
      </c>
      <c r="AT365" s="9" t="str" cm="1">
        <f t="array" ref="AT365">_xlfn.SWITCH(K365,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66" spans="1:46" ht="10.5">
      <c r="A366" s="8" t="s">
        <v>898</v>
      </c>
      <c r="B366" s="9" t="s">
        <v>899</v>
      </c>
      <c r="C366" s="9" t="s">
        <v>264</v>
      </c>
      <c r="D366" s="9" t="s">
        <v>49</v>
      </c>
      <c r="E366" s="9" t="s">
        <v>50</v>
      </c>
      <c r="F366" s="9" t="s">
        <v>111</v>
      </c>
      <c r="G366" s="9" t="s">
        <v>111</v>
      </c>
      <c r="H366" s="9" t="s">
        <v>52</v>
      </c>
      <c r="I366" s="9" t="s">
        <v>53</v>
      </c>
      <c r="J366" s="9" t="s">
        <v>67</v>
      </c>
      <c r="K366" s="9" t="s">
        <v>99</v>
      </c>
      <c r="L366" s="9">
        <v>70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f t="shared" si="73"/>
        <v>0</v>
      </c>
      <c r="S366" s="9">
        <v>0</v>
      </c>
      <c r="T366" s="9">
        <v>0</v>
      </c>
      <c r="U366" s="9">
        <v>0</v>
      </c>
      <c r="V366" s="11">
        <f t="shared" si="74"/>
        <v>70</v>
      </c>
      <c r="W366" s="9" t="s">
        <v>11</v>
      </c>
      <c r="X366" s="9">
        <v>0</v>
      </c>
      <c r="Y366" s="9">
        <v>0</v>
      </c>
      <c r="Z366" s="9">
        <v>100</v>
      </c>
      <c r="AA366" s="9">
        <v>0</v>
      </c>
      <c r="AB366" s="9">
        <v>0</v>
      </c>
      <c r="AC366" s="10">
        <f t="shared" si="86"/>
        <v>70</v>
      </c>
      <c r="AD366" s="9" t="b">
        <f>Table1[[#This Row],[TOTAL HI]]=Table1[[#This Row],[Total]]</f>
        <v>1</v>
      </c>
      <c r="AE366" s="11">
        <f t="shared" si="75"/>
        <v>0</v>
      </c>
      <c r="AF366" s="11">
        <f t="shared" si="76"/>
        <v>0</v>
      </c>
      <c r="AG366" s="11">
        <f t="shared" si="77"/>
        <v>70</v>
      </c>
      <c r="AH366" s="11">
        <f t="shared" si="78"/>
        <v>0</v>
      </c>
      <c r="AI366" s="11">
        <f t="shared" si="79"/>
        <v>0</v>
      </c>
      <c r="AJ366" s="12">
        <v>45261</v>
      </c>
      <c r="AK366" s="11" t="s">
        <v>56</v>
      </c>
      <c r="AL366" s="9" t="s">
        <v>57</v>
      </c>
      <c r="AM366" s="9" t="str">
        <f t="shared" si="80"/>
        <v>Industry</v>
      </c>
      <c r="AN366" s="9" t="str">
        <f t="shared" si="81"/>
        <v>Central</v>
      </c>
      <c r="AO366" s="9" t="str">
        <f t="shared" si="82"/>
        <v>50-100 Mn</v>
      </c>
      <c r="AP366" s="9" t="str">
        <f t="shared" si="83"/>
        <v>ADB Countries</v>
      </c>
      <c r="AQ366" s="9" t="str">
        <f t="shared" si="84"/>
        <v>Non-Transition States</v>
      </c>
      <c r="AR366" s="13" t="str">
        <f>IF(ISNUMBER(MATCH(C366, {"Gabon","Sudan","Niger","Mali","Burkina Faso","Guinea"}, 0)), "De Facto Countries", "Non-De Facto Countries")</f>
        <v>De Facto Countries</v>
      </c>
      <c r="AS366" s="9" t="str">
        <f t="shared" si="85"/>
        <v>Others Including Policy-Based</v>
      </c>
      <c r="AT366" s="9" t="str" cm="1">
        <f t="array" ref="AT366">_xlfn.SWITCH(K366,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67" spans="1:46" ht="10.5">
      <c r="A367" s="8" t="s">
        <v>900</v>
      </c>
      <c r="B367" s="9" t="s">
        <v>901</v>
      </c>
      <c r="C367" s="9" t="s">
        <v>82</v>
      </c>
      <c r="D367" s="9" t="s">
        <v>49</v>
      </c>
      <c r="E367" s="9" t="s">
        <v>50</v>
      </c>
      <c r="F367" s="9" t="s">
        <v>315</v>
      </c>
      <c r="G367" s="9" t="s">
        <v>315</v>
      </c>
      <c r="H367" s="9" t="s">
        <v>84</v>
      </c>
      <c r="I367" s="9" t="s">
        <v>53</v>
      </c>
      <c r="J367" s="9" t="s">
        <v>67</v>
      </c>
      <c r="K367" s="9" t="s">
        <v>55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f t="shared" si="73"/>
        <v>0</v>
      </c>
      <c r="S367" s="9">
        <v>0</v>
      </c>
      <c r="T367" s="9">
        <v>0</v>
      </c>
      <c r="U367" s="9">
        <v>10</v>
      </c>
      <c r="V367" s="11">
        <f t="shared" si="74"/>
        <v>10</v>
      </c>
      <c r="W367" s="9" t="s">
        <v>68</v>
      </c>
      <c r="X367" s="9">
        <v>100</v>
      </c>
      <c r="Y367" s="9">
        <v>0</v>
      </c>
      <c r="Z367" s="9">
        <v>0</v>
      </c>
      <c r="AA367" s="9">
        <v>0</v>
      </c>
      <c r="AB367" s="9">
        <v>0</v>
      </c>
      <c r="AC367" s="10">
        <f t="shared" si="86"/>
        <v>10</v>
      </c>
      <c r="AD367" s="9" t="b">
        <f>Table1[[#This Row],[TOTAL HI]]=Table1[[#This Row],[Total]]</f>
        <v>1</v>
      </c>
      <c r="AE367" s="11">
        <f t="shared" si="75"/>
        <v>10</v>
      </c>
      <c r="AF367" s="11">
        <f t="shared" si="76"/>
        <v>0</v>
      </c>
      <c r="AG367" s="11">
        <f t="shared" si="77"/>
        <v>0</v>
      </c>
      <c r="AH367" s="11">
        <f t="shared" si="78"/>
        <v>0</v>
      </c>
      <c r="AI367" s="11">
        <f t="shared" si="79"/>
        <v>0</v>
      </c>
      <c r="AJ367" s="12">
        <v>45261</v>
      </c>
      <c r="AK367" s="11" t="s">
        <v>56</v>
      </c>
      <c r="AL367" s="9" t="s">
        <v>57</v>
      </c>
      <c r="AM367" s="9" t="str">
        <f t="shared" si="80"/>
        <v>Agriculture</v>
      </c>
      <c r="AN367" s="9" t="str">
        <f t="shared" si="81"/>
        <v>Multi</v>
      </c>
      <c r="AO367" s="9" t="str">
        <f t="shared" si="82"/>
        <v>&lt;1-50 Mn</v>
      </c>
      <c r="AP367" s="9" t="str">
        <f t="shared" si="83"/>
        <v>Multinational</v>
      </c>
      <c r="AQ367" s="9" t="str">
        <f t="shared" si="84"/>
        <v>Multinational</v>
      </c>
      <c r="AR367" s="13" t="str">
        <f>IF(ISNUMBER(MATCH(C367, {"Gabon","Sudan","Niger","Mali","Burkina Faso","Guinea"}, 0)), "De Facto Countries", "Non-De Facto Countries")</f>
        <v>Non-De Facto Countries</v>
      </c>
      <c r="AS367" s="9" t="str">
        <f t="shared" si="85"/>
        <v>Others Including Policy-Based</v>
      </c>
      <c r="AT367" s="9" t="str" cm="1">
        <f t="array" ref="AT367">_xlfn.SWITCH(K367,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68" spans="1:46" ht="10.5">
      <c r="A368" s="8" t="s">
        <v>902</v>
      </c>
      <c r="B368" s="9" t="s">
        <v>903</v>
      </c>
      <c r="C368" s="9" t="s">
        <v>603</v>
      </c>
      <c r="D368" s="9" t="s">
        <v>49</v>
      </c>
      <c r="E368" s="9" t="s">
        <v>79</v>
      </c>
      <c r="F368" s="9" t="s">
        <v>399</v>
      </c>
      <c r="G368" s="9" t="s">
        <v>399</v>
      </c>
      <c r="H368" s="9" t="s">
        <v>52</v>
      </c>
      <c r="I368" s="9" t="s">
        <v>53</v>
      </c>
      <c r="J368" s="9" t="s">
        <v>112</v>
      </c>
      <c r="K368" s="9" t="s">
        <v>216</v>
      </c>
      <c r="L368" s="9">
        <v>0</v>
      </c>
      <c r="M368" s="9">
        <v>0</v>
      </c>
      <c r="N368" s="9">
        <v>0</v>
      </c>
      <c r="O368" s="9">
        <v>6</v>
      </c>
      <c r="P368" s="9">
        <v>0</v>
      </c>
      <c r="Q368" s="9">
        <v>0</v>
      </c>
      <c r="R368" s="9">
        <f t="shared" si="73"/>
        <v>6</v>
      </c>
      <c r="S368" s="9">
        <v>0</v>
      </c>
      <c r="T368" s="9">
        <v>0</v>
      </c>
      <c r="U368" s="9">
        <v>0</v>
      </c>
      <c r="V368" s="11">
        <f t="shared" si="74"/>
        <v>6</v>
      </c>
      <c r="W368" s="9" t="s">
        <v>17</v>
      </c>
      <c r="X368" s="9">
        <v>10</v>
      </c>
      <c r="Y368" s="9">
        <v>10</v>
      </c>
      <c r="Z368" s="9">
        <v>20</v>
      </c>
      <c r="AA368" s="9">
        <v>10</v>
      </c>
      <c r="AB368" s="9">
        <v>50</v>
      </c>
      <c r="AC368" s="10">
        <f t="shared" si="86"/>
        <v>6</v>
      </c>
      <c r="AD368" s="9" t="b">
        <f>Table1[[#This Row],[TOTAL HI]]=Table1[[#This Row],[Total]]</f>
        <v>1</v>
      </c>
      <c r="AE368" s="11">
        <f t="shared" si="75"/>
        <v>0.6</v>
      </c>
      <c r="AF368" s="11">
        <f t="shared" si="76"/>
        <v>0.6</v>
      </c>
      <c r="AG368" s="11">
        <f t="shared" si="77"/>
        <v>1.2</v>
      </c>
      <c r="AH368" s="11">
        <f t="shared" si="78"/>
        <v>0.6</v>
      </c>
      <c r="AI368" s="11">
        <f t="shared" si="79"/>
        <v>3</v>
      </c>
      <c r="AJ368" s="12">
        <v>45261</v>
      </c>
      <c r="AK368" s="11" t="s">
        <v>56</v>
      </c>
      <c r="AL368" s="9" t="s">
        <v>27</v>
      </c>
      <c r="AM368" s="9" t="str">
        <f t="shared" si="80"/>
        <v>Multi-Sector</v>
      </c>
      <c r="AN368" s="9" t="str">
        <f t="shared" si="81"/>
        <v>East</v>
      </c>
      <c r="AO368" s="9" t="str">
        <f t="shared" si="82"/>
        <v>&lt;1-50 Mn</v>
      </c>
      <c r="AP368" s="9" t="str">
        <f t="shared" si="83"/>
        <v>ADF Countries</v>
      </c>
      <c r="AQ368" s="9" t="str">
        <f t="shared" si="84"/>
        <v>Transition States</v>
      </c>
      <c r="AR368" s="13" t="str">
        <f>IF(ISNUMBER(MATCH(C368, {"Gabon","Sudan","Niger","Mali","Burkina Faso","Guinea"}, 0)), "De Facto Countries", "Non-De Facto Countries")</f>
        <v>Non-De Facto Countries</v>
      </c>
      <c r="AS368" s="9" t="str">
        <f t="shared" si="85"/>
        <v>Others Including Policy-Based</v>
      </c>
      <c r="AT368" s="9" t="str" cm="1">
        <f t="array" ref="AT368">_xlfn.SWITCH(K368,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369" spans="1:46" ht="10.5">
      <c r="A369" s="8" t="s">
        <v>904</v>
      </c>
      <c r="B369" s="9" t="s">
        <v>905</v>
      </c>
      <c r="C369" s="9" t="s">
        <v>200</v>
      </c>
      <c r="D369" s="9" t="s">
        <v>49</v>
      </c>
      <c r="E369" s="9" t="s">
        <v>79</v>
      </c>
      <c r="F369" s="9" t="s">
        <v>575</v>
      </c>
      <c r="G369" s="9" t="s">
        <v>575</v>
      </c>
      <c r="H369" s="9" t="s">
        <v>52</v>
      </c>
      <c r="I369" s="9" t="s">
        <v>73</v>
      </c>
      <c r="J369" s="9" t="s">
        <v>67</v>
      </c>
      <c r="K369" s="9" t="s">
        <v>134</v>
      </c>
      <c r="L369" s="9">
        <v>0</v>
      </c>
      <c r="M369" s="9">
        <v>36</v>
      </c>
      <c r="N369" s="9">
        <v>0</v>
      </c>
      <c r="O369" s="9">
        <v>0</v>
      </c>
      <c r="P369" s="9">
        <v>0</v>
      </c>
      <c r="Q369" s="9">
        <v>0</v>
      </c>
      <c r="R369" s="9">
        <f t="shared" si="73"/>
        <v>0</v>
      </c>
      <c r="S369" s="9">
        <v>0</v>
      </c>
      <c r="T369" s="9">
        <v>0</v>
      </c>
      <c r="U369" s="9">
        <v>0</v>
      </c>
      <c r="V369" s="11">
        <f t="shared" si="74"/>
        <v>36</v>
      </c>
      <c r="W369" s="9" t="s">
        <v>12</v>
      </c>
      <c r="X369" s="9">
        <v>0</v>
      </c>
      <c r="Y369" s="9">
        <v>0</v>
      </c>
      <c r="Z369" s="9">
        <v>0</v>
      </c>
      <c r="AA369" s="9">
        <v>0</v>
      </c>
      <c r="AB369" s="9">
        <v>100</v>
      </c>
      <c r="AC369" s="10">
        <f t="shared" si="86"/>
        <v>36</v>
      </c>
      <c r="AD369" s="9" t="b">
        <f>Table1[[#This Row],[TOTAL HI]]=Table1[[#This Row],[Total]]</f>
        <v>1</v>
      </c>
      <c r="AE369" s="11">
        <f t="shared" si="75"/>
        <v>0</v>
      </c>
      <c r="AF369" s="11">
        <f t="shared" si="76"/>
        <v>0</v>
      </c>
      <c r="AG369" s="11">
        <f t="shared" si="77"/>
        <v>0</v>
      </c>
      <c r="AH369" s="11">
        <f t="shared" si="78"/>
        <v>0</v>
      </c>
      <c r="AI369" s="11">
        <f t="shared" si="79"/>
        <v>36</v>
      </c>
      <c r="AJ369" s="12">
        <v>45261</v>
      </c>
      <c r="AK369" s="11" t="s">
        <v>56</v>
      </c>
      <c r="AL369" s="9" t="s">
        <v>27</v>
      </c>
      <c r="AM369" s="9" t="str">
        <f t="shared" si="80"/>
        <v>Social</v>
      </c>
      <c r="AN369" s="9" t="str">
        <f t="shared" si="81"/>
        <v>Central</v>
      </c>
      <c r="AO369" s="9" t="str">
        <f t="shared" si="82"/>
        <v>&lt;1-50 Mn</v>
      </c>
      <c r="AP369" s="9" t="str">
        <f t="shared" si="83"/>
        <v>Blend Countries</v>
      </c>
      <c r="AQ369" s="9" t="str">
        <f t="shared" si="84"/>
        <v>Non-Transition States</v>
      </c>
      <c r="AR369" s="13" t="str">
        <f>IF(ISNUMBER(MATCH(C369, {"Gabon","Sudan","Niger","Mali","Burkina Faso","Guinea"}, 0)), "De Facto Countries", "Non-De Facto Countries")</f>
        <v>Non-De Facto Countries</v>
      </c>
      <c r="AS369" s="9" t="str">
        <f t="shared" si="85"/>
        <v>Others Including Policy-Based</v>
      </c>
      <c r="AT369" s="9" t="str" cm="1">
        <f t="array" ref="AT369">_xlfn.SWITCH(K369,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70" spans="1:46" ht="10.5">
      <c r="A370" s="8" t="s">
        <v>906</v>
      </c>
      <c r="B370" s="9" t="s">
        <v>907</v>
      </c>
      <c r="C370" s="9" t="s">
        <v>333</v>
      </c>
      <c r="D370" s="9" t="s">
        <v>49</v>
      </c>
      <c r="E370" s="9" t="s">
        <v>50</v>
      </c>
      <c r="F370" s="9" t="s">
        <v>183</v>
      </c>
      <c r="G370" s="9" t="s">
        <v>183</v>
      </c>
      <c r="H370" s="9" t="s">
        <v>52</v>
      </c>
      <c r="I370" s="9" t="s">
        <v>53</v>
      </c>
      <c r="J370" s="9" t="s">
        <v>62</v>
      </c>
      <c r="K370" s="9" t="s">
        <v>55</v>
      </c>
      <c r="L370" s="9">
        <v>0</v>
      </c>
      <c r="M370" s="9">
        <v>0</v>
      </c>
      <c r="N370" s="9">
        <v>20</v>
      </c>
      <c r="O370" s="9">
        <v>0</v>
      </c>
      <c r="P370" s="9">
        <v>0</v>
      </c>
      <c r="Q370" s="9">
        <v>0</v>
      </c>
      <c r="R370" s="9">
        <f t="shared" si="73"/>
        <v>20</v>
      </c>
      <c r="S370" s="9">
        <v>0</v>
      </c>
      <c r="T370" s="9">
        <v>0</v>
      </c>
      <c r="U370" s="9">
        <v>0</v>
      </c>
      <c r="V370" s="11">
        <f t="shared" si="74"/>
        <v>20</v>
      </c>
      <c r="W370" s="9" t="s">
        <v>17</v>
      </c>
      <c r="X370" s="9">
        <v>60</v>
      </c>
      <c r="Y370" s="9">
        <v>0</v>
      </c>
      <c r="Z370" s="9">
        <v>0</v>
      </c>
      <c r="AA370" s="9">
        <v>0</v>
      </c>
      <c r="AB370" s="9">
        <v>40</v>
      </c>
      <c r="AC370" s="10">
        <f t="shared" si="86"/>
        <v>20</v>
      </c>
      <c r="AD370" s="9" t="b">
        <f>Table1[[#This Row],[TOTAL HI]]=Table1[[#This Row],[Total]]</f>
        <v>1</v>
      </c>
      <c r="AE370" s="11">
        <f t="shared" si="75"/>
        <v>12</v>
      </c>
      <c r="AF370" s="11">
        <f t="shared" si="76"/>
        <v>0</v>
      </c>
      <c r="AG370" s="11">
        <f t="shared" si="77"/>
        <v>0</v>
      </c>
      <c r="AH370" s="11">
        <f t="shared" si="78"/>
        <v>0</v>
      </c>
      <c r="AI370" s="11">
        <f t="shared" si="79"/>
        <v>8</v>
      </c>
      <c r="AJ370" s="12">
        <v>45261</v>
      </c>
      <c r="AK370" s="11" t="s">
        <v>56</v>
      </c>
      <c r="AL370" s="9" t="s">
        <v>27</v>
      </c>
      <c r="AM370" s="9" t="str">
        <f t="shared" si="80"/>
        <v>Agriculture</v>
      </c>
      <c r="AN370" s="9" t="str">
        <f t="shared" si="81"/>
        <v>South</v>
      </c>
      <c r="AO370" s="9" t="str">
        <f t="shared" si="82"/>
        <v>&lt;1-50 Mn</v>
      </c>
      <c r="AP370" s="9" t="str">
        <f t="shared" si="83"/>
        <v>ADF Countries</v>
      </c>
      <c r="AQ370" s="9" t="str">
        <f t="shared" si="84"/>
        <v>Transition States</v>
      </c>
      <c r="AR370" s="13" t="str">
        <f>IF(ISNUMBER(MATCH(C370, {"Gabon","Sudan","Niger","Mali","Burkina Faso","Guinea"}, 0)), "De Facto Countries", "Non-De Facto Countries")</f>
        <v>Non-De Facto Countries</v>
      </c>
      <c r="AS370" s="9" t="str">
        <f t="shared" si="85"/>
        <v>Others Including Policy-Based</v>
      </c>
      <c r="AT370" s="9" t="str" cm="1">
        <f t="array" ref="AT370">_xlfn.SWITCH(K370,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71" spans="1:46" ht="10.5">
      <c r="A371" s="8" t="s">
        <v>908</v>
      </c>
      <c r="B371" s="9" t="s">
        <v>909</v>
      </c>
      <c r="C371" s="9" t="s">
        <v>513</v>
      </c>
      <c r="D371" s="9" t="s">
        <v>49</v>
      </c>
      <c r="E371" s="9" t="s">
        <v>50</v>
      </c>
      <c r="F371" s="9" t="s">
        <v>493</v>
      </c>
      <c r="G371" s="9" t="s">
        <v>493</v>
      </c>
      <c r="H371" s="9" t="s">
        <v>52</v>
      </c>
      <c r="I371" s="9" t="s">
        <v>53</v>
      </c>
      <c r="J371" s="9" t="s">
        <v>74</v>
      </c>
      <c r="K371" s="9" t="s">
        <v>55</v>
      </c>
      <c r="L371" s="9">
        <v>0</v>
      </c>
      <c r="M371" s="9">
        <v>0</v>
      </c>
      <c r="N371" s="9">
        <v>0</v>
      </c>
      <c r="O371" s="9">
        <v>7</v>
      </c>
      <c r="P371" s="9">
        <v>0</v>
      </c>
      <c r="Q371" s="9">
        <v>0</v>
      </c>
      <c r="R371" s="9">
        <f t="shared" si="73"/>
        <v>7</v>
      </c>
      <c r="S371" s="9">
        <v>0</v>
      </c>
      <c r="T371" s="9">
        <v>0</v>
      </c>
      <c r="U371" s="9">
        <v>0</v>
      </c>
      <c r="V371" s="11">
        <f t="shared" si="74"/>
        <v>7</v>
      </c>
      <c r="W371" s="9" t="s">
        <v>17</v>
      </c>
      <c r="X371" s="9">
        <v>80</v>
      </c>
      <c r="Y371" s="9">
        <v>0</v>
      </c>
      <c r="Z371" s="9">
        <v>0</v>
      </c>
      <c r="AA371" s="9">
        <v>0</v>
      </c>
      <c r="AB371" s="9">
        <v>20</v>
      </c>
      <c r="AC371" s="10">
        <f t="shared" si="86"/>
        <v>7</v>
      </c>
      <c r="AD371" s="9" t="b">
        <f>Table1[[#This Row],[TOTAL HI]]=Table1[[#This Row],[Total]]</f>
        <v>1</v>
      </c>
      <c r="AE371" s="11">
        <f t="shared" si="75"/>
        <v>5.6</v>
      </c>
      <c r="AF371" s="11">
        <f t="shared" si="76"/>
        <v>0</v>
      </c>
      <c r="AG371" s="11">
        <f t="shared" si="77"/>
        <v>0</v>
      </c>
      <c r="AH371" s="11">
        <f t="shared" si="78"/>
        <v>0</v>
      </c>
      <c r="AI371" s="11">
        <f t="shared" si="79"/>
        <v>1.4</v>
      </c>
      <c r="AJ371" s="12">
        <v>45261</v>
      </c>
      <c r="AK371" s="11" t="s">
        <v>56</v>
      </c>
      <c r="AL371" s="9" t="s">
        <v>27</v>
      </c>
      <c r="AM371" s="9" t="str">
        <f t="shared" si="80"/>
        <v>Agriculture</v>
      </c>
      <c r="AN371" s="9" t="str">
        <f t="shared" si="81"/>
        <v>West</v>
      </c>
      <c r="AO371" s="9" t="str">
        <f t="shared" si="82"/>
        <v>&lt;1-50 Mn</v>
      </c>
      <c r="AP371" s="9" t="str">
        <f t="shared" si="83"/>
        <v>ADF Countries</v>
      </c>
      <c r="AQ371" s="9" t="str">
        <f t="shared" si="84"/>
        <v>Transition States</v>
      </c>
      <c r="AR371" s="13" t="str">
        <f>IF(ISNUMBER(MATCH(C371, {"Gabon","Sudan","Niger","Mali","Burkina Faso","Guinea"}, 0)), "De Facto Countries", "Non-De Facto Countries")</f>
        <v>Non-De Facto Countries</v>
      </c>
      <c r="AS371" s="9" t="str">
        <f t="shared" si="85"/>
        <v>Others Including Policy-Based</v>
      </c>
      <c r="AT371" s="9" t="str" cm="1">
        <f t="array" ref="AT371">_xlfn.SWITCH(K371,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72" spans="1:46" ht="10.5">
      <c r="A372" s="8" t="s">
        <v>910</v>
      </c>
      <c r="B372" s="9" t="s">
        <v>911</v>
      </c>
      <c r="C372" s="9" t="s">
        <v>510</v>
      </c>
      <c r="D372" s="9" t="s">
        <v>49</v>
      </c>
      <c r="E372" s="9" t="s">
        <v>50</v>
      </c>
      <c r="F372" s="9" t="s">
        <v>111</v>
      </c>
      <c r="G372" s="9" t="s">
        <v>111</v>
      </c>
      <c r="H372" s="9" t="s">
        <v>52</v>
      </c>
      <c r="I372" s="9" t="s">
        <v>53</v>
      </c>
      <c r="J372" s="9" t="s">
        <v>74</v>
      </c>
      <c r="K372" s="9" t="s">
        <v>99</v>
      </c>
      <c r="L372" s="9">
        <v>0</v>
      </c>
      <c r="M372" s="9">
        <v>0</v>
      </c>
      <c r="N372" s="9">
        <v>0</v>
      </c>
      <c r="O372" s="9">
        <v>15</v>
      </c>
      <c r="P372" s="9">
        <v>0</v>
      </c>
      <c r="Q372" s="9">
        <v>0</v>
      </c>
      <c r="R372" s="9">
        <f t="shared" si="73"/>
        <v>15</v>
      </c>
      <c r="S372" s="9">
        <v>0</v>
      </c>
      <c r="T372" s="9">
        <v>0</v>
      </c>
      <c r="U372" s="9">
        <v>0</v>
      </c>
      <c r="V372" s="11">
        <f t="shared" si="74"/>
        <v>15</v>
      </c>
      <c r="W372" s="9" t="s">
        <v>17</v>
      </c>
      <c r="X372" s="9">
        <v>0</v>
      </c>
      <c r="Y372" s="9">
        <v>0</v>
      </c>
      <c r="Z372" s="9">
        <v>100</v>
      </c>
      <c r="AA372" s="9">
        <v>0</v>
      </c>
      <c r="AB372" s="9">
        <v>0</v>
      </c>
      <c r="AC372" s="10">
        <f t="shared" si="86"/>
        <v>15</v>
      </c>
      <c r="AD372" s="9" t="b">
        <f>Table1[[#This Row],[TOTAL HI]]=Table1[[#This Row],[Total]]</f>
        <v>1</v>
      </c>
      <c r="AE372" s="11">
        <f t="shared" si="75"/>
        <v>0</v>
      </c>
      <c r="AF372" s="11">
        <f t="shared" si="76"/>
        <v>0</v>
      </c>
      <c r="AG372" s="11">
        <f t="shared" si="77"/>
        <v>15</v>
      </c>
      <c r="AH372" s="11">
        <f t="shared" si="78"/>
        <v>0</v>
      </c>
      <c r="AI372" s="11">
        <f t="shared" si="79"/>
        <v>0</v>
      </c>
      <c r="AJ372" s="12">
        <v>45261</v>
      </c>
      <c r="AK372" s="11" t="s">
        <v>56</v>
      </c>
      <c r="AL372" s="9" t="s">
        <v>57</v>
      </c>
      <c r="AM372" s="9" t="str">
        <f t="shared" si="80"/>
        <v>Industry</v>
      </c>
      <c r="AN372" s="9" t="str">
        <f t="shared" si="81"/>
        <v>West</v>
      </c>
      <c r="AO372" s="9" t="str">
        <f t="shared" si="82"/>
        <v>&lt;1-50 Mn</v>
      </c>
      <c r="AP372" s="9" t="str">
        <f t="shared" si="83"/>
        <v>ADF Countries</v>
      </c>
      <c r="AQ372" s="9" t="str">
        <f t="shared" si="84"/>
        <v>Transition States</v>
      </c>
      <c r="AR372" s="13" t="str">
        <f>IF(ISNUMBER(MATCH(C372, {"Gabon","Sudan","Niger","Mali","Burkina Faso","Guinea"}, 0)), "De Facto Countries", "Non-De Facto Countries")</f>
        <v>De Facto Countries</v>
      </c>
      <c r="AS372" s="9" t="str">
        <f t="shared" si="85"/>
        <v>Others Including Policy-Based</v>
      </c>
      <c r="AT372" s="9" t="str" cm="1">
        <f t="array" ref="AT372">_xlfn.SWITCH(K372,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73" spans="1:46" ht="10.5">
      <c r="A373" s="8" t="s">
        <v>912</v>
      </c>
      <c r="B373" s="9" t="s">
        <v>913</v>
      </c>
      <c r="C373" s="9" t="s">
        <v>352</v>
      </c>
      <c r="D373" s="9" t="s">
        <v>49</v>
      </c>
      <c r="E373" s="9" t="s">
        <v>66</v>
      </c>
      <c r="F373" s="9" t="s">
        <v>493</v>
      </c>
      <c r="G373" s="9" t="s">
        <v>493</v>
      </c>
      <c r="H373" s="9" t="s">
        <v>52</v>
      </c>
      <c r="I373" s="9" t="s">
        <v>53</v>
      </c>
      <c r="J373" s="9" t="s">
        <v>74</v>
      </c>
      <c r="K373" s="9" t="s">
        <v>55</v>
      </c>
      <c r="L373" s="9">
        <v>0</v>
      </c>
      <c r="M373" s="9">
        <v>0</v>
      </c>
      <c r="N373" s="9">
        <v>15</v>
      </c>
      <c r="O373" s="9">
        <v>0</v>
      </c>
      <c r="P373" s="9">
        <v>0</v>
      </c>
      <c r="Q373" s="9">
        <v>0</v>
      </c>
      <c r="R373" s="9">
        <f t="shared" si="73"/>
        <v>15</v>
      </c>
      <c r="S373" s="9">
        <v>0</v>
      </c>
      <c r="T373" s="9">
        <v>0</v>
      </c>
      <c r="U373" s="9">
        <v>0</v>
      </c>
      <c r="V373" s="11">
        <f t="shared" si="74"/>
        <v>15</v>
      </c>
      <c r="W373" s="9" t="s">
        <v>17</v>
      </c>
      <c r="X373" s="9">
        <v>50</v>
      </c>
      <c r="Y373" s="9">
        <v>0</v>
      </c>
      <c r="Z373" s="9">
        <v>50</v>
      </c>
      <c r="AA373" s="9">
        <v>0</v>
      </c>
      <c r="AB373" s="9">
        <v>0</v>
      </c>
      <c r="AC373" s="10">
        <f t="shared" si="86"/>
        <v>15</v>
      </c>
      <c r="AD373" s="9" t="b">
        <f>Table1[[#This Row],[TOTAL HI]]=Table1[[#This Row],[Total]]</f>
        <v>1</v>
      </c>
      <c r="AE373" s="11">
        <f t="shared" si="75"/>
        <v>7.5</v>
      </c>
      <c r="AF373" s="11">
        <f t="shared" si="76"/>
        <v>0</v>
      </c>
      <c r="AG373" s="11">
        <f t="shared" si="77"/>
        <v>7.5</v>
      </c>
      <c r="AH373" s="11">
        <f t="shared" si="78"/>
        <v>0</v>
      </c>
      <c r="AI373" s="11">
        <f t="shared" si="79"/>
        <v>0</v>
      </c>
      <c r="AJ373" s="12">
        <v>45261</v>
      </c>
      <c r="AK373" s="11" t="s">
        <v>56</v>
      </c>
      <c r="AL373" s="9" t="s">
        <v>57</v>
      </c>
      <c r="AM373" s="9" t="str">
        <f t="shared" si="80"/>
        <v>Agriculture</v>
      </c>
      <c r="AN373" s="9" t="str">
        <f t="shared" si="81"/>
        <v>West</v>
      </c>
      <c r="AO373" s="9" t="str">
        <f t="shared" si="82"/>
        <v>&lt;1-50 Mn</v>
      </c>
      <c r="AP373" s="9" t="str">
        <f t="shared" si="83"/>
        <v>ADF Countries</v>
      </c>
      <c r="AQ373" s="9" t="str">
        <f t="shared" si="84"/>
        <v>Transition States</v>
      </c>
      <c r="AR373" s="13" t="str">
        <f>IF(ISNUMBER(MATCH(C373, {"Gabon","Sudan","Niger","Mali","Burkina Faso","Guinea"}, 0)), "De Facto Countries", "Non-De Facto Countries")</f>
        <v>De Facto Countries</v>
      </c>
      <c r="AS373" s="9" t="str">
        <f t="shared" si="85"/>
        <v>Others Including Policy-Based</v>
      </c>
      <c r="AT373" s="9" t="str" cm="1">
        <f t="array" ref="AT373">_xlfn.SWITCH(K373,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74" spans="1:46" ht="10.5">
      <c r="A374" s="8" t="s">
        <v>914</v>
      </c>
      <c r="B374" s="9" t="s">
        <v>915</v>
      </c>
      <c r="C374" s="9" t="s">
        <v>192</v>
      </c>
      <c r="D374" s="9" t="s">
        <v>49</v>
      </c>
      <c r="E374" s="9" t="s">
        <v>79</v>
      </c>
      <c r="F374" s="9" t="s">
        <v>516</v>
      </c>
      <c r="G374" s="9" t="s">
        <v>516</v>
      </c>
      <c r="H374" s="9" t="s">
        <v>52</v>
      </c>
      <c r="I374" s="9" t="s">
        <v>53</v>
      </c>
      <c r="J374" s="9" t="s">
        <v>74</v>
      </c>
      <c r="K374" s="9" t="s">
        <v>134</v>
      </c>
      <c r="L374" s="9">
        <v>30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f t="shared" si="73"/>
        <v>0</v>
      </c>
      <c r="S374" s="9">
        <v>0</v>
      </c>
      <c r="T374" s="9">
        <v>0</v>
      </c>
      <c r="U374" s="9">
        <v>0</v>
      </c>
      <c r="V374" s="11">
        <f t="shared" si="74"/>
        <v>30</v>
      </c>
      <c r="W374" s="9" t="s">
        <v>11</v>
      </c>
      <c r="X374" s="9">
        <v>0</v>
      </c>
      <c r="Y374" s="9">
        <v>0</v>
      </c>
      <c r="Z374" s="9">
        <v>50</v>
      </c>
      <c r="AA374" s="9">
        <v>0</v>
      </c>
      <c r="AB374" s="9">
        <v>50</v>
      </c>
      <c r="AC374" s="10">
        <f t="shared" si="86"/>
        <v>30</v>
      </c>
      <c r="AD374" s="9" t="b">
        <f>Table1[[#This Row],[TOTAL HI]]=Table1[[#This Row],[Total]]</f>
        <v>1</v>
      </c>
      <c r="AE374" s="11">
        <f t="shared" si="75"/>
        <v>0</v>
      </c>
      <c r="AF374" s="11">
        <f t="shared" si="76"/>
        <v>0</v>
      </c>
      <c r="AG374" s="11">
        <f t="shared" si="77"/>
        <v>15</v>
      </c>
      <c r="AH374" s="11">
        <f t="shared" si="78"/>
        <v>0</v>
      </c>
      <c r="AI374" s="11">
        <f t="shared" si="79"/>
        <v>15</v>
      </c>
      <c r="AJ374" s="12">
        <v>45261</v>
      </c>
      <c r="AK374" s="11" t="s">
        <v>56</v>
      </c>
      <c r="AL374" s="9" t="s">
        <v>27</v>
      </c>
      <c r="AM374" s="9" t="str">
        <f t="shared" si="80"/>
        <v>Social</v>
      </c>
      <c r="AN374" s="9" t="str">
        <f t="shared" si="81"/>
        <v>West</v>
      </c>
      <c r="AO374" s="9" t="str">
        <f t="shared" si="82"/>
        <v>&lt;1-50 Mn</v>
      </c>
      <c r="AP374" s="9" t="str">
        <f t="shared" si="83"/>
        <v>Blend Countries</v>
      </c>
      <c r="AQ374" s="9" t="str">
        <f t="shared" si="84"/>
        <v>Non-Transition States</v>
      </c>
      <c r="AR374" s="13" t="str">
        <f>IF(ISNUMBER(MATCH(C374, {"Gabon","Sudan","Niger","Mali","Burkina Faso","Guinea"}, 0)), "De Facto Countries", "Non-De Facto Countries")</f>
        <v>Non-De Facto Countries</v>
      </c>
      <c r="AS374" s="9" t="str">
        <f t="shared" si="85"/>
        <v>Others Including Policy-Based</v>
      </c>
      <c r="AT374" s="9" t="str" cm="1">
        <f t="array" ref="AT374">_xlfn.SWITCH(K374,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75" spans="1:46" ht="10.5">
      <c r="A375" s="8" t="s">
        <v>916</v>
      </c>
      <c r="B375" s="9" t="s">
        <v>917</v>
      </c>
      <c r="C375" s="9" t="s">
        <v>259</v>
      </c>
      <c r="D375" s="9" t="s">
        <v>49</v>
      </c>
      <c r="E375" s="9" t="s">
        <v>79</v>
      </c>
      <c r="F375" s="9" t="s">
        <v>83</v>
      </c>
      <c r="G375" s="9" t="s">
        <v>83</v>
      </c>
      <c r="H375" s="9" t="s">
        <v>52</v>
      </c>
      <c r="I375" s="9" t="s">
        <v>53</v>
      </c>
      <c r="J375" s="9" t="s">
        <v>74</v>
      </c>
      <c r="K375" s="9" t="s">
        <v>86</v>
      </c>
      <c r="L375" s="9">
        <v>0</v>
      </c>
      <c r="M375" s="9">
        <v>0</v>
      </c>
      <c r="N375" s="9">
        <v>40</v>
      </c>
      <c r="O375" s="9">
        <v>0</v>
      </c>
      <c r="P375" s="9">
        <v>0</v>
      </c>
      <c r="Q375" s="9">
        <v>0</v>
      </c>
      <c r="R375" s="9">
        <f t="shared" si="73"/>
        <v>40</v>
      </c>
      <c r="S375" s="9">
        <v>0</v>
      </c>
      <c r="T375" s="9">
        <v>0</v>
      </c>
      <c r="U375" s="9">
        <v>0</v>
      </c>
      <c r="V375" s="11">
        <f t="shared" si="74"/>
        <v>40</v>
      </c>
      <c r="W375" s="9" t="s">
        <v>17</v>
      </c>
      <c r="X375" s="9">
        <v>0</v>
      </c>
      <c r="Y375" s="9">
        <v>0</v>
      </c>
      <c r="Z375" s="9">
        <v>0</v>
      </c>
      <c r="AA375" s="9">
        <v>90</v>
      </c>
      <c r="AB375" s="9">
        <v>10</v>
      </c>
      <c r="AC375" s="10">
        <f t="shared" si="86"/>
        <v>40</v>
      </c>
      <c r="AD375" s="9" t="b">
        <f>Table1[[#This Row],[TOTAL HI]]=Table1[[#This Row],[Total]]</f>
        <v>1</v>
      </c>
      <c r="AE375" s="11">
        <f t="shared" si="75"/>
        <v>0</v>
      </c>
      <c r="AF375" s="11">
        <f t="shared" si="76"/>
        <v>0</v>
      </c>
      <c r="AG375" s="11">
        <f t="shared" si="77"/>
        <v>0</v>
      </c>
      <c r="AH375" s="11">
        <f t="shared" si="78"/>
        <v>36</v>
      </c>
      <c r="AI375" s="11">
        <f t="shared" si="79"/>
        <v>4</v>
      </c>
      <c r="AJ375" s="12">
        <v>45261</v>
      </c>
      <c r="AK375" s="11" t="s">
        <v>56</v>
      </c>
      <c r="AL375" s="9" t="s">
        <v>27</v>
      </c>
      <c r="AM375" s="9" t="str">
        <f t="shared" si="80"/>
        <v>Power</v>
      </c>
      <c r="AN375" s="9" t="str">
        <f t="shared" si="81"/>
        <v>West</v>
      </c>
      <c r="AO375" s="9" t="str">
        <f t="shared" si="82"/>
        <v>&lt;1-50 Mn</v>
      </c>
      <c r="AP375" s="9" t="str">
        <f t="shared" si="83"/>
        <v>ADF Countries</v>
      </c>
      <c r="AQ375" s="9" t="str">
        <f t="shared" si="84"/>
        <v>Non-Transition States</v>
      </c>
      <c r="AR375" s="13" t="str">
        <f>IF(ISNUMBER(MATCH(C375, {"Gabon","Sudan","Niger","Mali","Burkina Faso","Guinea"}, 0)), "De Facto Countries", "Non-De Facto Countries")</f>
        <v>Non-De Facto Countries</v>
      </c>
      <c r="AS375" s="9" t="str">
        <f t="shared" si="85"/>
        <v>Infrastructure</v>
      </c>
      <c r="AT375" s="9" t="str" cm="1">
        <f t="array" ref="AT375">_xlfn.SWITCH(K375,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376" spans="1:46" ht="10.5">
      <c r="A376" s="8" t="s">
        <v>916</v>
      </c>
      <c r="B376" s="9" t="s">
        <v>917</v>
      </c>
      <c r="C376" s="9" t="s">
        <v>259</v>
      </c>
      <c r="D376" s="9" t="s">
        <v>49</v>
      </c>
      <c r="E376" s="9" t="s">
        <v>79</v>
      </c>
      <c r="F376" s="9" t="s">
        <v>83</v>
      </c>
      <c r="G376" s="9" t="s">
        <v>83</v>
      </c>
      <c r="H376" s="9" t="s">
        <v>52</v>
      </c>
      <c r="I376" s="9" t="s">
        <v>53</v>
      </c>
      <c r="J376" s="9" t="s">
        <v>74</v>
      </c>
      <c r="K376" s="9" t="s">
        <v>86</v>
      </c>
      <c r="L376" s="9">
        <v>40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f t="shared" si="73"/>
        <v>0</v>
      </c>
      <c r="S376" s="9">
        <v>0</v>
      </c>
      <c r="T376" s="9">
        <v>0</v>
      </c>
      <c r="U376" s="9">
        <v>0</v>
      </c>
      <c r="V376" s="11">
        <f t="shared" si="74"/>
        <v>40</v>
      </c>
      <c r="W376" s="9" t="s">
        <v>11</v>
      </c>
      <c r="X376" s="9">
        <v>0</v>
      </c>
      <c r="Y376" s="9">
        <v>0</v>
      </c>
      <c r="Z376" s="9">
        <v>0</v>
      </c>
      <c r="AA376" s="9">
        <v>90</v>
      </c>
      <c r="AB376" s="9">
        <v>10</v>
      </c>
      <c r="AC376" s="10">
        <f t="shared" si="86"/>
        <v>40</v>
      </c>
      <c r="AD376" s="9" t="b">
        <f>Table1[[#This Row],[TOTAL HI]]=Table1[[#This Row],[Total]]</f>
        <v>1</v>
      </c>
      <c r="AE376" s="11">
        <f t="shared" si="75"/>
        <v>0</v>
      </c>
      <c r="AF376" s="11">
        <f t="shared" si="76"/>
        <v>0</v>
      </c>
      <c r="AG376" s="11">
        <f t="shared" si="77"/>
        <v>0</v>
      </c>
      <c r="AH376" s="11">
        <f t="shared" si="78"/>
        <v>36</v>
      </c>
      <c r="AI376" s="11">
        <f t="shared" si="79"/>
        <v>4</v>
      </c>
      <c r="AJ376" s="12">
        <v>45261</v>
      </c>
      <c r="AK376" s="11" t="s">
        <v>56</v>
      </c>
      <c r="AL376" s="9" t="s">
        <v>27</v>
      </c>
      <c r="AM376" s="9" t="str">
        <f t="shared" si="80"/>
        <v>Power</v>
      </c>
      <c r="AN376" s="9" t="str">
        <f t="shared" si="81"/>
        <v>West</v>
      </c>
      <c r="AO376" s="9" t="str">
        <f t="shared" si="82"/>
        <v>&lt;1-50 Mn</v>
      </c>
      <c r="AP376" s="9" t="str">
        <f t="shared" si="83"/>
        <v>ADF Countries</v>
      </c>
      <c r="AQ376" s="9" t="str">
        <f t="shared" si="84"/>
        <v>Non-Transition States</v>
      </c>
      <c r="AR376" s="13" t="str">
        <f>IF(ISNUMBER(MATCH(C376, {"Gabon","Sudan","Niger","Mali","Burkina Faso","Guinea"}, 0)), "De Facto Countries", "Non-De Facto Countries")</f>
        <v>Non-De Facto Countries</v>
      </c>
      <c r="AS376" s="9" t="str">
        <f t="shared" si="85"/>
        <v>Infrastructure</v>
      </c>
      <c r="AT376" s="9" t="str" cm="1">
        <f t="array" ref="AT376">_xlfn.SWITCH(K376,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377" spans="1:46" ht="10.5">
      <c r="A377" s="8" t="s">
        <v>918</v>
      </c>
      <c r="B377" s="9" t="s">
        <v>919</v>
      </c>
      <c r="C377" s="9" t="s">
        <v>394</v>
      </c>
      <c r="D377" s="9" t="s">
        <v>49</v>
      </c>
      <c r="E377" s="9" t="s">
        <v>79</v>
      </c>
      <c r="F377" s="9" t="s">
        <v>51</v>
      </c>
      <c r="G377" s="9" t="s">
        <v>51</v>
      </c>
      <c r="H377" s="9" t="s">
        <v>52</v>
      </c>
      <c r="I377" s="9" t="s">
        <v>53</v>
      </c>
      <c r="J377" s="9" t="s">
        <v>67</v>
      </c>
      <c r="K377" s="9" t="s">
        <v>55</v>
      </c>
      <c r="L377" s="9">
        <v>0</v>
      </c>
      <c r="M377" s="9">
        <v>0</v>
      </c>
      <c r="N377" s="9">
        <v>0</v>
      </c>
      <c r="O377" s="9">
        <v>8.5</v>
      </c>
      <c r="P377" s="9">
        <v>0</v>
      </c>
      <c r="Q377" s="9">
        <v>0</v>
      </c>
      <c r="R377" s="9">
        <f t="shared" si="73"/>
        <v>8.5</v>
      </c>
      <c r="S377" s="9">
        <v>0</v>
      </c>
      <c r="T377" s="9">
        <v>0</v>
      </c>
      <c r="U377" s="9">
        <v>0</v>
      </c>
      <c r="V377" s="11">
        <f t="shared" si="74"/>
        <v>8.5</v>
      </c>
      <c r="W377" s="9" t="s">
        <v>17</v>
      </c>
      <c r="X377" s="9">
        <v>80</v>
      </c>
      <c r="Y377" s="9">
        <v>0</v>
      </c>
      <c r="Z377" s="9">
        <v>0</v>
      </c>
      <c r="AA377" s="9">
        <v>0</v>
      </c>
      <c r="AB377" s="9">
        <v>20</v>
      </c>
      <c r="AC377" s="10">
        <f t="shared" si="86"/>
        <v>8.5</v>
      </c>
      <c r="AD377" s="9" t="b">
        <f>Table1[[#This Row],[TOTAL HI]]=Table1[[#This Row],[Total]]</f>
        <v>1</v>
      </c>
      <c r="AE377" s="11">
        <f t="shared" si="75"/>
        <v>6.8</v>
      </c>
      <c r="AF377" s="11">
        <f t="shared" si="76"/>
        <v>0</v>
      </c>
      <c r="AG377" s="11">
        <f t="shared" si="77"/>
        <v>0</v>
      </c>
      <c r="AH377" s="11">
        <f t="shared" si="78"/>
        <v>0</v>
      </c>
      <c r="AI377" s="11">
        <f t="shared" si="79"/>
        <v>1.7</v>
      </c>
      <c r="AJ377" s="12">
        <v>45261</v>
      </c>
      <c r="AK377" s="11" t="s">
        <v>56</v>
      </c>
      <c r="AL377" s="9" t="s">
        <v>27</v>
      </c>
      <c r="AM377" s="9" t="str">
        <f t="shared" si="80"/>
        <v>Agriculture</v>
      </c>
      <c r="AN377" s="9" t="str">
        <f t="shared" si="81"/>
        <v>Central</v>
      </c>
      <c r="AO377" s="9" t="str">
        <f t="shared" si="82"/>
        <v>&lt;1-50 Mn</v>
      </c>
      <c r="AP377" s="9" t="str">
        <f t="shared" si="83"/>
        <v>ADF Countries</v>
      </c>
      <c r="AQ377" s="9" t="str">
        <f t="shared" si="84"/>
        <v>Transition States</v>
      </c>
      <c r="AR377" s="13" t="str">
        <f>IF(ISNUMBER(MATCH(C377, {"Gabon","Sudan","Niger","Mali","Burkina Faso","Guinea"}, 0)), "De Facto Countries", "Non-De Facto Countries")</f>
        <v>Non-De Facto Countries</v>
      </c>
      <c r="AS377" s="9" t="str">
        <f t="shared" si="85"/>
        <v>Others Including Policy-Based</v>
      </c>
      <c r="AT377" s="9" t="str" cm="1">
        <f t="array" ref="AT377">_xlfn.SWITCH(K377,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78" spans="1:46" ht="10.5">
      <c r="A378" s="8" t="s">
        <v>920</v>
      </c>
      <c r="B378" s="9" t="s">
        <v>921</v>
      </c>
      <c r="C378" s="9" t="s">
        <v>82</v>
      </c>
      <c r="D378" s="9" t="s">
        <v>49</v>
      </c>
      <c r="E378" s="9" t="s">
        <v>79</v>
      </c>
      <c r="F378" s="9" t="s">
        <v>83</v>
      </c>
      <c r="G378" s="9" t="s">
        <v>83</v>
      </c>
      <c r="H378" s="9" t="s">
        <v>52</v>
      </c>
      <c r="I378" s="9" t="s">
        <v>53</v>
      </c>
      <c r="J378" s="9" t="s">
        <v>74</v>
      </c>
      <c r="K378" s="9" t="s">
        <v>86</v>
      </c>
      <c r="L378" s="9">
        <v>0</v>
      </c>
      <c r="M378" s="9">
        <v>0</v>
      </c>
      <c r="N378" s="9">
        <v>20</v>
      </c>
      <c r="O378" s="9">
        <v>0</v>
      </c>
      <c r="P378" s="9">
        <v>0</v>
      </c>
      <c r="Q378" s="9">
        <v>0</v>
      </c>
      <c r="R378" s="9">
        <f t="shared" si="73"/>
        <v>20</v>
      </c>
      <c r="S378" s="9">
        <v>0</v>
      </c>
      <c r="T378" s="9">
        <v>0</v>
      </c>
      <c r="U378" s="9">
        <v>0</v>
      </c>
      <c r="V378" s="11">
        <f t="shared" si="74"/>
        <v>20</v>
      </c>
      <c r="W378" s="9" t="s">
        <v>17</v>
      </c>
      <c r="X378" s="9">
        <v>0</v>
      </c>
      <c r="Y378" s="9">
        <v>50</v>
      </c>
      <c r="Z378" s="9">
        <v>0</v>
      </c>
      <c r="AA378" s="9">
        <v>50</v>
      </c>
      <c r="AB378" s="9">
        <v>0</v>
      </c>
      <c r="AC378" s="10">
        <f t="shared" si="86"/>
        <v>20</v>
      </c>
      <c r="AD378" s="9" t="b">
        <f>Table1[[#This Row],[TOTAL HI]]=Table1[[#This Row],[Total]]</f>
        <v>1</v>
      </c>
      <c r="AE378" s="11">
        <f t="shared" si="75"/>
        <v>0</v>
      </c>
      <c r="AF378" s="11">
        <f t="shared" si="76"/>
        <v>10</v>
      </c>
      <c r="AG378" s="11">
        <f t="shared" si="77"/>
        <v>0</v>
      </c>
      <c r="AH378" s="11">
        <f t="shared" si="78"/>
        <v>10</v>
      </c>
      <c r="AI378" s="11">
        <f t="shared" si="79"/>
        <v>0</v>
      </c>
      <c r="AJ378" s="12">
        <v>45261</v>
      </c>
      <c r="AK378" s="11" t="s">
        <v>56</v>
      </c>
      <c r="AL378" s="9" t="s">
        <v>57</v>
      </c>
      <c r="AM378" s="9" t="str">
        <f t="shared" si="80"/>
        <v>Power</v>
      </c>
      <c r="AN378" s="9" t="str">
        <f t="shared" si="81"/>
        <v>Multi</v>
      </c>
      <c r="AO378" s="9" t="str">
        <f t="shared" si="82"/>
        <v>&lt;1-50 Mn</v>
      </c>
      <c r="AP378" s="9" t="str">
        <f t="shared" si="83"/>
        <v>Multinational</v>
      </c>
      <c r="AQ378" s="9" t="str">
        <f t="shared" si="84"/>
        <v>Multinational</v>
      </c>
      <c r="AR378" s="13" t="str">
        <f>IF(ISNUMBER(MATCH(C378, {"Gabon","Sudan","Niger","Mali","Burkina Faso","Guinea"}, 0)), "De Facto Countries", "Non-De Facto Countries")</f>
        <v>Non-De Facto Countries</v>
      </c>
      <c r="AS378" s="9" t="str">
        <f t="shared" si="85"/>
        <v>Infrastructure</v>
      </c>
      <c r="AT378" s="9" t="str" cm="1">
        <f t="array" ref="AT378">_xlfn.SWITCH(K378,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379" spans="1:46" ht="10.5">
      <c r="A379" s="8" t="s">
        <v>922</v>
      </c>
      <c r="B379" s="9" t="s">
        <v>923</v>
      </c>
      <c r="C379" s="9" t="s">
        <v>603</v>
      </c>
      <c r="D379" s="9" t="s">
        <v>49</v>
      </c>
      <c r="E379" s="9" t="s">
        <v>50</v>
      </c>
      <c r="F379" s="9" t="s">
        <v>220</v>
      </c>
      <c r="G379" s="9" t="s">
        <v>220</v>
      </c>
      <c r="H379" s="9" t="s">
        <v>52</v>
      </c>
      <c r="I379" s="9" t="s">
        <v>53</v>
      </c>
      <c r="J379" s="9" t="s">
        <v>112</v>
      </c>
      <c r="K379" s="9" t="s">
        <v>86</v>
      </c>
      <c r="L379" s="9">
        <v>0</v>
      </c>
      <c r="M379" s="9">
        <v>0</v>
      </c>
      <c r="N379" s="9">
        <v>0</v>
      </c>
      <c r="O379" s="9">
        <v>10</v>
      </c>
      <c r="P379" s="9">
        <v>0</v>
      </c>
      <c r="Q379" s="9">
        <v>0</v>
      </c>
      <c r="R379" s="9">
        <f t="shared" si="73"/>
        <v>10</v>
      </c>
      <c r="S379" s="9">
        <v>0</v>
      </c>
      <c r="T379" s="9">
        <v>0</v>
      </c>
      <c r="U379" s="9">
        <v>0</v>
      </c>
      <c r="V379" s="11">
        <f t="shared" si="74"/>
        <v>10</v>
      </c>
      <c r="W379" s="9" t="s">
        <v>17</v>
      </c>
      <c r="X379" s="9">
        <v>0</v>
      </c>
      <c r="Y379" s="9">
        <v>80</v>
      </c>
      <c r="Z379" s="9">
        <v>0</v>
      </c>
      <c r="AA379" s="9">
        <v>0</v>
      </c>
      <c r="AB379" s="9">
        <v>20</v>
      </c>
      <c r="AC379" s="10">
        <f t="shared" si="86"/>
        <v>10</v>
      </c>
      <c r="AD379" s="9" t="b">
        <f>Table1[[#This Row],[TOTAL HI]]=Table1[[#This Row],[Total]]</f>
        <v>1</v>
      </c>
      <c r="AE379" s="11">
        <f t="shared" si="75"/>
        <v>0</v>
      </c>
      <c r="AF379" s="11">
        <f t="shared" si="76"/>
        <v>8</v>
      </c>
      <c r="AG379" s="11">
        <f t="shared" si="77"/>
        <v>0</v>
      </c>
      <c r="AH379" s="11">
        <f t="shared" si="78"/>
        <v>0</v>
      </c>
      <c r="AI379" s="11">
        <f t="shared" si="79"/>
        <v>2</v>
      </c>
      <c r="AJ379" s="12">
        <v>45261</v>
      </c>
      <c r="AK379" s="11" t="s">
        <v>56</v>
      </c>
      <c r="AL379" s="9" t="s">
        <v>27</v>
      </c>
      <c r="AM379" s="9" t="str">
        <f t="shared" si="80"/>
        <v>Power</v>
      </c>
      <c r="AN379" s="9" t="str">
        <f t="shared" si="81"/>
        <v>East</v>
      </c>
      <c r="AO379" s="9" t="str">
        <f t="shared" si="82"/>
        <v>&lt;1-50 Mn</v>
      </c>
      <c r="AP379" s="9" t="str">
        <f t="shared" si="83"/>
        <v>ADF Countries</v>
      </c>
      <c r="AQ379" s="9" t="str">
        <f t="shared" si="84"/>
        <v>Transition States</v>
      </c>
      <c r="AR379" s="13" t="str">
        <f>IF(ISNUMBER(MATCH(C379, {"Gabon","Sudan","Niger","Mali","Burkina Faso","Guinea"}, 0)), "De Facto Countries", "Non-De Facto Countries")</f>
        <v>Non-De Facto Countries</v>
      </c>
      <c r="AS379" s="9" t="str">
        <f t="shared" si="85"/>
        <v>Infrastructure</v>
      </c>
      <c r="AT379" s="9" t="str" cm="1">
        <f t="array" ref="AT379">_xlfn.SWITCH(K379,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380" spans="1:46" ht="10.5">
      <c r="A380" s="8" t="s">
        <v>924</v>
      </c>
      <c r="B380" s="9" t="s">
        <v>925</v>
      </c>
      <c r="C380" s="9" t="s">
        <v>510</v>
      </c>
      <c r="D380" s="9" t="s">
        <v>49</v>
      </c>
      <c r="E380" s="9" t="s">
        <v>50</v>
      </c>
      <c r="F380" s="9" t="s">
        <v>83</v>
      </c>
      <c r="G380" s="9" t="s">
        <v>83</v>
      </c>
      <c r="H380" s="9" t="s">
        <v>52</v>
      </c>
      <c r="I380" s="9" t="s">
        <v>53</v>
      </c>
      <c r="J380" s="9" t="s">
        <v>74</v>
      </c>
      <c r="K380" s="9" t="s">
        <v>86</v>
      </c>
      <c r="L380" s="9">
        <v>0</v>
      </c>
      <c r="M380" s="9">
        <v>0</v>
      </c>
      <c r="N380" s="9">
        <v>50</v>
      </c>
      <c r="O380" s="9">
        <v>0</v>
      </c>
      <c r="P380" s="9">
        <v>0</v>
      </c>
      <c r="Q380" s="9">
        <v>0</v>
      </c>
      <c r="R380" s="9">
        <f t="shared" si="73"/>
        <v>50</v>
      </c>
      <c r="S380" s="9">
        <v>0</v>
      </c>
      <c r="T380" s="9">
        <v>0</v>
      </c>
      <c r="U380" s="9">
        <v>0</v>
      </c>
      <c r="V380" s="11">
        <f t="shared" si="74"/>
        <v>50</v>
      </c>
      <c r="W380" s="9" t="s">
        <v>17</v>
      </c>
      <c r="X380" s="9">
        <v>0</v>
      </c>
      <c r="Y380" s="9">
        <v>100</v>
      </c>
      <c r="Z380" s="9">
        <v>0</v>
      </c>
      <c r="AA380" s="9">
        <v>0</v>
      </c>
      <c r="AB380" s="9">
        <v>0</v>
      </c>
      <c r="AC380" s="10">
        <f t="shared" si="86"/>
        <v>50</v>
      </c>
      <c r="AD380" s="9" t="b">
        <f>Table1[[#This Row],[TOTAL HI]]=Table1[[#This Row],[Total]]</f>
        <v>1</v>
      </c>
      <c r="AE380" s="11">
        <f t="shared" si="75"/>
        <v>0</v>
      </c>
      <c r="AF380" s="11">
        <f t="shared" si="76"/>
        <v>50</v>
      </c>
      <c r="AG380" s="11">
        <f t="shared" si="77"/>
        <v>0</v>
      </c>
      <c r="AH380" s="11">
        <f t="shared" si="78"/>
        <v>0</v>
      </c>
      <c r="AI380" s="11">
        <f t="shared" si="79"/>
        <v>0</v>
      </c>
      <c r="AJ380" s="12">
        <v>45261</v>
      </c>
      <c r="AK380" s="11" t="s">
        <v>56</v>
      </c>
      <c r="AL380" s="9" t="s">
        <v>57</v>
      </c>
      <c r="AM380" s="9" t="str">
        <f t="shared" si="80"/>
        <v>Power</v>
      </c>
      <c r="AN380" s="9" t="str">
        <f t="shared" si="81"/>
        <v>West</v>
      </c>
      <c r="AO380" s="9" t="str">
        <f t="shared" si="82"/>
        <v>&lt;1-50 Mn</v>
      </c>
      <c r="AP380" s="9" t="str">
        <f t="shared" si="83"/>
        <v>ADF Countries</v>
      </c>
      <c r="AQ380" s="9" t="str">
        <f t="shared" si="84"/>
        <v>Transition States</v>
      </c>
      <c r="AR380" s="13" t="str">
        <f>IF(ISNUMBER(MATCH(C380, {"Gabon","Sudan","Niger","Mali","Burkina Faso","Guinea"}, 0)), "De Facto Countries", "Non-De Facto Countries")</f>
        <v>De Facto Countries</v>
      </c>
      <c r="AS380" s="9" t="str">
        <f t="shared" si="85"/>
        <v>Infrastructure</v>
      </c>
      <c r="AT380" s="9" t="str" cm="1">
        <f t="array" ref="AT380">_xlfn.SWITCH(K380,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381" spans="1:46" ht="10.5">
      <c r="A381" s="8" t="s">
        <v>926</v>
      </c>
      <c r="B381" s="9" t="s">
        <v>927</v>
      </c>
      <c r="C381" s="9" t="s">
        <v>192</v>
      </c>
      <c r="D381" s="9" t="s">
        <v>49</v>
      </c>
      <c r="E381" s="9" t="s">
        <v>79</v>
      </c>
      <c r="F381" s="9" t="s">
        <v>137</v>
      </c>
      <c r="G381" s="9" t="s">
        <v>137</v>
      </c>
      <c r="H381" s="9" t="s">
        <v>52</v>
      </c>
      <c r="I381" s="9" t="s">
        <v>53</v>
      </c>
      <c r="J381" s="9" t="s">
        <v>74</v>
      </c>
      <c r="K381" s="9" t="s">
        <v>127</v>
      </c>
      <c r="L381" s="9">
        <v>45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f t="shared" si="73"/>
        <v>0</v>
      </c>
      <c r="S381" s="9">
        <v>0</v>
      </c>
      <c r="T381" s="9">
        <v>0</v>
      </c>
      <c r="U381" s="9">
        <v>0</v>
      </c>
      <c r="V381" s="11">
        <f t="shared" si="74"/>
        <v>45</v>
      </c>
      <c r="W381" s="9" t="s">
        <v>11</v>
      </c>
      <c r="X381" s="9">
        <v>0</v>
      </c>
      <c r="Y381" s="9">
        <v>0</v>
      </c>
      <c r="Z381" s="9">
        <v>0</v>
      </c>
      <c r="AA381" s="9">
        <v>50</v>
      </c>
      <c r="AB381" s="9">
        <v>50</v>
      </c>
      <c r="AC381" s="10">
        <f t="shared" si="86"/>
        <v>45</v>
      </c>
      <c r="AD381" s="9" t="b">
        <f>Table1[[#This Row],[TOTAL HI]]=Table1[[#This Row],[Total]]</f>
        <v>1</v>
      </c>
      <c r="AE381" s="11">
        <f t="shared" si="75"/>
        <v>0</v>
      </c>
      <c r="AF381" s="11">
        <f t="shared" si="76"/>
        <v>0</v>
      </c>
      <c r="AG381" s="11">
        <f t="shared" si="77"/>
        <v>0</v>
      </c>
      <c r="AH381" s="11">
        <f t="shared" si="78"/>
        <v>22.5</v>
      </c>
      <c r="AI381" s="11">
        <f t="shared" si="79"/>
        <v>22.5</v>
      </c>
      <c r="AJ381" s="12">
        <v>45261</v>
      </c>
      <c r="AK381" s="11" t="s">
        <v>56</v>
      </c>
      <c r="AL381" s="9" t="s">
        <v>27</v>
      </c>
      <c r="AM381" s="9" t="str">
        <f t="shared" si="80"/>
        <v>Transport</v>
      </c>
      <c r="AN381" s="9" t="str">
        <f t="shared" si="81"/>
        <v>West</v>
      </c>
      <c r="AO381" s="9" t="str">
        <f t="shared" si="82"/>
        <v>&lt;1-50 Mn</v>
      </c>
      <c r="AP381" s="9" t="str">
        <f t="shared" si="83"/>
        <v>Blend Countries</v>
      </c>
      <c r="AQ381" s="9" t="str">
        <f t="shared" si="84"/>
        <v>Non-Transition States</v>
      </c>
      <c r="AR381" s="13" t="str">
        <f>IF(ISNUMBER(MATCH(C381, {"Gabon","Sudan","Niger","Mali","Burkina Faso","Guinea"}, 0)), "De Facto Countries", "Non-De Facto Countries")</f>
        <v>Non-De Facto Countries</v>
      </c>
      <c r="AS381" s="9" t="str">
        <f t="shared" si="85"/>
        <v>Infrastructure</v>
      </c>
      <c r="AT381" s="9" t="str" cm="1">
        <f t="array" ref="AT381">_xlfn.SWITCH(K381,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82" spans="1:46" ht="10.5">
      <c r="A382" s="8" t="s">
        <v>928</v>
      </c>
      <c r="B382" s="9" t="s">
        <v>929</v>
      </c>
      <c r="C382" s="9" t="s">
        <v>200</v>
      </c>
      <c r="D382" s="9" t="s">
        <v>90</v>
      </c>
      <c r="E382" s="9" t="s">
        <v>97</v>
      </c>
      <c r="F382" s="9" t="s">
        <v>51</v>
      </c>
      <c r="G382" s="9" t="s">
        <v>51</v>
      </c>
      <c r="H382" s="9" t="s">
        <v>52</v>
      </c>
      <c r="I382" s="9" t="s">
        <v>53</v>
      </c>
      <c r="J382" s="9" t="s">
        <v>67</v>
      </c>
      <c r="K382" s="9" t="s">
        <v>55</v>
      </c>
      <c r="L382" s="9">
        <v>150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f t="shared" si="73"/>
        <v>0</v>
      </c>
      <c r="S382" s="9">
        <v>0</v>
      </c>
      <c r="T382" s="9">
        <v>0</v>
      </c>
      <c r="U382" s="9">
        <v>0</v>
      </c>
      <c r="V382" s="11">
        <f t="shared" si="74"/>
        <v>150</v>
      </c>
      <c r="W382" s="9" t="s">
        <v>11</v>
      </c>
      <c r="X382" s="9">
        <v>0</v>
      </c>
      <c r="Y382" s="9">
        <v>0</v>
      </c>
      <c r="Z382" s="9">
        <v>0</v>
      </c>
      <c r="AA382" s="9">
        <v>100</v>
      </c>
      <c r="AB382" s="9">
        <v>0</v>
      </c>
      <c r="AC382" s="10">
        <f t="shared" si="86"/>
        <v>150</v>
      </c>
      <c r="AD382" s="9" t="b">
        <f>Table1[[#This Row],[TOTAL HI]]=Table1[[#This Row],[Total]]</f>
        <v>1</v>
      </c>
      <c r="AE382" s="11">
        <f t="shared" si="75"/>
        <v>0</v>
      </c>
      <c r="AF382" s="11">
        <f t="shared" si="76"/>
        <v>0</v>
      </c>
      <c r="AG382" s="11">
        <f t="shared" si="77"/>
        <v>0</v>
      </c>
      <c r="AH382" s="11">
        <f t="shared" si="78"/>
        <v>150</v>
      </c>
      <c r="AI382" s="11">
        <f t="shared" si="79"/>
        <v>0</v>
      </c>
      <c r="AJ382" s="12">
        <v>45261</v>
      </c>
      <c r="AK382" s="11" t="s">
        <v>56</v>
      </c>
      <c r="AL382" s="9" t="s">
        <v>57</v>
      </c>
      <c r="AM382" s="9" t="str">
        <f t="shared" si="80"/>
        <v>Agriculture</v>
      </c>
      <c r="AN382" s="9" t="str">
        <f t="shared" si="81"/>
        <v>Central</v>
      </c>
      <c r="AO382" s="9" t="str">
        <f t="shared" si="82"/>
        <v>100-200 Mn</v>
      </c>
      <c r="AP382" s="9" t="str">
        <f t="shared" si="83"/>
        <v>Blend Countries</v>
      </c>
      <c r="AQ382" s="9" t="str">
        <f t="shared" si="84"/>
        <v>Non-Transition States</v>
      </c>
      <c r="AR382" s="13" t="str">
        <f>IF(ISNUMBER(MATCH(C382, {"Gabon","Sudan","Niger","Mali","Burkina Faso","Guinea"}, 0)), "De Facto Countries", "Non-De Facto Countries")</f>
        <v>Non-De Facto Countries</v>
      </c>
      <c r="AS382" s="9" t="str">
        <f t="shared" si="85"/>
        <v>Others Including Policy-Based</v>
      </c>
      <c r="AT382" s="9" t="str" cm="1">
        <f t="array" ref="AT382">_xlfn.SWITCH(K382,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83" spans="1:46" ht="10.5">
      <c r="A383" s="8" t="s">
        <v>930</v>
      </c>
      <c r="B383" s="9" t="s">
        <v>931</v>
      </c>
      <c r="C383" s="9" t="s">
        <v>211</v>
      </c>
      <c r="D383" s="9" t="s">
        <v>49</v>
      </c>
      <c r="E383" s="9" t="s">
        <v>79</v>
      </c>
      <c r="F383" s="9" t="s">
        <v>186</v>
      </c>
      <c r="G383" s="9" t="s">
        <v>186</v>
      </c>
      <c r="H383" s="9" t="s">
        <v>52</v>
      </c>
      <c r="I383" s="9" t="s">
        <v>53</v>
      </c>
      <c r="J383" s="9" t="s">
        <v>54</v>
      </c>
      <c r="K383" s="9" t="s">
        <v>127</v>
      </c>
      <c r="L383" s="9">
        <v>80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f t="shared" si="73"/>
        <v>0</v>
      </c>
      <c r="S383" s="9">
        <v>0</v>
      </c>
      <c r="T383" s="9">
        <v>0</v>
      </c>
      <c r="U383" s="9">
        <v>0</v>
      </c>
      <c r="V383" s="11">
        <f t="shared" si="74"/>
        <v>80</v>
      </c>
      <c r="W383" s="9" t="s">
        <v>11</v>
      </c>
      <c r="X383" s="9">
        <v>0</v>
      </c>
      <c r="Y383" s="9">
        <v>0</v>
      </c>
      <c r="Z383" s="9">
        <v>0</v>
      </c>
      <c r="AA383" s="9">
        <v>80</v>
      </c>
      <c r="AB383" s="9">
        <v>20</v>
      </c>
      <c r="AC383" s="10">
        <f t="shared" si="86"/>
        <v>80</v>
      </c>
      <c r="AD383" s="9" t="b">
        <f>Table1[[#This Row],[TOTAL HI]]=Table1[[#This Row],[Total]]</f>
        <v>1</v>
      </c>
      <c r="AE383" s="11">
        <f t="shared" si="75"/>
        <v>0</v>
      </c>
      <c r="AF383" s="11">
        <f t="shared" si="76"/>
        <v>0</v>
      </c>
      <c r="AG383" s="11">
        <f t="shared" si="77"/>
        <v>0</v>
      </c>
      <c r="AH383" s="11">
        <f t="shared" si="78"/>
        <v>64</v>
      </c>
      <c r="AI383" s="11">
        <f t="shared" si="79"/>
        <v>16</v>
      </c>
      <c r="AJ383" s="12">
        <v>45261</v>
      </c>
      <c r="AK383" s="11" t="s">
        <v>56</v>
      </c>
      <c r="AL383" s="9" t="s">
        <v>27</v>
      </c>
      <c r="AM383" s="9" t="str">
        <f t="shared" si="80"/>
        <v>Transport</v>
      </c>
      <c r="AN383" s="9" t="str">
        <f t="shared" si="81"/>
        <v>North</v>
      </c>
      <c r="AO383" s="9" t="str">
        <f t="shared" si="82"/>
        <v>50-100 Mn</v>
      </c>
      <c r="AP383" s="9" t="str">
        <f t="shared" si="83"/>
        <v>ADB Countries</v>
      </c>
      <c r="AQ383" s="9" t="str">
        <f t="shared" si="84"/>
        <v>Non-Transition States</v>
      </c>
      <c r="AR383" s="13" t="str">
        <f>IF(ISNUMBER(MATCH(C383, {"Gabon","Sudan","Niger","Mali","Burkina Faso","Guinea"}, 0)), "De Facto Countries", "Non-De Facto Countries")</f>
        <v>Non-De Facto Countries</v>
      </c>
      <c r="AS383" s="9" t="str">
        <f t="shared" si="85"/>
        <v>Infrastructure</v>
      </c>
      <c r="AT383" s="9" t="str" cm="1">
        <f t="array" ref="AT383">_xlfn.SWITCH(K383,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84" spans="1:46" ht="10.5">
      <c r="A384" s="8" t="s">
        <v>932</v>
      </c>
      <c r="B384" s="9" t="s">
        <v>933</v>
      </c>
      <c r="C384" s="9" t="s">
        <v>352</v>
      </c>
      <c r="D384" s="9" t="s">
        <v>49</v>
      </c>
      <c r="E384" s="9" t="s">
        <v>50</v>
      </c>
      <c r="F384" s="9" t="s">
        <v>130</v>
      </c>
      <c r="G384" s="9" t="s">
        <v>130</v>
      </c>
      <c r="H384" s="9" t="s">
        <v>52</v>
      </c>
      <c r="I384" s="9" t="s">
        <v>53</v>
      </c>
      <c r="J384" s="9" t="s">
        <v>74</v>
      </c>
      <c r="K384" s="9" t="s">
        <v>104</v>
      </c>
      <c r="L384" s="9">
        <v>0</v>
      </c>
      <c r="M384" s="9">
        <v>0</v>
      </c>
      <c r="N384" s="9">
        <v>10</v>
      </c>
      <c r="O384" s="9">
        <v>0</v>
      </c>
      <c r="P384" s="9">
        <v>0</v>
      </c>
      <c r="Q384" s="9">
        <v>10</v>
      </c>
      <c r="R384" s="9">
        <f t="shared" si="73"/>
        <v>20</v>
      </c>
      <c r="S384" s="9">
        <v>0</v>
      </c>
      <c r="T384" s="9">
        <v>0</v>
      </c>
      <c r="U384" s="9">
        <v>0</v>
      </c>
      <c r="V384" s="11">
        <f t="shared" si="74"/>
        <v>20</v>
      </c>
      <c r="W384" s="9" t="s">
        <v>17</v>
      </c>
      <c r="X384" s="9">
        <v>0</v>
      </c>
      <c r="Y384" s="9">
        <v>0</v>
      </c>
      <c r="Z384" s="9">
        <v>0</v>
      </c>
      <c r="AA384" s="9">
        <v>0</v>
      </c>
      <c r="AB384" s="9">
        <v>100</v>
      </c>
      <c r="AC384" s="10">
        <f t="shared" si="86"/>
        <v>20</v>
      </c>
      <c r="AD384" s="9" t="b">
        <f>Table1[[#This Row],[TOTAL HI]]=Table1[[#This Row],[Total]]</f>
        <v>1</v>
      </c>
      <c r="AE384" s="11">
        <f t="shared" si="75"/>
        <v>0</v>
      </c>
      <c r="AF384" s="11">
        <f t="shared" si="76"/>
        <v>0</v>
      </c>
      <c r="AG384" s="11">
        <f t="shared" si="77"/>
        <v>0</v>
      </c>
      <c r="AH384" s="11">
        <f t="shared" si="78"/>
        <v>0</v>
      </c>
      <c r="AI384" s="11">
        <f t="shared" si="79"/>
        <v>20</v>
      </c>
      <c r="AJ384" s="12">
        <v>45261</v>
      </c>
      <c r="AK384" s="11" t="s">
        <v>56</v>
      </c>
      <c r="AL384" s="9" t="s">
        <v>27</v>
      </c>
      <c r="AM384" s="9" t="str">
        <f t="shared" si="80"/>
        <v>WASH Sector</v>
      </c>
      <c r="AN384" s="9" t="str">
        <f t="shared" si="81"/>
        <v>West</v>
      </c>
      <c r="AO384" s="9" t="str">
        <f t="shared" si="82"/>
        <v>&lt;1-50 Mn</v>
      </c>
      <c r="AP384" s="9" t="str">
        <f t="shared" si="83"/>
        <v>ADF Countries</v>
      </c>
      <c r="AQ384" s="9" t="str">
        <f t="shared" si="84"/>
        <v>Transition States</v>
      </c>
      <c r="AR384" s="13" t="str">
        <f>IF(ISNUMBER(MATCH(C384, {"Gabon","Sudan","Niger","Mali","Burkina Faso","Guinea"}, 0)), "De Facto Countries", "Non-De Facto Countries")</f>
        <v>De Facto Countries</v>
      </c>
      <c r="AS384" s="9" t="str">
        <f t="shared" si="85"/>
        <v>Infrastructure</v>
      </c>
      <c r="AT384" s="9" t="str" cm="1">
        <f t="array" ref="AT384">_xlfn.SWITCH(K384,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85" spans="1:46" ht="10.5">
      <c r="A385" s="8" t="s">
        <v>934</v>
      </c>
      <c r="B385" s="9" t="s">
        <v>935</v>
      </c>
      <c r="C385" s="9" t="s">
        <v>219</v>
      </c>
      <c r="D385" s="9" t="s">
        <v>49</v>
      </c>
      <c r="E385" s="9" t="s">
        <v>79</v>
      </c>
      <c r="F385" s="9" t="s">
        <v>524</v>
      </c>
      <c r="G385" s="9" t="s">
        <v>524</v>
      </c>
      <c r="H385" s="9" t="s">
        <v>52</v>
      </c>
      <c r="I385" s="9" t="s">
        <v>53</v>
      </c>
      <c r="J385" s="9" t="s">
        <v>112</v>
      </c>
      <c r="K385" s="9" t="s">
        <v>99</v>
      </c>
      <c r="L385" s="9">
        <v>0</v>
      </c>
      <c r="M385" s="9">
        <v>0</v>
      </c>
      <c r="N385" s="9">
        <v>0</v>
      </c>
      <c r="O385" s="9">
        <v>3.3</v>
      </c>
      <c r="P385" s="9">
        <v>0</v>
      </c>
      <c r="Q385" s="9">
        <v>4.5</v>
      </c>
      <c r="R385" s="9">
        <f t="shared" si="73"/>
        <v>7.8</v>
      </c>
      <c r="S385" s="9">
        <v>0</v>
      </c>
      <c r="T385" s="9">
        <v>0</v>
      </c>
      <c r="U385" s="9">
        <v>0</v>
      </c>
      <c r="V385" s="11">
        <f t="shared" si="74"/>
        <v>7.8</v>
      </c>
      <c r="W385" s="9" t="s">
        <v>17</v>
      </c>
      <c r="X385" s="9">
        <v>0</v>
      </c>
      <c r="Y385" s="9">
        <v>0</v>
      </c>
      <c r="Z385" s="9">
        <v>0</v>
      </c>
      <c r="AA385" s="9">
        <v>100</v>
      </c>
      <c r="AB385" s="9">
        <v>0</v>
      </c>
      <c r="AC385" s="10">
        <f t="shared" si="86"/>
        <v>7.8</v>
      </c>
      <c r="AD385" s="9" t="b">
        <f>Table1[[#This Row],[TOTAL HI]]=Table1[[#This Row],[Total]]</f>
        <v>1</v>
      </c>
      <c r="AE385" s="11">
        <f t="shared" si="75"/>
        <v>0</v>
      </c>
      <c r="AF385" s="11">
        <f t="shared" si="76"/>
        <v>0</v>
      </c>
      <c r="AG385" s="11">
        <f t="shared" si="77"/>
        <v>0</v>
      </c>
      <c r="AH385" s="11">
        <f t="shared" si="78"/>
        <v>7.8</v>
      </c>
      <c r="AI385" s="11">
        <f t="shared" si="79"/>
        <v>0</v>
      </c>
      <c r="AJ385" s="12">
        <v>45261</v>
      </c>
      <c r="AK385" s="11" t="s">
        <v>56</v>
      </c>
      <c r="AL385" s="9" t="s">
        <v>57</v>
      </c>
      <c r="AM385" s="9" t="str">
        <f t="shared" si="80"/>
        <v>ICT</v>
      </c>
      <c r="AN385" s="9" t="str">
        <f t="shared" si="81"/>
        <v>East</v>
      </c>
      <c r="AO385" s="9" t="str">
        <f t="shared" si="82"/>
        <v>&lt;1-50 Mn</v>
      </c>
      <c r="AP385" s="9" t="str">
        <f t="shared" si="83"/>
        <v>ADF Countries</v>
      </c>
      <c r="AQ385" s="9" t="str">
        <f t="shared" si="84"/>
        <v>Transition States</v>
      </c>
      <c r="AR385" s="13" t="str">
        <f>IF(ISNUMBER(MATCH(C385, {"Gabon","Sudan","Niger","Mali","Burkina Faso","Guinea"}, 0)), "De Facto Countries", "Non-De Facto Countries")</f>
        <v>Non-De Facto Countries</v>
      </c>
      <c r="AS385" s="9" t="str">
        <f t="shared" si="85"/>
        <v>Others Including Policy-Based</v>
      </c>
      <c r="AT385" s="9" t="str" cm="1">
        <f t="array" ref="AT385">_xlfn.SWITCH(K385,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86" spans="1:46" ht="10.5">
      <c r="A386" s="8" t="s">
        <v>936</v>
      </c>
      <c r="B386" s="9" t="s">
        <v>937</v>
      </c>
      <c r="C386" s="9" t="s">
        <v>197</v>
      </c>
      <c r="D386" s="9" t="s">
        <v>49</v>
      </c>
      <c r="E386" s="9" t="s">
        <v>66</v>
      </c>
      <c r="F386" s="9" t="s">
        <v>524</v>
      </c>
      <c r="G386" s="9" t="s">
        <v>524</v>
      </c>
      <c r="H386" s="9" t="s">
        <v>52</v>
      </c>
      <c r="I386" s="9" t="s">
        <v>53</v>
      </c>
      <c r="J386" s="9" t="s">
        <v>67</v>
      </c>
      <c r="K386" s="9" t="s">
        <v>99</v>
      </c>
      <c r="L386" s="9">
        <v>0</v>
      </c>
      <c r="M386" s="9">
        <v>0</v>
      </c>
      <c r="N386" s="9">
        <v>0</v>
      </c>
      <c r="O386" s="9">
        <v>50</v>
      </c>
      <c r="P386" s="9">
        <v>0</v>
      </c>
      <c r="Q386" s="9">
        <v>0</v>
      </c>
      <c r="R386" s="9">
        <f t="shared" ref="R386:R449" si="87">N386+O386+Q386</f>
        <v>50</v>
      </c>
      <c r="S386" s="9">
        <v>0</v>
      </c>
      <c r="T386" s="9">
        <v>0</v>
      </c>
      <c r="U386" s="9">
        <v>0</v>
      </c>
      <c r="V386" s="11">
        <f t="shared" si="74"/>
        <v>50</v>
      </c>
      <c r="W386" s="9" t="s">
        <v>17</v>
      </c>
      <c r="X386" s="9">
        <v>0</v>
      </c>
      <c r="Y386" s="9">
        <v>0</v>
      </c>
      <c r="Z386" s="9">
        <v>0</v>
      </c>
      <c r="AA386" s="9">
        <v>0</v>
      </c>
      <c r="AB386" s="9">
        <v>100</v>
      </c>
      <c r="AC386" s="10">
        <f t="shared" si="86"/>
        <v>50</v>
      </c>
      <c r="AD386" s="9" t="b">
        <f>Table1[[#This Row],[TOTAL HI]]=Table1[[#This Row],[Total]]</f>
        <v>1</v>
      </c>
      <c r="AE386" s="11">
        <f t="shared" si="75"/>
        <v>0</v>
      </c>
      <c r="AF386" s="11">
        <f t="shared" si="76"/>
        <v>0</v>
      </c>
      <c r="AG386" s="11">
        <f t="shared" si="77"/>
        <v>0</v>
      </c>
      <c r="AH386" s="11">
        <f t="shared" si="78"/>
        <v>0</v>
      </c>
      <c r="AI386" s="11">
        <f t="shared" si="79"/>
        <v>50</v>
      </c>
      <c r="AJ386" s="12">
        <v>45261</v>
      </c>
      <c r="AK386" s="11" t="s">
        <v>56</v>
      </c>
      <c r="AL386" s="9" t="s">
        <v>27</v>
      </c>
      <c r="AM386" s="9" t="str">
        <f t="shared" si="80"/>
        <v>ICT</v>
      </c>
      <c r="AN386" s="9" t="str">
        <f t="shared" si="81"/>
        <v>Central</v>
      </c>
      <c r="AO386" s="9" t="str">
        <f t="shared" si="82"/>
        <v>&lt;1-50 Mn</v>
      </c>
      <c r="AP386" s="9" t="str">
        <f t="shared" si="83"/>
        <v>ADF Countries</v>
      </c>
      <c r="AQ386" s="9" t="str">
        <f t="shared" si="84"/>
        <v>Transition States</v>
      </c>
      <c r="AR386" s="13" t="str">
        <f>IF(ISNUMBER(MATCH(C386, {"Gabon","Sudan","Niger","Mali","Burkina Faso","Guinea"}, 0)), "De Facto Countries", "Non-De Facto Countries")</f>
        <v>Non-De Facto Countries</v>
      </c>
      <c r="AS386" s="9" t="str">
        <f t="shared" si="85"/>
        <v>Others Including Policy-Based</v>
      </c>
      <c r="AT386" s="9" t="str" cm="1">
        <f t="array" ref="AT386">_xlfn.SWITCH(K386,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387" spans="1:46" ht="10.5">
      <c r="A387" s="8" t="s">
        <v>938</v>
      </c>
      <c r="B387" s="9" t="s">
        <v>939</v>
      </c>
      <c r="C387" s="9" t="s">
        <v>223</v>
      </c>
      <c r="D387" s="9" t="s">
        <v>49</v>
      </c>
      <c r="E387" s="9" t="s">
        <v>66</v>
      </c>
      <c r="F387" s="9" t="s">
        <v>51</v>
      </c>
      <c r="G387" s="9" t="s">
        <v>51</v>
      </c>
      <c r="H387" s="9" t="s">
        <v>52</v>
      </c>
      <c r="I387" s="9" t="s">
        <v>53</v>
      </c>
      <c r="J387" s="9" t="s">
        <v>54</v>
      </c>
      <c r="K387" s="9" t="s">
        <v>55</v>
      </c>
      <c r="L387" s="9">
        <v>0</v>
      </c>
      <c r="M387" s="9">
        <v>0</v>
      </c>
      <c r="N387" s="9">
        <v>5</v>
      </c>
      <c r="O387" s="9">
        <v>0</v>
      </c>
      <c r="P387" s="9">
        <v>0</v>
      </c>
      <c r="Q387" s="9">
        <v>0</v>
      </c>
      <c r="R387" s="9">
        <f t="shared" si="87"/>
        <v>5</v>
      </c>
      <c r="S387" s="9">
        <v>0</v>
      </c>
      <c r="T387" s="9">
        <v>0</v>
      </c>
      <c r="U387" s="9">
        <v>0</v>
      </c>
      <c r="V387" s="11">
        <f t="shared" si="74"/>
        <v>5</v>
      </c>
      <c r="W387" s="9" t="s">
        <v>17</v>
      </c>
      <c r="X387" s="9">
        <v>100</v>
      </c>
      <c r="Y387" s="9">
        <v>0</v>
      </c>
      <c r="Z387" s="9">
        <v>0</v>
      </c>
      <c r="AA387" s="9">
        <v>0</v>
      </c>
      <c r="AB387" s="9">
        <v>0</v>
      </c>
      <c r="AC387" s="10">
        <f t="shared" si="86"/>
        <v>5</v>
      </c>
      <c r="AD387" s="9" t="b">
        <f>Table1[[#This Row],[TOTAL HI]]=Table1[[#This Row],[Total]]</f>
        <v>1</v>
      </c>
      <c r="AE387" s="11">
        <f t="shared" si="75"/>
        <v>5</v>
      </c>
      <c r="AF387" s="11">
        <f t="shared" si="76"/>
        <v>0</v>
      </c>
      <c r="AG387" s="11">
        <f t="shared" si="77"/>
        <v>0</v>
      </c>
      <c r="AH387" s="11">
        <f t="shared" si="78"/>
        <v>0</v>
      </c>
      <c r="AI387" s="11">
        <f t="shared" si="79"/>
        <v>0</v>
      </c>
      <c r="AJ387" s="12">
        <v>45261</v>
      </c>
      <c r="AK387" s="11" t="s">
        <v>56</v>
      </c>
      <c r="AL387" s="9" t="s">
        <v>57</v>
      </c>
      <c r="AM387" s="9" t="str">
        <f t="shared" si="80"/>
        <v>Agriculture</v>
      </c>
      <c r="AN387" s="9" t="str">
        <f t="shared" si="81"/>
        <v>North</v>
      </c>
      <c r="AO387" s="9" t="str">
        <f t="shared" si="82"/>
        <v>&lt;1-50 Mn</v>
      </c>
      <c r="AP387" s="9" t="str">
        <f t="shared" si="83"/>
        <v>ADF Countries</v>
      </c>
      <c r="AQ387" s="9" t="str">
        <f t="shared" si="84"/>
        <v>Non-Transition States</v>
      </c>
      <c r="AR387" s="13" t="str">
        <f>IF(ISNUMBER(MATCH(C387, {"Gabon","Sudan","Niger","Mali","Burkina Faso","Guinea"}, 0)), "De Facto Countries", "Non-De Facto Countries")</f>
        <v>Non-De Facto Countries</v>
      </c>
      <c r="AS387" s="9" t="str">
        <f t="shared" si="85"/>
        <v>Others Including Policy-Based</v>
      </c>
      <c r="AT387" s="9" t="str" cm="1">
        <f t="array" ref="AT387">_xlfn.SWITCH(K387,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88" spans="1:46" ht="10.5">
      <c r="A388" s="8" t="s">
        <v>940</v>
      </c>
      <c r="B388" s="9" t="s">
        <v>941</v>
      </c>
      <c r="C388" s="9" t="s">
        <v>747</v>
      </c>
      <c r="D388" s="9" t="s">
        <v>49</v>
      </c>
      <c r="E388" s="9" t="s">
        <v>50</v>
      </c>
      <c r="F388" s="9" t="s">
        <v>51</v>
      </c>
      <c r="G388" s="9" t="s">
        <v>51</v>
      </c>
      <c r="H388" s="9" t="s">
        <v>52</v>
      </c>
      <c r="I388" s="9" t="s">
        <v>53</v>
      </c>
      <c r="J388" s="9" t="s">
        <v>67</v>
      </c>
      <c r="K388" s="9" t="s">
        <v>55</v>
      </c>
      <c r="L388" s="9">
        <v>150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f t="shared" si="87"/>
        <v>0</v>
      </c>
      <c r="S388" s="9">
        <v>0</v>
      </c>
      <c r="T388" s="9">
        <v>0</v>
      </c>
      <c r="U388" s="9">
        <v>0</v>
      </c>
      <c r="V388" s="11">
        <f t="shared" si="74"/>
        <v>150</v>
      </c>
      <c r="W388" s="9" t="s">
        <v>11</v>
      </c>
      <c r="X388" s="9">
        <v>75</v>
      </c>
      <c r="Y388" s="9">
        <v>0</v>
      </c>
      <c r="Z388" s="9">
        <v>0</v>
      </c>
      <c r="AA388" s="9">
        <v>0</v>
      </c>
      <c r="AB388" s="9">
        <v>25</v>
      </c>
      <c r="AC388" s="10">
        <f t="shared" si="86"/>
        <v>150</v>
      </c>
      <c r="AD388" s="9" t="b">
        <f>Table1[[#This Row],[TOTAL HI]]=Table1[[#This Row],[Total]]</f>
        <v>1</v>
      </c>
      <c r="AE388" s="11">
        <f t="shared" si="75"/>
        <v>112.5</v>
      </c>
      <c r="AF388" s="11">
        <f t="shared" si="76"/>
        <v>0</v>
      </c>
      <c r="AG388" s="11">
        <f t="shared" si="77"/>
        <v>0</v>
      </c>
      <c r="AH388" s="11">
        <f t="shared" si="78"/>
        <v>0</v>
      </c>
      <c r="AI388" s="11">
        <f t="shared" si="79"/>
        <v>37.5</v>
      </c>
      <c r="AJ388" s="12">
        <v>45261</v>
      </c>
      <c r="AK388" s="11" t="s">
        <v>56</v>
      </c>
      <c r="AL388" s="9" t="s">
        <v>27</v>
      </c>
      <c r="AM388" s="9" t="str">
        <f t="shared" si="80"/>
        <v>Agriculture</v>
      </c>
      <c r="AN388" s="9" t="str">
        <f t="shared" si="81"/>
        <v>Central</v>
      </c>
      <c r="AO388" s="9" t="str">
        <f t="shared" si="82"/>
        <v>100-200 Mn</v>
      </c>
      <c r="AP388" s="9" t="str">
        <f t="shared" si="83"/>
        <v>ADB Countries</v>
      </c>
      <c r="AQ388" s="9" t="str">
        <f t="shared" si="84"/>
        <v>Non-Transition States</v>
      </c>
      <c r="AR388" s="13" t="str">
        <f>IF(ISNUMBER(MATCH(C388, {"Gabon","Sudan","Niger","Mali","Burkina Faso","Guinea"}, 0)), "De Facto Countries", "Non-De Facto Countries")</f>
        <v>Non-De Facto Countries</v>
      </c>
      <c r="AS388" s="9" t="str">
        <f t="shared" si="85"/>
        <v>Others Including Policy-Based</v>
      </c>
      <c r="AT388" s="9" t="str" cm="1">
        <f t="array" ref="AT388">_xlfn.SWITCH(K388,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89" spans="1:46" ht="10.5">
      <c r="A389" s="8" t="s">
        <v>942</v>
      </c>
      <c r="B389" s="9" t="s">
        <v>941</v>
      </c>
      <c r="C389" s="9" t="s">
        <v>747</v>
      </c>
      <c r="D389" s="9" t="s">
        <v>49</v>
      </c>
      <c r="E389" s="9" t="s">
        <v>79</v>
      </c>
      <c r="F389" s="9" t="s">
        <v>51</v>
      </c>
      <c r="G389" s="9" t="s">
        <v>51</v>
      </c>
      <c r="H389" s="9" t="s">
        <v>52</v>
      </c>
      <c r="I389" s="9" t="s">
        <v>53</v>
      </c>
      <c r="J389" s="9" t="s">
        <v>67</v>
      </c>
      <c r="K389" s="9" t="s">
        <v>55</v>
      </c>
      <c r="L389" s="9">
        <v>50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f t="shared" si="87"/>
        <v>0</v>
      </c>
      <c r="S389" s="9">
        <v>0</v>
      </c>
      <c r="T389" s="9">
        <v>0</v>
      </c>
      <c r="U389" s="9">
        <v>0</v>
      </c>
      <c r="V389" s="11">
        <f t="shared" si="74"/>
        <v>50</v>
      </c>
      <c r="W389" s="9" t="s">
        <v>11</v>
      </c>
      <c r="X389" s="9">
        <v>0</v>
      </c>
      <c r="Y389" s="9">
        <v>0</v>
      </c>
      <c r="Z389" s="9">
        <v>0</v>
      </c>
      <c r="AA389" s="9">
        <v>0</v>
      </c>
      <c r="AB389" s="9">
        <v>100</v>
      </c>
      <c r="AC389" s="10">
        <f t="shared" si="86"/>
        <v>50</v>
      </c>
      <c r="AD389" s="9" t="b">
        <f>Table1[[#This Row],[TOTAL HI]]=Table1[[#This Row],[Total]]</f>
        <v>1</v>
      </c>
      <c r="AE389" s="11">
        <f t="shared" si="75"/>
        <v>0</v>
      </c>
      <c r="AF389" s="11">
        <f t="shared" si="76"/>
        <v>0</v>
      </c>
      <c r="AG389" s="11">
        <f t="shared" si="77"/>
        <v>0</v>
      </c>
      <c r="AH389" s="11">
        <f t="shared" si="78"/>
        <v>0</v>
      </c>
      <c r="AI389" s="11">
        <f t="shared" si="79"/>
        <v>50</v>
      </c>
      <c r="AJ389" s="12">
        <v>45261</v>
      </c>
      <c r="AK389" s="11" t="s">
        <v>56</v>
      </c>
      <c r="AL389" s="9" t="s">
        <v>27</v>
      </c>
      <c r="AM389" s="9" t="str">
        <f t="shared" si="80"/>
        <v>Finance</v>
      </c>
      <c r="AN389" s="9" t="str">
        <f t="shared" si="81"/>
        <v>Central</v>
      </c>
      <c r="AO389" s="9" t="str">
        <f t="shared" si="82"/>
        <v>&lt;1-50 Mn</v>
      </c>
      <c r="AP389" s="9" t="str">
        <f t="shared" si="83"/>
        <v>ADB Countries</v>
      </c>
      <c r="AQ389" s="9" t="str">
        <f t="shared" si="84"/>
        <v>Non-Transition States</v>
      </c>
      <c r="AR389" s="13" t="str">
        <f>IF(ISNUMBER(MATCH(C389, {"Gabon","Sudan","Niger","Mali","Burkina Faso","Guinea"}, 0)), "De Facto Countries", "Non-De Facto Countries")</f>
        <v>Non-De Facto Countries</v>
      </c>
      <c r="AS389" s="9" t="str">
        <f t="shared" si="85"/>
        <v>Others Including Policy-Based</v>
      </c>
      <c r="AT389" s="9" t="str" cm="1">
        <f t="array" ref="AT389">_xlfn.SWITCH(K389,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90" spans="1:46" ht="10.5">
      <c r="A390" s="8" t="s">
        <v>943</v>
      </c>
      <c r="B390" s="9" t="s">
        <v>944</v>
      </c>
      <c r="C390" s="9" t="s">
        <v>65</v>
      </c>
      <c r="D390" s="9" t="s">
        <v>49</v>
      </c>
      <c r="E390" s="9" t="s">
        <v>50</v>
      </c>
      <c r="F390" s="9" t="s">
        <v>256</v>
      </c>
      <c r="G390" s="9" t="s">
        <v>256</v>
      </c>
      <c r="H390" s="9" t="s">
        <v>52</v>
      </c>
      <c r="I390" s="9" t="s">
        <v>53</v>
      </c>
      <c r="J390" s="9" t="s">
        <v>67</v>
      </c>
      <c r="K390" s="9" t="s">
        <v>134</v>
      </c>
      <c r="L390" s="9">
        <v>50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f t="shared" si="87"/>
        <v>0</v>
      </c>
      <c r="S390" s="9">
        <v>0</v>
      </c>
      <c r="T390" s="9">
        <v>0</v>
      </c>
      <c r="U390" s="9">
        <v>0</v>
      </c>
      <c r="V390" s="11">
        <f t="shared" ref="V390:V453" si="88">L390+M390+N390+O390+P390+Q390+S390+U390</f>
        <v>50</v>
      </c>
      <c r="W390" s="9" t="s">
        <v>11</v>
      </c>
      <c r="X390" s="9">
        <v>0</v>
      </c>
      <c r="Y390" s="9">
        <v>0</v>
      </c>
      <c r="Z390" s="9">
        <v>0</v>
      </c>
      <c r="AA390" s="9">
        <v>0</v>
      </c>
      <c r="AB390" s="9">
        <v>100</v>
      </c>
      <c r="AC390" s="10">
        <f t="shared" si="86"/>
        <v>50</v>
      </c>
      <c r="AD390" s="9" t="b">
        <f>Table1[[#This Row],[TOTAL HI]]=Table1[[#This Row],[Total]]</f>
        <v>1</v>
      </c>
      <c r="AE390" s="11">
        <f t="shared" ref="AE390:AE453" si="89">IFERROR((V390*X390)/(100),"")</f>
        <v>0</v>
      </c>
      <c r="AF390" s="11">
        <f t="shared" ref="AF390:AF453" si="90">IFERROR((V390*Y390)/100,"")</f>
        <v>0</v>
      </c>
      <c r="AG390" s="11">
        <f t="shared" ref="AG390:AG453" si="91">IFERROR((V390*Z390)/100,"")</f>
        <v>0</v>
      </c>
      <c r="AH390" s="11">
        <f t="shared" ref="AH390:AH453" si="92">IFERROR((V390*AA390)/100,"")</f>
        <v>0</v>
      </c>
      <c r="AI390" s="11">
        <f t="shared" ref="AI390:AI453" si="93">IFERROR((V390*AB390)/100,"")</f>
        <v>50</v>
      </c>
      <c r="AJ390" s="12">
        <v>45261</v>
      </c>
      <c r="AK390" s="11" t="s">
        <v>56</v>
      </c>
      <c r="AL390" s="9" t="s">
        <v>27</v>
      </c>
      <c r="AM390" s="9" t="str">
        <f t="shared" ref="AM390:AM453" si="94">IF(MID(A390,6,1)="A","Agriculture",
IF(MID(A390,6,1)="B","Industry",
IF(MID(A390,6,1)="C","Environment",
IF(MID(A390,6,1)="D","Transport",
IF(MID(A390,6,1)="E","WASH Sector",
IF(MID(A390,6,1)="F","Power",
IF(MID(A390,6,1)="G","ICT",
IF(MID(A390,6,1)="H","Finance",
IF(MID(A390,6,1)="I","Social",
IF(MID(A390,6,1)="J","Urban Developm.",
IF(MID(A390,6,1)="K","Multi-Sector","")))))))))))</f>
        <v>Social</v>
      </c>
      <c r="AN390" s="9" t="str">
        <f t="shared" ref="AN390:AN453" si="95">IF(C390="Algeria","North",IF(C390="Angola","South",IF(C390="Benin","West",IF(C390="Botswana","South",IF(C390="Burkina Faso","West",IF(C390="Burundi","East",IF(C390="Cameroon","Central",IF(C390="Cape Verde","West",IF(C390="Central African Republic","Central",IF(C390="Chad","Central",IF(C390="Comoros","East",IF(C390="Congo CG","Central",IF(C390="Côte D'Ivoire","West",IF(C390="Dem Rep Congo","Central",IF(C390="Djibouti","East",IF(C390="Egypt","North",IF(C390="Equatorial Guinea","Central",IF(C390="Eritrea","East",IF(C390="Eswatini","South",IF(C390="Ethiopia","East",IF(C390="Gabon","Central",IF(C390="Gambia","West",IF(C390="Ghana","West",IF(C390="Guinea","West",IF(C390="Guinea-Bissau","West",IF(C390="Kenya","East",IF(C390="Lesotho","South",IF(C390="Liberia","West",IF(C390="Libya","North",IF(C390="Madagascar","South",IF(C390="Malawi","South",IF(C390="Mali","West",IF(C390="Mauritania","North",IF(C390="Mauritius","South",IF(C390="Morocco","North",IF(C390="Mozambique","South",IF(C390="Multinational","Multi",IF(C390="Multi","Multi",IF(C390="Namibia","South",IF(C390="Niger","West",IF(C390="Nigeria","Nigeria",IF(C390="Rwanda","East",IF(C390="Sao Tome &amp; Principe","South",IF(C390="Senegal","West",IF(C390="Seychelles","East",IF(C390="Sierra Leone","West",IF(C390="Somalia","East",IF(C390="South Africa","South",IF(C390="South Sudan","East",IF(C390="Sudan","East",IF(C390="Tanzania","East",IF(C390="Togo","West",IF(C390="Tunisia","North",IF(C390="Uganda","East",IF(C390="Zambia","South",IF(C390="Zimbabwe","South","Not Listed"))))))))))))))))))))))))))))))))))))))))))))))))))))))))</f>
        <v>Central</v>
      </c>
      <c r="AO390" s="9" t="str">
        <f t="shared" ref="AO390:AO453" si="96">IF(V390&lt;=50,"&lt;1-50 Mn",IF(V390&lt;=100,"50-100 Mn",IF(V390&lt;=200,"100-200 Mn",IF(V390&lt;=300,"100-300 Mn","&gt;300 Mn"))))</f>
        <v>&lt;1-50 Mn</v>
      </c>
      <c r="AP390" s="9" t="str">
        <f t="shared" ref="AP390:AP453" si="97">IF(C390="Algeria","ADB Countries",IF(C390="Angola","ADB Countries",IF(C390="Benin","ADF Countries",IF(C390="Botswana","ADB Countries",IF(C390="Burkina Faso","ADF Countries",IF(C390="Burundi","ADF Countries",IF(C390="Cameroon","Blend Countries",IF(C390="Cape Verde","ADB Countries",IF(C390="Central African Republic","ADF Countries",IF(C390="Centrafrique","ADF Countries",IF(C390="Chad","ADF Countries",IF(C390="Comoros","ADF Countries",IF(C390="Congo CG","ADB Countries",IF(C390="Congo","ADB Countries",IF(C390="Côte D'Ivoire","Blend Countries",IF(C390="Dem Rep Congo","ADF Countries",IF(C390="DEMOCRATIC REPUBLIC OF THE CONGO","ADF Countries",IF(C390="Djibouti","ADF Countries",IF(C390="Egypt","ADB Countries",IF(C390="Eq Guinea","ADB Countries",IF(C390="Equatorial Guinea","ADB Countries",IF(C390="Eritrea","ADF Countries",IF(C390="Swaziland","ADB Countries",IF(C390="Eswatini","ADB Countries",IF(C390="Ethiopia","ADF Countries",IF(C390="Gabon","ADB Countries",IF(C390="Gambia","ADF Countries",IF(C390="Ghana","ADF Countries",IF(C390="Guinea","ADF Countries",IF(C390="Guinea-Bissau","ADF Countries",IF(C390="Kenya","Blend Countries",IF(C390="Lesotho","ADF Countries",IF(C390="Liberia","ADF Countries",IF(C390="Libya","ADB Countries",IF(C390="Madagascar","ADF Countries",IF(C390="Malawi","ADF Countries",IF(C390="Mali","ADF Countries",IF(C390="Mauritania","ADF Countries",IF(C390="Mauritius","ADB Countries",IF(C390="Morocco","ADB Countries",IF(C390="Mozambique","ADF Countries",IF(OR(C390="Multi",C390="Multinational",C390="Multi-Countries"),"Multinational",IF(C390="Namibia","ADB Countries",IF(C390="Niger","ADF Countries",IF(C390="Nigeria","ADB Countries",IF(C390="Rwanda","ADF Countries",IF(C390="Sao Tome &amp; Principe","ADF Countries",IF(C390="Sao Tome","ADF Countries",IF(C390="Senegal","Blend Countries",IF(C390="Seychelles","ADB Countries",IF(C390="Sierra Leone","ADF Countries",IF(C390="Somalia","ADF Countries",IF(C390="South Africa","ADB Countries",IF(C390="South Sudan","ADF Countries",IF(C390="Sudan","ADF Countries",IF(C390="Tanzania","Blend Countries",IF(C390="Togo","ADF Countries",IF(C390="Tunisia","ADB Countries",IF(C390="Uganda","ADF Countries",IF(C390="Zambia","Blend Countries",IF(C390="Zimbabwe","ADF Countries","")))))))))))))))))))))))))))))))))))))))))))))))))))))))))))))</f>
        <v>ADB Countries</v>
      </c>
      <c r="AQ390" s="9" t="str">
        <f t="shared" ref="AQ390:AQ453" si="98">IF(C390="Algeria","Non-Transition States",
IF(C390="Angola","Non-Transition States",
IF(C390="Benin","Non-Transition States",
IF(C390="Botswana","Non-Transition States",
IF(C390="Burkina Faso","Transition States",
IF(C390="Burundi","Transition States",
IF(C390="Cameroon","Non-Transition States",
IF(C390="Cape Verde","Non-Transition States",
IF(C390="Central African Republic","Transition States",
IF(C390="Centrafrique","Transition States",
IF(C390="Chad","Transition States",
IF(C390="Comoros","Transition States",
IF(C390="Congo CG","Non-Transition States",
IF(C390="Congo","Non-Transition States",
IF(C390="Côte D'Ivoire","Non-Transition States",
IF(C390="Dem Rep Congo","Transition States",
IF(C390="DEMOCRATIC REPUBLIC OF THE CONGO","Transition States",
IF(C390="Djibouti","Transition States",
IF(C390="Egypt","Non-Transition States",
IF(C390="Eq Guinea","Non-Transition States",
IF(C390="Equatorial Guinea","Non-Transition States",
IF(C390="Eritrea","Transition States",
IF(C390="Swaziland","Non-Transition States",
IF(C390="Eswatini","Non-Transition States",
IF(C390="Ethiopia","Non-Transition States",
IF(C390="Gabon","Non-Transition States",
IF(C390="Gambia","Transition States",
IF(C390="Ghana","Non-Transition States",
IF(C390="Guinea","Transition States",
IF(C390="Guinea-Bissau","Transition States",
IF(C390="Kenya","Non-Transition States",
IF(C390="Lesotho","Non-Transition States",
IF(C390="Liberia","Transition States",
IF(C390="Libya","Non-Transition States",
IF(C390="Madagascar","Transition States",
IF(C390="Malawi","Non-Transition States",
IF(C390="Mali","Transition States",
IF(C390="Mauritania","Non-Transition States",
IF(C390="Mauritius","Non-Transition States",
IF(C390="Morocco","Non-Transition States",
IF(C390="Mozambique","Transition States",
IF(C390="Multi","Multinational",
IF(C390="Multinational","Multinational",
IF(C390="Namibia","Non-Transition States",
IF(C390="Niger","Transition States",
IF(C390="Nigeria","Non-Transition States",
IF(C390="Rwanda","Non-Transition States",
IF(C390="Sao Tome &amp; Principe","Non-Transition States",
IF(C390="Sao Tome","Non-Transition States",
IF(C390="Senegal","Non-Transition States",
IF(C390="Seychelles","Non-Transition States",
IF(C390="Sierra Leone","Transition States",
IF(C390="Somalia","Transition States",
IF(C390="South Africa","Non-Transition States",
IF(C390="South Sudan","Transition States",
IF(C390="Sudan","Transition States",
IF(C390="Tanzania","Non-Transition States",
IF(C390="Togo","Transition States",
IF(C390="Tunisia","Non-Transition States",
IF(C390="Uganda","Non-Transition States",
IF(C390="Zambia","Non-Transition States",
IF(C390="Zimbabwe","Transition States",
IF(C390="Multi-Countries","Multinational","")))))))))))))))))))))))))))))))))))))))))))))))))))))))))))))))</f>
        <v>Non-Transition States</v>
      </c>
      <c r="AR390" s="13" t="str">
        <f>IF(ISNUMBER(MATCH(C390, {"Gabon","Sudan","Niger","Mali","Burkina Faso","Guinea"}, 0)), "De Facto Countries", "Non-De Facto Countries")</f>
        <v>Non-De Facto Countries</v>
      </c>
      <c r="AS390" s="9" t="str">
        <f t="shared" ref="AS390:AS453" si="99">IF(OR(AM390="Environment", AM390="Power", AM390="Transport", AM390="Urban Developm.", AM390="WASH Sector"), "Infrastructure", "Others Including Policy-Based")</f>
        <v>Others Including Policy-Based</v>
      </c>
      <c r="AT390" s="9" t="str" cm="1">
        <f t="array" ref="AT390">_xlfn.SWITCH(K390,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91" spans="1:46" ht="10.5">
      <c r="A391" s="8" t="s">
        <v>945</v>
      </c>
      <c r="B391" s="9" t="s">
        <v>946</v>
      </c>
      <c r="C391" s="9" t="s">
        <v>259</v>
      </c>
      <c r="D391" s="9" t="s">
        <v>49</v>
      </c>
      <c r="E391" s="9" t="s">
        <v>79</v>
      </c>
      <c r="F391" s="9" t="s">
        <v>493</v>
      </c>
      <c r="G391" s="9" t="s">
        <v>493</v>
      </c>
      <c r="H391" s="9" t="s">
        <v>52</v>
      </c>
      <c r="I391" s="9" t="s">
        <v>53</v>
      </c>
      <c r="J391" s="9" t="s">
        <v>74</v>
      </c>
      <c r="K391" s="9" t="s">
        <v>55</v>
      </c>
      <c r="L391" s="9">
        <v>0</v>
      </c>
      <c r="M391" s="9">
        <v>0</v>
      </c>
      <c r="N391" s="9">
        <v>20</v>
      </c>
      <c r="O391" s="9">
        <v>0</v>
      </c>
      <c r="P391" s="9">
        <v>0</v>
      </c>
      <c r="Q391" s="9">
        <v>0</v>
      </c>
      <c r="R391" s="9">
        <f t="shared" si="87"/>
        <v>20</v>
      </c>
      <c r="S391" s="9">
        <v>0</v>
      </c>
      <c r="T391" s="9">
        <v>0</v>
      </c>
      <c r="U391" s="9">
        <v>0</v>
      </c>
      <c r="V391" s="11">
        <f t="shared" si="88"/>
        <v>20</v>
      </c>
      <c r="W391" s="9" t="s">
        <v>17</v>
      </c>
      <c r="X391" s="9">
        <v>100</v>
      </c>
      <c r="Y391" s="9">
        <v>0</v>
      </c>
      <c r="Z391" s="9">
        <v>0</v>
      </c>
      <c r="AA391" s="9">
        <v>0</v>
      </c>
      <c r="AB391" s="9">
        <v>0</v>
      </c>
      <c r="AC391" s="10">
        <f t="shared" si="86"/>
        <v>20</v>
      </c>
      <c r="AD391" s="9" t="b">
        <f>Table1[[#This Row],[TOTAL HI]]=Table1[[#This Row],[Total]]</f>
        <v>1</v>
      </c>
      <c r="AE391" s="11">
        <f t="shared" si="89"/>
        <v>20</v>
      </c>
      <c r="AF391" s="11">
        <f t="shared" si="90"/>
        <v>0</v>
      </c>
      <c r="AG391" s="11">
        <f t="shared" si="91"/>
        <v>0</v>
      </c>
      <c r="AH391" s="11">
        <f t="shared" si="92"/>
        <v>0</v>
      </c>
      <c r="AI391" s="11">
        <f t="shared" si="93"/>
        <v>0</v>
      </c>
      <c r="AJ391" s="12">
        <v>45261</v>
      </c>
      <c r="AK391" s="11" t="s">
        <v>56</v>
      </c>
      <c r="AL391" s="9" t="s">
        <v>57</v>
      </c>
      <c r="AM391" s="9" t="str">
        <f t="shared" si="94"/>
        <v>Agriculture</v>
      </c>
      <c r="AN391" s="9" t="str">
        <f t="shared" si="95"/>
        <v>West</v>
      </c>
      <c r="AO391" s="9" t="str">
        <f t="shared" si="96"/>
        <v>&lt;1-50 Mn</v>
      </c>
      <c r="AP391" s="9" t="str">
        <f t="shared" si="97"/>
        <v>ADF Countries</v>
      </c>
      <c r="AQ391" s="9" t="str">
        <f t="shared" si="98"/>
        <v>Non-Transition States</v>
      </c>
      <c r="AR391" s="13" t="str">
        <f>IF(ISNUMBER(MATCH(C391, {"Gabon","Sudan","Niger","Mali","Burkina Faso","Guinea"}, 0)), "De Facto Countries", "Non-De Facto Countries")</f>
        <v>Non-De Facto Countries</v>
      </c>
      <c r="AS391" s="9" t="str">
        <f t="shared" si="99"/>
        <v>Others Including Policy-Based</v>
      </c>
      <c r="AT391" s="9" t="str" cm="1">
        <f t="array" ref="AT391">_xlfn.SWITCH(K391,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92" spans="1:46" ht="10.5">
      <c r="A392" s="8" t="s">
        <v>947</v>
      </c>
      <c r="B392" s="9" t="s">
        <v>948</v>
      </c>
      <c r="C392" s="9" t="s">
        <v>214</v>
      </c>
      <c r="D392" s="9" t="s">
        <v>49</v>
      </c>
      <c r="E392" s="9" t="s">
        <v>79</v>
      </c>
      <c r="F392" s="9" t="s">
        <v>51</v>
      </c>
      <c r="G392" s="9" t="s">
        <v>51</v>
      </c>
      <c r="H392" s="9" t="s">
        <v>52</v>
      </c>
      <c r="I392" s="9" t="s">
        <v>53</v>
      </c>
      <c r="J392" s="9" t="s">
        <v>67</v>
      </c>
      <c r="K392" s="9" t="s">
        <v>55</v>
      </c>
      <c r="L392" s="9">
        <v>0</v>
      </c>
      <c r="M392" s="9">
        <v>0</v>
      </c>
      <c r="N392" s="9">
        <v>0</v>
      </c>
      <c r="O392" s="9">
        <v>7.8</v>
      </c>
      <c r="P392" s="9">
        <v>0</v>
      </c>
      <c r="Q392" s="9">
        <v>0</v>
      </c>
      <c r="R392" s="9">
        <f t="shared" si="87"/>
        <v>7.8</v>
      </c>
      <c r="S392" s="9">
        <v>0</v>
      </c>
      <c r="T392" s="9">
        <v>0</v>
      </c>
      <c r="U392" s="9">
        <v>0</v>
      </c>
      <c r="V392" s="11">
        <f t="shared" si="88"/>
        <v>7.8</v>
      </c>
      <c r="W392" s="9" t="s">
        <v>17</v>
      </c>
      <c r="X392" s="9">
        <v>100</v>
      </c>
      <c r="Y392" s="9">
        <v>0</v>
      </c>
      <c r="Z392" s="9">
        <v>0</v>
      </c>
      <c r="AA392" s="9">
        <v>0</v>
      </c>
      <c r="AB392" s="9">
        <v>0</v>
      </c>
      <c r="AC392" s="10">
        <f t="shared" si="86"/>
        <v>7.8</v>
      </c>
      <c r="AD392" s="9" t="b">
        <f>Table1[[#This Row],[TOTAL HI]]=Table1[[#This Row],[Total]]</f>
        <v>1</v>
      </c>
      <c r="AE392" s="11">
        <f t="shared" si="89"/>
        <v>7.8</v>
      </c>
      <c r="AF392" s="11">
        <f t="shared" si="90"/>
        <v>0</v>
      </c>
      <c r="AG392" s="11">
        <f t="shared" si="91"/>
        <v>0</v>
      </c>
      <c r="AH392" s="11">
        <f t="shared" si="92"/>
        <v>0</v>
      </c>
      <c r="AI392" s="11">
        <f t="shared" si="93"/>
        <v>0</v>
      </c>
      <c r="AJ392" s="12">
        <v>45261</v>
      </c>
      <c r="AK392" s="11" t="s">
        <v>56</v>
      </c>
      <c r="AL392" s="9" t="s">
        <v>57</v>
      </c>
      <c r="AM392" s="9" t="str">
        <f t="shared" si="94"/>
        <v>Agriculture</v>
      </c>
      <c r="AN392" s="9" t="str">
        <f t="shared" si="95"/>
        <v>Central</v>
      </c>
      <c r="AO392" s="9" t="str">
        <f t="shared" si="96"/>
        <v>&lt;1-50 Mn</v>
      </c>
      <c r="AP392" s="9" t="str">
        <f t="shared" si="97"/>
        <v>ADF Countries</v>
      </c>
      <c r="AQ392" s="9" t="str">
        <f t="shared" si="98"/>
        <v>Transition States</v>
      </c>
      <c r="AR392" s="13" t="str">
        <f>IF(ISNUMBER(MATCH(C392, {"Gabon","Sudan","Niger","Mali","Burkina Faso","Guinea"}, 0)), "De Facto Countries", "Non-De Facto Countries")</f>
        <v>Non-De Facto Countries</v>
      </c>
      <c r="AS392" s="9" t="str">
        <f t="shared" si="99"/>
        <v>Others Including Policy-Based</v>
      </c>
      <c r="AT392" s="9" t="str" cm="1">
        <f t="array" ref="AT392">_xlfn.SWITCH(K392,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93" spans="1:46" ht="10.5">
      <c r="A393" s="8" t="s">
        <v>949</v>
      </c>
      <c r="B393" s="9" t="s">
        <v>950</v>
      </c>
      <c r="C393" s="9" t="s">
        <v>200</v>
      </c>
      <c r="D393" s="9" t="s">
        <v>49</v>
      </c>
      <c r="E393" s="9" t="s">
        <v>50</v>
      </c>
      <c r="F393" s="9" t="s">
        <v>575</v>
      </c>
      <c r="G393" s="9" t="s">
        <v>575</v>
      </c>
      <c r="H393" s="9" t="s">
        <v>52</v>
      </c>
      <c r="I393" s="9" t="s">
        <v>53</v>
      </c>
      <c r="J393" s="9" t="s">
        <v>67</v>
      </c>
      <c r="K393" s="9" t="s">
        <v>134</v>
      </c>
      <c r="L393" s="9">
        <v>150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f t="shared" si="87"/>
        <v>0</v>
      </c>
      <c r="S393" s="9">
        <v>0</v>
      </c>
      <c r="T393" s="9">
        <v>0</v>
      </c>
      <c r="U393" s="9">
        <v>0</v>
      </c>
      <c r="V393" s="11">
        <f t="shared" si="88"/>
        <v>150</v>
      </c>
      <c r="W393" s="9" t="s">
        <v>11</v>
      </c>
      <c r="X393" s="9">
        <v>0</v>
      </c>
      <c r="Y393" s="9">
        <v>0</v>
      </c>
      <c r="Z393" s="9">
        <v>0</v>
      </c>
      <c r="AA393" s="9">
        <v>0</v>
      </c>
      <c r="AB393" s="9">
        <v>100</v>
      </c>
      <c r="AC393" s="10">
        <f t="shared" si="86"/>
        <v>150</v>
      </c>
      <c r="AD393" s="9" t="b">
        <f>Table1[[#This Row],[TOTAL HI]]=Table1[[#This Row],[Total]]</f>
        <v>1</v>
      </c>
      <c r="AE393" s="11">
        <f t="shared" si="89"/>
        <v>0</v>
      </c>
      <c r="AF393" s="11">
        <f t="shared" si="90"/>
        <v>0</v>
      </c>
      <c r="AG393" s="11">
        <f t="shared" si="91"/>
        <v>0</v>
      </c>
      <c r="AH393" s="11">
        <f t="shared" si="92"/>
        <v>0</v>
      </c>
      <c r="AI393" s="11">
        <f t="shared" si="93"/>
        <v>150</v>
      </c>
      <c r="AJ393" s="12">
        <v>45261</v>
      </c>
      <c r="AK393" s="11" t="s">
        <v>56</v>
      </c>
      <c r="AL393" s="9" t="s">
        <v>27</v>
      </c>
      <c r="AM393" s="9" t="str">
        <f t="shared" si="94"/>
        <v>Social</v>
      </c>
      <c r="AN393" s="9" t="str">
        <f t="shared" si="95"/>
        <v>Central</v>
      </c>
      <c r="AO393" s="9" t="str">
        <f t="shared" si="96"/>
        <v>100-200 Mn</v>
      </c>
      <c r="AP393" s="9" t="str">
        <f t="shared" si="97"/>
        <v>Blend Countries</v>
      </c>
      <c r="AQ393" s="9" t="str">
        <f t="shared" si="98"/>
        <v>Non-Transition States</v>
      </c>
      <c r="AR393" s="13" t="str">
        <f>IF(ISNUMBER(MATCH(C393, {"Gabon","Sudan","Niger","Mali","Burkina Faso","Guinea"}, 0)), "De Facto Countries", "Non-De Facto Countries")</f>
        <v>Non-De Facto Countries</v>
      </c>
      <c r="AS393" s="9" t="str">
        <f t="shared" si="99"/>
        <v>Others Including Policy-Based</v>
      </c>
      <c r="AT393" s="9" t="str" cm="1">
        <f t="array" ref="AT393">_xlfn.SWITCH(K393,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94" spans="1:46" ht="10.5">
      <c r="A394" s="8" t="s">
        <v>951</v>
      </c>
      <c r="B394" s="9" t="s">
        <v>952</v>
      </c>
      <c r="C394" s="9" t="s">
        <v>747</v>
      </c>
      <c r="D394" s="9" t="s">
        <v>49</v>
      </c>
      <c r="E394" s="9" t="s">
        <v>66</v>
      </c>
      <c r="F394" s="9" t="s">
        <v>51</v>
      </c>
      <c r="G394" s="9" t="s">
        <v>51</v>
      </c>
      <c r="H394" s="9" t="s">
        <v>52</v>
      </c>
      <c r="I394" s="9" t="s">
        <v>53</v>
      </c>
      <c r="J394" s="9" t="s">
        <v>67</v>
      </c>
      <c r="K394" s="9" t="s">
        <v>55</v>
      </c>
      <c r="L394" s="9">
        <v>100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f t="shared" si="87"/>
        <v>0</v>
      </c>
      <c r="S394" s="9">
        <v>0</v>
      </c>
      <c r="T394" s="9">
        <v>0</v>
      </c>
      <c r="U394" s="9">
        <v>0</v>
      </c>
      <c r="V394" s="11">
        <f t="shared" si="88"/>
        <v>100</v>
      </c>
      <c r="W394" s="9" t="s">
        <v>11</v>
      </c>
      <c r="X394" s="9">
        <v>75</v>
      </c>
      <c r="Y394" s="9">
        <v>0</v>
      </c>
      <c r="Z394" s="9">
        <v>0</v>
      </c>
      <c r="AA394" s="9">
        <v>0</v>
      </c>
      <c r="AB394" s="9">
        <v>25</v>
      </c>
      <c r="AC394" s="10">
        <f t="shared" si="86"/>
        <v>100</v>
      </c>
      <c r="AD394" s="9" t="b">
        <f>Table1[[#This Row],[TOTAL HI]]=Table1[[#This Row],[Total]]</f>
        <v>1</v>
      </c>
      <c r="AE394" s="11">
        <f t="shared" si="89"/>
        <v>75</v>
      </c>
      <c r="AF394" s="11">
        <f t="shared" si="90"/>
        <v>0</v>
      </c>
      <c r="AG394" s="11">
        <f t="shared" si="91"/>
        <v>0</v>
      </c>
      <c r="AH394" s="11">
        <f t="shared" si="92"/>
        <v>0</v>
      </c>
      <c r="AI394" s="11">
        <f t="shared" si="93"/>
        <v>25</v>
      </c>
      <c r="AJ394" s="12">
        <v>45261</v>
      </c>
      <c r="AK394" s="11" t="s">
        <v>56</v>
      </c>
      <c r="AL394" s="9" t="s">
        <v>27</v>
      </c>
      <c r="AM394" s="9" t="str">
        <f t="shared" si="94"/>
        <v>Agriculture</v>
      </c>
      <c r="AN394" s="9" t="str">
        <f t="shared" si="95"/>
        <v>Central</v>
      </c>
      <c r="AO394" s="9" t="str">
        <f t="shared" si="96"/>
        <v>50-100 Mn</v>
      </c>
      <c r="AP394" s="9" t="str">
        <f t="shared" si="97"/>
        <v>ADB Countries</v>
      </c>
      <c r="AQ394" s="9" t="str">
        <f t="shared" si="98"/>
        <v>Non-Transition States</v>
      </c>
      <c r="AR394" s="13" t="str">
        <f>IF(ISNUMBER(MATCH(C394, {"Gabon","Sudan","Niger","Mali","Burkina Faso","Guinea"}, 0)), "De Facto Countries", "Non-De Facto Countries")</f>
        <v>Non-De Facto Countries</v>
      </c>
      <c r="AS394" s="9" t="str">
        <f t="shared" si="99"/>
        <v>Others Including Policy-Based</v>
      </c>
      <c r="AT394" s="9" t="str" cm="1">
        <f t="array" ref="AT394">_xlfn.SWITCH(K394,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95" spans="1:46" ht="10.5">
      <c r="A395" s="8" t="s">
        <v>953</v>
      </c>
      <c r="B395" s="9" t="s">
        <v>954</v>
      </c>
      <c r="C395" s="9" t="s">
        <v>211</v>
      </c>
      <c r="D395" s="9" t="s">
        <v>49</v>
      </c>
      <c r="E395" s="9" t="s">
        <v>79</v>
      </c>
      <c r="F395" s="9" t="s">
        <v>51</v>
      </c>
      <c r="G395" s="9" t="s">
        <v>51</v>
      </c>
      <c r="H395" s="9" t="s">
        <v>52</v>
      </c>
      <c r="I395" s="9" t="s">
        <v>53</v>
      </c>
      <c r="J395" s="9" t="s">
        <v>54</v>
      </c>
      <c r="K395" s="9" t="s">
        <v>55</v>
      </c>
      <c r="L395" s="9">
        <v>90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f t="shared" si="87"/>
        <v>0</v>
      </c>
      <c r="S395" s="9">
        <v>0</v>
      </c>
      <c r="T395" s="9">
        <v>0</v>
      </c>
      <c r="U395" s="9">
        <v>0</v>
      </c>
      <c r="V395" s="11">
        <f t="shared" si="88"/>
        <v>90</v>
      </c>
      <c r="W395" s="9" t="s">
        <v>11</v>
      </c>
      <c r="X395" s="9">
        <v>80</v>
      </c>
      <c r="Y395" s="9">
        <v>0</v>
      </c>
      <c r="Z395" s="9">
        <v>0</v>
      </c>
      <c r="AA395" s="9">
        <v>0</v>
      </c>
      <c r="AB395" s="9">
        <v>20</v>
      </c>
      <c r="AC395" s="10">
        <f t="shared" si="86"/>
        <v>90</v>
      </c>
      <c r="AD395" s="9" t="b">
        <f>Table1[[#This Row],[TOTAL HI]]=Table1[[#This Row],[Total]]</f>
        <v>1</v>
      </c>
      <c r="AE395" s="11">
        <f t="shared" si="89"/>
        <v>72</v>
      </c>
      <c r="AF395" s="11">
        <f t="shared" si="90"/>
        <v>0</v>
      </c>
      <c r="AG395" s="11">
        <f t="shared" si="91"/>
        <v>0</v>
      </c>
      <c r="AH395" s="11">
        <f t="shared" si="92"/>
        <v>0</v>
      </c>
      <c r="AI395" s="11">
        <f t="shared" si="93"/>
        <v>18</v>
      </c>
      <c r="AJ395" s="12">
        <v>45261</v>
      </c>
      <c r="AK395" s="11" t="s">
        <v>56</v>
      </c>
      <c r="AL395" s="9" t="s">
        <v>27</v>
      </c>
      <c r="AM395" s="9" t="str">
        <f t="shared" si="94"/>
        <v>Agriculture</v>
      </c>
      <c r="AN395" s="9" t="str">
        <f t="shared" si="95"/>
        <v>North</v>
      </c>
      <c r="AO395" s="9" t="str">
        <f t="shared" si="96"/>
        <v>50-100 Mn</v>
      </c>
      <c r="AP395" s="9" t="str">
        <f t="shared" si="97"/>
        <v>ADB Countries</v>
      </c>
      <c r="AQ395" s="9" t="str">
        <f t="shared" si="98"/>
        <v>Non-Transition States</v>
      </c>
      <c r="AR395" s="13" t="str">
        <f>IF(ISNUMBER(MATCH(C395, {"Gabon","Sudan","Niger","Mali","Burkina Faso","Guinea"}, 0)), "De Facto Countries", "Non-De Facto Countries")</f>
        <v>Non-De Facto Countries</v>
      </c>
      <c r="AS395" s="9" t="str">
        <f t="shared" si="99"/>
        <v>Others Including Policy-Based</v>
      </c>
      <c r="AT395" s="9" t="str" cm="1">
        <f t="array" ref="AT395">_xlfn.SWITCH(K395,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96" spans="1:46" ht="10.5">
      <c r="A396" s="8" t="s">
        <v>955</v>
      </c>
      <c r="B396" s="9" t="s">
        <v>956</v>
      </c>
      <c r="C396" s="9" t="s">
        <v>211</v>
      </c>
      <c r="D396" s="9" t="s">
        <v>49</v>
      </c>
      <c r="E396" s="9" t="s">
        <v>50</v>
      </c>
      <c r="F396" s="9" t="s">
        <v>51</v>
      </c>
      <c r="G396" s="9" t="s">
        <v>51</v>
      </c>
      <c r="H396" s="9" t="s">
        <v>52</v>
      </c>
      <c r="I396" s="9" t="s">
        <v>53</v>
      </c>
      <c r="J396" s="9" t="s">
        <v>54</v>
      </c>
      <c r="K396" s="9" t="s">
        <v>55</v>
      </c>
      <c r="L396" s="9">
        <v>80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f t="shared" si="87"/>
        <v>0</v>
      </c>
      <c r="S396" s="9">
        <v>0</v>
      </c>
      <c r="T396" s="9">
        <v>0</v>
      </c>
      <c r="U396" s="9">
        <v>0</v>
      </c>
      <c r="V396" s="11">
        <f t="shared" si="88"/>
        <v>80</v>
      </c>
      <c r="W396" s="9" t="s">
        <v>11</v>
      </c>
      <c r="X396" s="9">
        <v>100</v>
      </c>
      <c r="Y396" s="9">
        <v>0</v>
      </c>
      <c r="Z396" s="9">
        <v>0</v>
      </c>
      <c r="AA396" s="9">
        <v>0</v>
      </c>
      <c r="AB396" s="9">
        <v>0</v>
      </c>
      <c r="AC396" s="10">
        <f t="shared" si="86"/>
        <v>80</v>
      </c>
      <c r="AD396" s="9" t="b">
        <f>Table1[[#This Row],[TOTAL HI]]=Table1[[#This Row],[Total]]</f>
        <v>1</v>
      </c>
      <c r="AE396" s="11">
        <f t="shared" si="89"/>
        <v>80</v>
      </c>
      <c r="AF396" s="11">
        <f t="shared" si="90"/>
        <v>0</v>
      </c>
      <c r="AG396" s="11">
        <f t="shared" si="91"/>
        <v>0</v>
      </c>
      <c r="AH396" s="11">
        <f t="shared" si="92"/>
        <v>0</v>
      </c>
      <c r="AI396" s="11">
        <f t="shared" si="93"/>
        <v>0</v>
      </c>
      <c r="AJ396" s="12">
        <v>45261</v>
      </c>
      <c r="AK396" s="11" t="s">
        <v>56</v>
      </c>
      <c r="AL396" s="9" t="s">
        <v>57</v>
      </c>
      <c r="AM396" s="9" t="str">
        <f t="shared" si="94"/>
        <v>Agriculture</v>
      </c>
      <c r="AN396" s="9" t="str">
        <f t="shared" si="95"/>
        <v>North</v>
      </c>
      <c r="AO396" s="9" t="str">
        <f t="shared" si="96"/>
        <v>50-100 Mn</v>
      </c>
      <c r="AP396" s="9" t="str">
        <f t="shared" si="97"/>
        <v>ADB Countries</v>
      </c>
      <c r="AQ396" s="9" t="str">
        <f t="shared" si="98"/>
        <v>Non-Transition States</v>
      </c>
      <c r="AR396" s="13" t="str">
        <f>IF(ISNUMBER(MATCH(C396, {"Gabon","Sudan","Niger","Mali","Burkina Faso","Guinea"}, 0)), "De Facto Countries", "Non-De Facto Countries")</f>
        <v>Non-De Facto Countries</v>
      </c>
      <c r="AS396" s="9" t="str">
        <f t="shared" si="99"/>
        <v>Others Including Policy-Based</v>
      </c>
      <c r="AT396" s="9" t="str" cm="1">
        <f t="array" ref="AT396">_xlfn.SWITCH(K396,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97" spans="1:46" ht="10.5">
      <c r="A397" s="8" t="s">
        <v>957</v>
      </c>
      <c r="B397" s="9" t="s">
        <v>958</v>
      </c>
      <c r="C397" s="9" t="s">
        <v>65</v>
      </c>
      <c r="D397" s="9" t="s">
        <v>49</v>
      </c>
      <c r="E397" s="9" t="s">
        <v>66</v>
      </c>
      <c r="F397" s="9" t="s">
        <v>51</v>
      </c>
      <c r="G397" s="9" t="s">
        <v>51</v>
      </c>
      <c r="H397" s="9" t="s">
        <v>52</v>
      </c>
      <c r="I397" s="9" t="s">
        <v>73</v>
      </c>
      <c r="J397" s="9" t="s">
        <v>67</v>
      </c>
      <c r="K397" s="9" t="s">
        <v>55</v>
      </c>
      <c r="L397" s="9">
        <v>80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f t="shared" si="87"/>
        <v>0</v>
      </c>
      <c r="S397" s="9">
        <v>0</v>
      </c>
      <c r="T397" s="9">
        <v>0</v>
      </c>
      <c r="U397" s="9">
        <v>0</v>
      </c>
      <c r="V397" s="11">
        <f t="shared" si="88"/>
        <v>80</v>
      </c>
      <c r="W397" s="9" t="s">
        <v>11</v>
      </c>
      <c r="X397" s="9">
        <v>100</v>
      </c>
      <c r="Y397" s="9">
        <v>0</v>
      </c>
      <c r="Z397" s="9">
        <v>0</v>
      </c>
      <c r="AA397" s="9">
        <v>0</v>
      </c>
      <c r="AB397" s="9">
        <v>0</v>
      </c>
      <c r="AC397" s="10">
        <f t="shared" si="86"/>
        <v>80</v>
      </c>
      <c r="AD397" s="9" t="b">
        <f>Table1[[#This Row],[TOTAL HI]]=Table1[[#This Row],[Total]]</f>
        <v>1</v>
      </c>
      <c r="AE397" s="11">
        <f t="shared" si="89"/>
        <v>80</v>
      </c>
      <c r="AF397" s="11">
        <f t="shared" si="90"/>
        <v>0</v>
      </c>
      <c r="AG397" s="11">
        <f t="shared" si="91"/>
        <v>0</v>
      </c>
      <c r="AH397" s="11">
        <f t="shared" si="92"/>
        <v>0</v>
      </c>
      <c r="AI397" s="11">
        <f t="shared" si="93"/>
        <v>0</v>
      </c>
      <c r="AJ397" s="12">
        <v>45261</v>
      </c>
      <c r="AK397" s="11" t="s">
        <v>56</v>
      </c>
      <c r="AL397" s="9" t="s">
        <v>57</v>
      </c>
      <c r="AM397" s="9" t="str">
        <f t="shared" si="94"/>
        <v>Agriculture</v>
      </c>
      <c r="AN397" s="9" t="str">
        <f t="shared" si="95"/>
        <v>Central</v>
      </c>
      <c r="AO397" s="9" t="str">
        <f t="shared" si="96"/>
        <v>50-100 Mn</v>
      </c>
      <c r="AP397" s="9" t="str">
        <f t="shared" si="97"/>
        <v>ADB Countries</v>
      </c>
      <c r="AQ397" s="9" t="str">
        <f t="shared" si="98"/>
        <v>Non-Transition States</v>
      </c>
      <c r="AR397" s="13" t="str">
        <f>IF(ISNUMBER(MATCH(C397, {"Gabon","Sudan","Niger","Mali","Burkina Faso","Guinea"}, 0)), "De Facto Countries", "Non-De Facto Countries")</f>
        <v>Non-De Facto Countries</v>
      </c>
      <c r="AS397" s="9" t="str">
        <f t="shared" si="99"/>
        <v>Others Including Policy-Based</v>
      </c>
      <c r="AT397" s="9" t="str" cm="1">
        <f t="array" ref="AT397">_xlfn.SWITCH(K397,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398" spans="1:46" ht="10.5">
      <c r="A398" s="8" t="s">
        <v>959</v>
      </c>
      <c r="B398" s="9" t="s">
        <v>960</v>
      </c>
      <c r="C398" s="9" t="s">
        <v>82</v>
      </c>
      <c r="D398" s="9" t="s">
        <v>49</v>
      </c>
      <c r="E398" s="9" t="s">
        <v>50</v>
      </c>
      <c r="F398" s="9" t="s">
        <v>456</v>
      </c>
      <c r="G398" s="9" t="s">
        <v>456</v>
      </c>
      <c r="H398" s="9" t="s">
        <v>84</v>
      </c>
      <c r="I398" s="9" t="s">
        <v>53</v>
      </c>
      <c r="J398" s="9" t="s">
        <v>67</v>
      </c>
      <c r="K398" s="9" t="s">
        <v>86</v>
      </c>
      <c r="L398" s="9">
        <v>0</v>
      </c>
      <c r="M398" s="9">
        <v>0</v>
      </c>
      <c r="N398" s="9">
        <v>20</v>
      </c>
      <c r="O398" s="9">
        <v>0</v>
      </c>
      <c r="P398" s="9">
        <v>0</v>
      </c>
      <c r="Q398" s="9">
        <v>0</v>
      </c>
      <c r="R398" s="9">
        <f t="shared" si="87"/>
        <v>20</v>
      </c>
      <c r="S398" s="9">
        <v>0</v>
      </c>
      <c r="T398" s="9">
        <v>0</v>
      </c>
      <c r="U398" s="9">
        <v>0</v>
      </c>
      <c r="V398" s="11">
        <f t="shared" si="88"/>
        <v>20</v>
      </c>
      <c r="W398" s="9" t="s">
        <v>17</v>
      </c>
      <c r="X398" s="9">
        <v>0</v>
      </c>
      <c r="Y398" s="9">
        <v>80</v>
      </c>
      <c r="Z398" s="9">
        <v>0</v>
      </c>
      <c r="AA398" s="9">
        <v>0</v>
      </c>
      <c r="AB398" s="9">
        <v>20</v>
      </c>
      <c r="AC398" s="10">
        <f t="shared" si="86"/>
        <v>20</v>
      </c>
      <c r="AD398" s="9" t="b">
        <f>Table1[[#This Row],[TOTAL HI]]=Table1[[#This Row],[Total]]</f>
        <v>1</v>
      </c>
      <c r="AE398" s="11">
        <f t="shared" si="89"/>
        <v>0</v>
      </c>
      <c r="AF398" s="11">
        <f t="shared" si="90"/>
        <v>16</v>
      </c>
      <c r="AG398" s="11">
        <f t="shared" si="91"/>
        <v>0</v>
      </c>
      <c r="AH398" s="11">
        <f t="shared" si="92"/>
        <v>0</v>
      </c>
      <c r="AI398" s="11">
        <f t="shared" si="93"/>
        <v>4</v>
      </c>
      <c r="AJ398" s="12">
        <v>45261</v>
      </c>
      <c r="AK398" s="11" t="s">
        <v>56</v>
      </c>
      <c r="AL398" s="9" t="s">
        <v>27</v>
      </c>
      <c r="AM398" s="9" t="str">
        <f t="shared" si="94"/>
        <v>Power</v>
      </c>
      <c r="AN398" s="9" t="str">
        <f t="shared" si="95"/>
        <v>Multi</v>
      </c>
      <c r="AO398" s="9" t="str">
        <f t="shared" si="96"/>
        <v>&lt;1-50 Mn</v>
      </c>
      <c r="AP398" s="9" t="str">
        <f t="shared" si="97"/>
        <v>Multinational</v>
      </c>
      <c r="AQ398" s="9" t="str">
        <f t="shared" si="98"/>
        <v>Multinational</v>
      </c>
      <c r="AR398" s="13" t="str">
        <f>IF(ISNUMBER(MATCH(C398, {"Gabon","Sudan","Niger","Mali","Burkina Faso","Guinea"}, 0)), "De Facto Countries", "Non-De Facto Countries")</f>
        <v>Non-De Facto Countries</v>
      </c>
      <c r="AS398" s="9" t="str">
        <f t="shared" si="99"/>
        <v>Infrastructure</v>
      </c>
      <c r="AT398" s="9" t="str" cm="1">
        <f t="array" ref="AT398">_xlfn.SWITCH(K398,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399" spans="1:46" ht="10.5">
      <c r="A399" s="8" t="s">
        <v>961</v>
      </c>
      <c r="B399" s="9" t="s">
        <v>962</v>
      </c>
      <c r="C399" s="9" t="s">
        <v>251</v>
      </c>
      <c r="D399" s="9" t="s">
        <v>49</v>
      </c>
      <c r="E399" s="9" t="s">
        <v>50</v>
      </c>
      <c r="F399" s="9" t="s">
        <v>493</v>
      </c>
      <c r="G399" s="9" t="s">
        <v>493</v>
      </c>
      <c r="H399" s="9" t="s">
        <v>52</v>
      </c>
      <c r="I399" s="9" t="s">
        <v>53</v>
      </c>
      <c r="J399" s="9" t="s">
        <v>74</v>
      </c>
      <c r="K399" s="9" t="s">
        <v>55</v>
      </c>
      <c r="L399" s="9">
        <v>0</v>
      </c>
      <c r="M399" s="9">
        <v>0</v>
      </c>
      <c r="N399" s="9">
        <v>20</v>
      </c>
      <c r="O399" s="9">
        <v>0</v>
      </c>
      <c r="P399" s="9">
        <v>0</v>
      </c>
      <c r="Q399" s="9">
        <v>0</v>
      </c>
      <c r="R399" s="9">
        <f t="shared" si="87"/>
        <v>20</v>
      </c>
      <c r="S399" s="9">
        <v>0</v>
      </c>
      <c r="T399" s="9">
        <v>0</v>
      </c>
      <c r="U399" s="9">
        <v>0</v>
      </c>
      <c r="V399" s="11">
        <f t="shared" si="88"/>
        <v>20</v>
      </c>
      <c r="W399" s="9" t="s">
        <v>17</v>
      </c>
      <c r="X399" s="9">
        <v>80</v>
      </c>
      <c r="Y399" s="9">
        <v>0</v>
      </c>
      <c r="Z399" s="9">
        <v>0</v>
      </c>
      <c r="AA399" s="9">
        <v>0</v>
      </c>
      <c r="AB399" s="9">
        <v>20</v>
      </c>
      <c r="AC399" s="10">
        <f t="shared" si="86"/>
        <v>20</v>
      </c>
      <c r="AD399" s="9" t="b">
        <f>Table1[[#This Row],[TOTAL HI]]=Table1[[#This Row],[Total]]</f>
        <v>1</v>
      </c>
      <c r="AE399" s="11">
        <f t="shared" si="89"/>
        <v>16</v>
      </c>
      <c r="AF399" s="11">
        <f t="shared" si="90"/>
        <v>0</v>
      </c>
      <c r="AG399" s="11">
        <f t="shared" si="91"/>
        <v>0</v>
      </c>
      <c r="AH399" s="11">
        <f t="shared" si="92"/>
        <v>0</v>
      </c>
      <c r="AI399" s="11">
        <f t="shared" si="93"/>
        <v>4</v>
      </c>
      <c r="AJ399" s="12">
        <v>45261</v>
      </c>
      <c r="AK399" s="11" t="s">
        <v>56</v>
      </c>
      <c r="AL399" s="9" t="s">
        <v>27</v>
      </c>
      <c r="AM399" s="9" t="str">
        <f t="shared" si="94"/>
        <v>Agriculture</v>
      </c>
      <c r="AN399" s="9" t="str">
        <f t="shared" si="95"/>
        <v>West</v>
      </c>
      <c r="AO399" s="9" t="str">
        <f t="shared" si="96"/>
        <v>&lt;1-50 Mn</v>
      </c>
      <c r="AP399" s="9" t="str">
        <f t="shared" si="97"/>
        <v>ADF Countries</v>
      </c>
      <c r="AQ399" s="9" t="str">
        <f t="shared" si="98"/>
        <v>Transition States</v>
      </c>
      <c r="AR399" s="13" t="str">
        <f>IF(ISNUMBER(MATCH(C399, {"Gabon","Sudan","Niger","Mali","Burkina Faso","Guinea"}, 0)), "De Facto Countries", "Non-De Facto Countries")</f>
        <v>De Facto Countries</v>
      </c>
      <c r="AS399" s="9" t="str">
        <f t="shared" si="99"/>
        <v>Others Including Policy-Based</v>
      </c>
      <c r="AT399" s="9" t="str" cm="1">
        <f t="array" ref="AT399">_xlfn.SWITCH(K399,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00" spans="1:46" ht="10.5">
      <c r="A400" s="8" t="s">
        <v>963</v>
      </c>
      <c r="B400" s="9" t="s">
        <v>964</v>
      </c>
      <c r="C400" s="9" t="s">
        <v>251</v>
      </c>
      <c r="D400" s="9" t="s">
        <v>49</v>
      </c>
      <c r="E400" s="9" t="s">
        <v>79</v>
      </c>
      <c r="F400" s="9" t="s">
        <v>83</v>
      </c>
      <c r="G400" s="9" t="s">
        <v>83</v>
      </c>
      <c r="H400" s="9" t="s">
        <v>52</v>
      </c>
      <c r="I400" s="9" t="s">
        <v>53</v>
      </c>
      <c r="J400" s="9" t="s">
        <v>74</v>
      </c>
      <c r="K400" s="9" t="s">
        <v>86</v>
      </c>
      <c r="L400" s="9">
        <v>0</v>
      </c>
      <c r="M400" s="9">
        <v>0</v>
      </c>
      <c r="N400" s="9">
        <v>10</v>
      </c>
      <c r="O400" s="9">
        <v>0</v>
      </c>
      <c r="P400" s="9">
        <v>0</v>
      </c>
      <c r="Q400" s="9">
        <v>10</v>
      </c>
      <c r="R400" s="9">
        <f t="shared" si="87"/>
        <v>20</v>
      </c>
      <c r="S400" s="9">
        <v>0</v>
      </c>
      <c r="T400" s="9">
        <v>0</v>
      </c>
      <c r="U400" s="9">
        <v>0</v>
      </c>
      <c r="V400" s="11">
        <f t="shared" si="88"/>
        <v>20</v>
      </c>
      <c r="W400" s="9" t="s">
        <v>17</v>
      </c>
      <c r="X400" s="9">
        <v>0</v>
      </c>
      <c r="Y400" s="9">
        <v>70</v>
      </c>
      <c r="Z400" s="9">
        <v>0</v>
      </c>
      <c r="AA400" s="9">
        <v>0</v>
      </c>
      <c r="AB400" s="9">
        <v>30</v>
      </c>
      <c r="AC400" s="10">
        <f t="shared" si="86"/>
        <v>20</v>
      </c>
      <c r="AD400" s="9" t="b">
        <f>Table1[[#This Row],[TOTAL HI]]=Table1[[#This Row],[Total]]</f>
        <v>1</v>
      </c>
      <c r="AE400" s="11">
        <f t="shared" si="89"/>
        <v>0</v>
      </c>
      <c r="AF400" s="11">
        <f t="shared" si="90"/>
        <v>14</v>
      </c>
      <c r="AG400" s="11">
        <f t="shared" si="91"/>
        <v>0</v>
      </c>
      <c r="AH400" s="11">
        <f t="shared" si="92"/>
        <v>0</v>
      </c>
      <c r="AI400" s="11">
        <f t="shared" si="93"/>
        <v>6</v>
      </c>
      <c r="AJ400" s="12">
        <v>45261</v>
      </c>
      <c r="AK400" s="11" t="s">
        <v>56</v>
      </c>
      <c r="AL400" s="9" t="s">
        <v>27</v>
      </c>
      <c r="AM400" s="9" t="str">
        <f t="shared" si="94"/>
        <v>Power</v>
      </c>
      <c r="AN400" s="9" t="str">
        <f t="shared" si="95"/>
        <v>West</v>
      </c>
      <c r="AO400" s="9" t="str">
        <f t="shared" si="96"/>
        <v>&lt;1-50 Mn</v>
      </c>
      <c r="AP400" s="9" t="str">
        <f t="shared" si="97"/>
        <v>ADF Countries</v>
      </c>
      <c r="AQ400" s="9" t="str">
        <f t="shared" si="98"/>
        <v>Transition States</v>
      </c>
      <c r="AR400" s="13" t="str">
        <f>IF(ISNUMBER(MATCH(C400, {"Gabon","Sudan","Niger","Mali","Burkina Faso","Guinea"}, 0)), "De Facto Countries", "Non-De Facto Countries")</f>
        <v>De Facto Countries</v>
      </c>
      <c r="AS400" s="9" t="str">
        <f t="shared" si="99"/>
        <v>Infrastructure</v>
      </c>
      <c r="AT400" s="9" t="str" cm="1">
        <f t="array" ref="AT400">_xlfn.SWITCH(K400,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01" spans="1:46" ht="10.5">
      <c r="A401" s="8" t="s">
        <v>965</v>
      </c>
      <c r="B401" s="9" t="s">
        <v>966</v>
      </c>
      <c r="C401" s="9" t="s">
        <v>192</v>
      </c>
      <c r="D401" s="9" t="s">
        <v>49</v>
      </c>
      <c r="E401" s="9" t="s">
        <v>79</v>
      </c>
      <c r="F401" s="9" t="s">
        <v>137</v>
      </c>
      <c r="G401" s="9" t="s">
        <v>137</v>
      </c>
      <c r="H401" s="9" t="s">
        <v>52</v>
      </c>
      <c r="I401" s="9" t="s">
        <v>53</v>
      </c>
      <c r="J401" s="9" t="s">
        <v>74</v>
      </c>
      <c r="K401" s="9" t="s">
        <v>127</v>
      </c>
      <c r="L401" s="9">
        <v>75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f t="shared" si="87"/>
        <v>0</v>
      </c>
      <c r="S401" s="9">
        <v>0</v>
      </c>
      <c r="T401" s="9">
        <v>0</v>
      </c>
      <c r="U401" s="9">
        <v>0</v>
      </c>
      <c r="V401" s="11">
        <f t="shared" si="88"/>
        <v>75</v>
      </c>
      <c r="W401" s="9" t="s">
        <v>11</v>
      </c>
      <c r="X401" s="9">
        <v>20</v>
      </c>
      <c r="Y401" s="9">
        <v>20</v>
      </c>
      <c r="Z401" s="9">
        <v>20</v>
      </c>
      <c r="AA401" s="9">
        <v>20</v>
      </c>
      <c r="AB401" s="9">
        <v>20</v>
      </c>
      <c r="AC401" s="10">
        <f t="shared" si="86"/>
        <v>75</v>
      </c>
      <c r="AD401" s="9" t="b">
        <f>Table1[[#This Row],[TOTAL HI]]=Table1[[#This Row],[Total]]</f>
        <v>1</v>
      </c>
      <c r="AE401" s="11">
        <f t="shared" si="89"/>
        <v>15</v>
      </c>
      <c r="AF401" s="11">
        <f t="shared" si="90"/>
        <v>15</v>
      </c>
      <c r="AG401" s="11">
        <f t="shared" si="91"/>
        <v>15</v>
      </c>
      <c r="AH401" s="11">
        <f t="shared" si="92"/>
        <v>15</v>
      </c>
      <c r="AI401" s="11">
        <f t="shared" si="93"/>
        <v>15</v>
      </c>
      <c r="AJ401" s="12">
        <v>45261</v>
      </c>
      <c r="AK401" s="11" t="s">
        <v>56</v>
      </c>
      <c r="AL401" s="9" t="s">
        <v>27</v>
      </c>
      <c r="AM401" s="9" t="str">
        <f t="shared" si="94"/>
        <v>Transport</v>
      </c>
      <c r="AN401" s="9" t="str">
        <f t="shared" si="95"/>
        <v>West</v>
      </c>
      <c r="AO401" s="9" t="str">
        <f t="shared" si="96"/>
        <v>50-100 Mn</v>
      </c>
      <c r="AP401" s="9" t="str">
        <f t="shared" si="97"/>
        <v>Blend Countries</v>
      </c>
      <c r="AQ401" s="9" t="str">
        <f t="shared" si="98"/>
        <v>Non-Transition States</v>
      </c>
      <c r="AR401" s="13" t="str">
        <f>IF(ISNUMBER(MATCH(C401, {"Gabon","Sudan","Niger","Mali","Burkina Faso","Guinea"}, 0)), "De Facto Countries", "Non-De Facto Countries")</f>
        <v>Non-De Facto Countries</v>
      </c>
      <c r="AS401" s="9" t="str">
        <f t="shared" si="99"/>
        <v>Infrastructure</v>
      </c>
      <c r="AT401" s="9" t="str" cm="1">
        <f t="array" ref="AT401">_xlfn.SWITCH(K401,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02" spans="1:46" ht="10.5">
      <c r="A402" s="8" t="s">
        <v>967</v>
      </c>
      <c r="B402" s="9" t="s">
        <v>968</v>
      </c>
      <c r="C402" s="9" t="s">
        <v>251</v>
      </c>
      <c r="D402" s="9" t="s">
        <v>49</v>
      </c>
      <c r="E402" s="9" t="s">
        <v>50</v>
      </c>
      <c r="F402" s="9" t="s">
        <v>969</v>
      </c>
      <c r="G402" s="9" t="s">
        <v>83</v>
      </c>
      <c r="H402" s="9" t="s">
        <v>52</v>
      </c>
      <c r="I402" s="9" t="s">
        <v>53</v>
      </c>
      <c r="J402" s="9" t="s">
        <v>74</v>
      </c>
      <c r="K402" s="9" t="s">
        <v>86</v>
      </c>
      <c r="L402" s="9">
        <v>0</v>
      </c>
      <c r="M402" s="9">
        <v>0</v>
      </c>
      <c r="N402" s="9">
        <v>10</v>
      </c>
      <c r="O402" s="9">
        <v>0</v>
      </c>
      <c r="P402" s="9">
        <v>0</v>
      </c>
      <c r="Q402" s="9">
        <v>0</v>
      </c>
      <c r="R402" s="9">
        <f t="shared" si="87"/>
        <v>10</v>
      </c>
      <c r="S402" s="9">
        <v>0</v>
      </c>
      <c r="T402" s="9">
        <v>0</v>
      </c>
      <c r="U402" s="9">
        <v>0</v>
      </c>
      <c r="V402" s="11">
        <f t="shared" si="88"/>
        <v>10</v>
      </c>
      <c r="W402" s="9" t="s">
        <v>17</v>
      </c>
      <c r="X402" s="9">
        <v>0</v>
      </c>
      <c r="Y402" s="9">
        <v>70</v>
      </c>
      <c r="Z402" s="9">
        <v>0</v>
      </c>
      <c r="AA402" s="9">
        <v>0</v>
      </c>
      <c r="AB402" s="9">
        <v>30</v>
      </c>
      <c r="AC402" s="10">
        <f t="shared" si="86"/>
        <v>10</v>
      </c>
      <c r="AD402" s="9" t="b">
        <f>Table1[[#This Row],[TOTAL HI]]=Table1[[#This Row],[Total]]</f>
        <v>1</v>
      </c>
      <c r="AE402" s="11">
        <f t="shared" si="89"/>
        <v>0</v>
      </c>
      <c r="AF402" s="11">
        <f t="shared" si="90"/>
        <v>7</v>
      </c>
      <c r="AG402" s="11">
        <f t="shared" si="91"/>
        <v>0</v>
      </c>
      <c r="AH402" s="11">
        <f t="shared" si="92"/>
        <v>0</v>
      </c>
      <c r="AI402" s="11">
        <f t="shared" si="93"/>
        <v>3</v>
      </c>
      <c r="AJ402" s="12">
        <v>45261</v>
      </c>
      <c r="AK402" s="11" t="s">
        <v>56</v>
      </c>
      <c r="AL402" s="9" t="s">
        <v>27</v>
      </c>
      <c r="AM402" s="9" t="str">
        <f t="shared" si="94"/>
        <v>Power</v>
      </c>
      <c r="AN402" s="9" t="str">
        <f t="shared" si="95"/>
        <v>West</v>
      </c>
      <c r="AO402" s="9" t="str">
        <f t="shared" si="96"/>
        <v>&lt;1-50 Mn</v>
      </c>
      <c r="AP402" s="9" t="str">
        <f t="shared" si="97"/>
        <v>ADF Countries</v>
      </c>
      <c r="AQ402" s="9" t="str">
        <f t="shared" si="98"/>
        <v>Transition States</v>
      </c>
      <c r="AR402" s="13" t="str">
        <f>IF(ISNUMBER(MATCH(C402, {"Gabon","Sudan","Niger","Mali","Burkina Faso","Guinea"}, 0)), "De Facto Countries", "Non-De Facto Countries")</f>
        <v>De Facto Countries</v>
      </c>
      <c r="AS402" s="9" t="str">
        <f t="shared" si="99"/>
        <v>Infrastructure</v>
      </c>
      <c r="AT402" s="9" t="str" cm="1">
        <f t="array" ref="AT402">_xlfn.SWITCH(K402,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03" spans="1:46" ht="10.5">
      <c r="A403" s="8" t="s">
        <v>970</v>
      </c>
      <c r="B403" s="9" t="s">
        <v>971</v>
      </c>
      <c r="C403" s="9" t="s">
        <v>82</v>
      </c>
      <c r="D403" s="9" t="s">
        <v>49</v>
      </c>
      <c r="E403" s="9" t="s">
        <v>50</v>
      </c>
      <c r="F403" s="9" t="s">
        <v>137</v>
      </c>
      <c r="G403" s="9" t="s">
        <v>137</v>
      </c>
      <c r="H403" s="9" t="s">
        <v>84</v>
      </c>
      <c r="I403" s="9" t="s">
        <v>53</v>
      </c>
      <c r="J403" s="9" t="s">
        <v>74</v>
      </c>
      <c r="K403" s="9" t="s">
        <v>127</v>
      </c>
      <c r="L403" s="9">
        <v>0</v>
      </c>
      <c r="M403" s="9">
        <v>0</v>
      </c>
      <c r="N403" s="9">
        <v>10</v>
      </c>
      <c r="O403" s="9">
        <v>10</v>
      </c>
      <c r="P403" s="9">
        <v>0</v>
      </c>
      <c r="Q403" s="9">
        <v>0</v>
      </c>
      <c r="R403" s="9">
        <f t="shared" si="87"/>
        <v>20</v>
      </c>
      <c r="S403" s="9">
        <v>0</v>
      </c>
      <c r="T403" s="9">
        <v>0</v>
      </c>
      <c r="U403" s="9">
        <v>0</v>
      </c>
      <c r="V403" s="11">
        <f t="shared" si="88"/>
        <v>20</v>
      </c>
      <c r="W403" s="9" t="s">
        <v>17</v>
      </c>
      <c r="X403" s="9">
        <v>0</v>
      </c>
      <c r="Y403" s="9">
        <v>0</v>
      </c>
      <c r="Z403" s="9">
        <v>0</v>
      </c>
      <c r="AA403" s="9">
        <v>90</v>
      </c>
      <c r="AB403" s="9">
        <v>10</v>
      </c>
      <c r="AC403" s="10">
        <f t="shared" si="86"/>
        <v>20</v>
      </c>
      <c r="AD403" s="9" t="b">
        <f>Table1[[#This Row],[TOTAL HI]]=Table1[[#This Row],[Total]]</f>
        <v>1</v>
      </c>
      <c r="AE403" s="11">
        <f t="shared" si="89"/>
        <v>0</v>
      </c>
      <c r="AF403" s="11">
        <f t="shared" si="90"/>
        <v>0</v>
      </c>
      <c r="AG403" s="11">
        <f t="shared" si="91"/>
        <v>0</v>
      </c>
      <c r="AH403" s="11">
        <f t="shared" si="92"/>
        <v>18</v>
      </c>
      <c r="AI403" s="11">
        <f t="shared" si="93"/>
        <v>2</v>
      </c>
      <c r="AJ403" s="12">
        <v>45261</v>
      </c>
      <c r="AK403" s="11" t="s">
        <v>56</v>
      </c>
      <c r="AL403" s="9" t="s">
        <v>27</v>
      </c>
      <c r="AM403" s="9" t="str">
        <f t="shared" si="94"/>
        <v>Transport</v>
      </c>
      <c r="AN403" s="9" t="str">
        <f t="shared" si="95"/>
        <v>Multi</v>
      </c>
      <c r="AO403" s="9" t="str">
        <f t="shared" si="96"/>
        <v>&lt;1-50 Mn</v>
      </c>
      <c r="AP403" s="9" t="str">
        <f t="shared" si="97"/>
        <v>Multinational</v>
      </c>
      <c r="AQ403" s="9" t="str">
        <f t="shared" si="98"/>
        <v>Multinational</v>
      </c>
      <c r="AR403" s="13" t="str">
        <f>IF(ISNUMBER(MATCH(C403, {"Gabon","Sudan","Niger","Mali","Burkina Faso","Guinea"}, 0)), "De Facto Countries", "Non-De Facto Countries")</f>
        <v>Non-De Facto Countries</v>
      </c>
      <c r="AS403" s="9" t="str">
        <f t="shared" si="99"/>
        <v>Infrastructure</v>
      </c>
      <c r="AT403" s="9" t="str" cm="1">
        <f t="array" ref="AT403">_xlfn.SWITCH(K403,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04" spans="1:46" ht="10.5">
      <c r="A404" s="8" t="s">
        <v>972</v>
      </c>
      <c r="B404" s="9" t="s">
        <v>973</v>
      </c>
      <c r="C404" s="9" t="s">
        <v>82</v>
      </c>
      <c r="D404" s="9" t="s">
        <v>49</v>
      </c>
      <c r="E404" s="9" t="s">
        <v>79</v>
      </c>
      <c r="F404" s="9" t="s">
        <v>137</v>
      </c>
      <c r="G404" s="9" t="s">
        <v>137</v>
      </c>
      <c r="H404" s="9" t="s">
        <v>52</v>
      </c>
      <c r="I404" s="9" t="s">
        <v>53</v>
      </c>
      <c r="J404" s="9" t="s">
        <v>74</v>
      </c>
      <c r="K404" s="9" t="s">
        <v>127</v>
      </c>
      <c r="L404" s="9">
        <v>0</v>
      </c>
      <c r="M404" s="9">
        <v>0</v>
      </c>
      <c r="N404" s="9">
        <v>17.7</v>
      </c>
      <c r="O404" s="9">
        <v>38.83</v>
      </c>
      <c r="P404" s="9">
        <v>0</v>
      </c>
      <c r="Q404" s="9">
        <v>0</v>
      </c>
      <c r="R404" s="9">
        <f t="shared" si="87"/>
        <v>56.53</v>
      </c>
      <c r="S404" s="9">
        <v>0</v>
      </c>
      <c r="T404" s="9">
        <v>0</v>
      </c>
      <c r="U404" s="9">
        <v>0</v>
      </c>
      <c r="V404" s="11">
        <f t="shared" si="88"/>
        <v>56.53</v>
      </c>
      <c r="W404" s="9" t="s">
        <v>17</v>
      </c>
      <c r="X404" s="9">
        <v>0</v>
      </c>
      <c r="Y404" s="9">
        <v>0</v>
      </c>
      <c r="Z404" s="9">
        <v>0</v>
      </c>
      <c r="AA404" s="9">
        <v>90</v>
      </c>
      <c r="AB404" s="9">
        <v>10</v>
      </c>
      <c r="AC404" s="10">
        <f t="shared" si="86"/>
        <v>56.529999999999994</v>
      </c>
      <c r="AD404" s="9" t="b">
        <f>Table1[[#This Row],[TOTAL HI]]=Table1[[#This Row],[Total]]</f>
        <v>1</v>
      </c>
      <c r="AE404" s="11">
        <f t="shared" si="89"/>
        <v>0</v>
      </c>
      <c r="AF404" s="11">
        <f t="shared" si="90"/>
        <v>0</v>
      </c>
      <c r="AG404" s="11">
        <f t="shared" si="91"/>
        <v>0</v>
      </c>
      <c r="AH404" s="11">
        <f t="shared" si="92"/>
        <v>50.876999999999995</v>
      </c>
      <c r="AI404" s="11">
        <f t="shared" si="93"/>
        <v>5.6529999999999996</v>
      </c>
      <c r="AJ404" s="12">
        <v>45261</v>
      </c>
      <c r="AK404" s="11" t="s">
        <v>56</v>
      </c>
      <c r="AL404" s="9" t="s">
        <v>27</v>
      </c>
      <c r="AM404" s="9" t="str">
        <f t="shared" si="94"/>
        <v>Transport</v>
      </c>
      <c r="AN404" s="9" t="str">
        <f t="shared" si="95"/>
        <v>Multi</v>
      </c>
      <c r="AO404" s="9" t="str">
        <f t="shared" si="96"/>
        <v>50-100 Mn</v>
      </c>
      <c r="AP404" s="9" t="str">
        <f t="shared" si="97"/>
        <v>Multinational</v>
      </c>
      <c r="AQ404" s="9" t="str">
        <f t="shared" si="98"/>
        <v>Multinational</v>
      </c>
      <c r="AR404" s="13" t="str">
        <f>IF(ISNUMBER(MATCH(C404, {"Gabon","Sudan","Niger","Mali","Burkina Faso","Guinea"}, 0)), "De Facto Countries", "Non-De Facto Countries")</f>
        <v>Non-De Facto Countries</v>
      </c>
      <c r="AS404" s="9" t="str">
        <f t="shared" si="99"/>
        <v>Infrastructure</v>
      </c>
      <c r="AT404" s="9" t="str" cm="1">
        <f t="array" ref="AT404">_xlfn.SWITCH(K404,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05" spans="1:46" ht="10.5">
      <c r="A405" s="8" t="s">
        <v>974</v>
      </c>
      <c r="B405" s="9" t="s">
        <v>975</v>
      </c>
      <c r="C405" s="9" t="s">
        <v>82</v>
      </c>
      <c r="D405" s="9" t="s">
        <v>49</v>
      </c>
      <c r="E405" s="9" t="s">
        <v>50</v>
      </c>
      <c r="F405" s="9" t="s">
        <v>186</v>
      </c>
      <c r="G405" s="9" t="s">
        <v>186</v>
      </c>
      <c r="H405" s="9" t="s">
        <v>52</v>
      </c>
      <c r="I405" s="9" t="s">
        <v>53</v>
      </c>
      <c r="J405" s="9" t="s">
        <v>67</v>
      </c>
      <c r="K405" s="9" t="s">
        <v>127</v>
      </c>
      <c r="L405" s="9">
        <v>0</v>
      </c>
      <c r="M405" s="9">
        <v>0</v>
      </c>
      <c r="N405" s="9">
        <v>120</v>
      </c>
      <c r="O405" s="9">
        <v>0</v>
      </c>
      <c r="P405" s="9">
        <v>0</v>
      </c>
      <c r="Q405" s="9">
        <v>0</v>
      </c>
      <c r="R405" s="9">
        <f t="shared" si="87"/>
        <v>120</v>
      </c>
      <c r="S405" s="9">
        <v>0</v>
      </c>
      <c r="T405" s="9">
        <v>0</v>
      </c>
      <c r="U405" s="9">
        <v>0</v>
      </c>
      <c r="V405" s="11">
        <f t="shared" si="88"/>
        <v>120</v>
      </c>
      <c r="W405" s="9" t="s">
        <v>17</v>
      </c>
      <c r="X405" s="9">
        <v>0</v>
      </c>
      <c r="Y405" s="9">
        <v>0</v>
      </c>
      <c r="Z405" s="9">
        <v>0</v>
      </c>
      <c r="AA405" s="9">
        <v>100</v>
      </c>
      <c r="AB405" s="9">
        <v>0</v>
      </c>
      <c r="AC405" s="10">
        <f t="shared" si="86"/>
        <v>120</v>
      </c>
      <c r="AD405" s="9" t="b">
        <f>Table1[[#This Row],[TOTAL HI]]=Table1[[#This Row],[Total]]</f>
        <v>1</v>
      </c>
      <c r="AE405" s="11">
        <f t="shared" si="89"/>
        <v>0</v>
      </c>
      <c r="AF405" s="11">
        <f t="shared" si="90"/>
        <v>0</v>
      </c>
      <c r="AG405" s="11">
        <f t="shared" si="91"/>
        <v>0</v>
      </c>
      <c r="AH405" s="11">
        <f t="shared" si="92"/>
        <v>120</v>
      </c>
      <c r="AI405" s="11">
        <f t="shared" si="93"/>
        <v>0</v>
      </c>
      <c r="AJ405" s="12">
        <v>45261</v>
      </c>
      <c r="AK405" s="11" t="s">
        <v>56</v>
      </c>
      <c r="AL405" s="9" t="s">
        <v>57</v>
      </c>
      <c r="AM405" s="9" t="str">
        <f t="shared" si="94"/>
        <v>Transport</v>
      </c>
      <c r="AN405" s="9" t="str">
        <f t="shared" si="95"/>
        <v>Multi</v>
      </c>
      <c r="AO405" s="9" t="str">
        <f t="shared" si="96"/>
        <v>100-200 Mn</v>
      </c>
      <c r="AP405" s="9" t="str">
        <f t="shared" si="97"/>
        <v>Multinational</v>
      </c>
      <c r="AQ405" s="9" t="str">
        <f t="shared" si="98"/>
        <v>Multinational</v>
      </c>
      <c r="AR405" s="13" t="str">
        <f>IF(ISNUMBER(MATCH(C405, {"Gabon","Sudan","Niger","Mali","Burkina Faso","Guinea"}, 0)), "De Facto Countries", "Non-De Facto Countries")</f>
        <v>Non-De Facto Countries</v>
      </c>
      <c r="AS405" s="9" t="str">
        <f t="shared" si="99"/>
        <v>Infrastructure</v>
      </c>
      <c r="AT405" s="9" t="str" cm="1">
        <f t="array" ref="AT405">_xlfn.SWITCH(K405,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06" spans="1:46" ht="10.5">
      <c r="A406" s="8" t="s">
        <v>976</v>
      </c>
      <c r="B406" s="9" t="s">
        <v>977</v>
      </c>
      <c r="C406" s="9" t="s">
        <v>65</v>
      </c>
      <c r="D406" s="9" t="s">
        <v>49</v>
      </c>
      <c r="E406" s="9" t="s">
        <v>79</v>
      </c>
      <c r="F406" s="9" t="s">
        <v>575</v>
      </c>
      <c r="G406" s="9" t="s">
        <v>575</v>
      </c>
      <c r="H406" s="9" t="s">
        <v>52</v>
      </c>
      <c r="I406" s="9" t="s">
        <v>53</v>
      </c>
      <c r="J406" s="9" t="s">
        <v>67</v>
      </c>
      <c r="K406" s="9" t="s">
        <v>134</v>
      </c>
      <c r="L406" s="9">
        <v>50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f t="shared" si="87"/>
        <v>0</v>
      </c>
      <c r="S406" s="9">
        <v>0</v>
      </c>
      <c r="T406" s="9">
        <v>0</v>
      </c>
      <c r="U406" s="9">
        <v>0</v>
      </c>
      <c r="V406" s="11">
        <f t="shared" si="88"/>
        <v>50</v>
      </c>
      <c r="W406" s="9" t="s">
        <v>11</v>
      </c>
      <c r="X406" s="9">
        <v>0</v>
      </c>
      <c r="Y406" s="9">
        <v>0</v>
      </c>
      <c r="Z406" s="9">
        <v>20</v>
      </c>
      <c r="AA406" s="9">
        <v>0</v>
      </c>
      <c r="AB406" s="9">
        <v>80</v>
      </c>
      <c r="AC406" s="10">
        <f t="shared" si="86"/>
        <v>50</v>
      </c>
      <c r="AD406" s="9" t="b">
        <f>Table1[[#This Row],[TOTAL HI]]=Table1[[#This Row],[Total]]</f>
        <v>1</v>
      </c>
      <c r="AE406" s="11">
        <f t="shared" si="89"/>
        <v>0</v>
      </c>
      <c r="AF406" s="11">
        <f t="shared" si="90"/>
        <v>0</v>
      </c>
      <c r="AG406" s="11">
        <f t="shared" si="91"/>
        <v>10</v>
      </c>
      <c r="AH406" s="11">
        <f t="shared" si="92"/>
        <v>0</v>
      </c>
      <c r="AI406" s="11">
        <f t="shared" si="93"/>
        <v>40</v>
      </c>
      <c r="AJ406" s="12">
        <v>45261</v>
      </c>
      <c r="AK406" s="11" t="s">
        <v>56</v>
      </c>
      <c r="AL406" s="9" t="s">
        <v>27</v>
      </c>
      <c r="AM406" s="9" t="str">
        <f t="shared" si="94"/>
        <v>Social</v>
      </c>
      <c r="AN406" s="9" t="str">
        <f t="shared" si="95"/>
        <v>Central</v>
      </c>
      <c r="AO406" s="9" t="str">
        <f t="shared" si="96"/>
        <v>&lt;1-50 Mn</v>
      </c>
      <c r="AP406" s="9" t="str">
        <f t="shared" si="97"/>
        <v>ADB Countries</v>
      </c>
      <c r="AQ406" s="9" t="str">
        <f t="shared" si="98"/>
        <v>Non-Transition States</v>
      </c>
      <c r="AR406" s="13" t="str">
        <f>IF(ISNUMBER(MATCH(C406, {"Gabon","Sudan","Niger","Mali","Burkina Faso","Guinea"}, 0)), "De Facto Countries", "Non-De Facto Countries")</f>
        <v>Non-De Facto Countries</v>
      </c>
      <c r="AS406" s="9" t="str">
        <f t="shared" si="99"/>
        <v>Others Including Policy-Based</v>
      </c>
      <c r="AT406" s="9" t="str" cm="1">
        <f t="array" ref="AT406">_xlfn.SWITCH(K406,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07" spans="1:46" ht="10.5">
      <c r="A407" s="8" t="s">
        <v>978</v>
      </c>
      <c r="B407" s="9" t="s">
        <v>979</v>
      </c>
      <c r="C407" s="9" t="s">
        <v>200</v>
      </c>
      <c r="D407" s="9" t="s">
        <v>90</v>
      </c>
      <c r="E407" s="9" t="s">
        <v>97</v>
      </c>
      <c r="F407" s="9" t="s">
        <v>51</v>
      </c>
      <c r="G407" s="9" t="s">
        <v>51</v>
      </c>
      <c r="H407" s="9" t="s">
        <v>52</v>
      </c>
      <c r="I407" s="9" t="s">
        <v>53</v>
      </c>
      <c r="J407" s="9" t="s">
        <v>67</v>
      </c>
      <c r="K407" s="9" t="s">
        <v>55</v>
      </c>
      <c r="L407" s="9">
        <v>100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f t="shared" si="87"/>
        <v>0</v>
      </c>
      <c r="S407" s="9">
        <v>0</v>
      </c>
      <c r="T407" s="9">
        <v>0</v>
      </c>
      <c r="U407" s="9">
        <v>0</v>
      </c>
      <c r="V407" s="11">
        <f t="shared" si="88"/>
        <v>100</v>
      </c>
      <c r="W407" s="9" t="s">
        <v>11</v>
      </c>
      <c r="X407" s="9">
        <v>0</v>
      </c>
      <c r="Y407" s="9">
        <v>0</v>
      </c>
      <c r="Z407" s="9">
        <v>100</v>
      </c>
      <c r="AA407" s="9">
        <v>0</v>
      </c>
      <c r="AB407" s="9">
        <v>0</v>
      </c>
      <c r="AC407" s="10">
        <f t="shared" si="86"/>
        <v>100</v>
      </c>
      <c r="AD407" s="9" t="b">
        <f>Table1[[#This Row],[TOTAL HI]]=Table1[[#This Row],[Total]]</f>
        <v>1</v>
      </c>
      <c r="AE407" s="11">
        <f t="shared" si="89"/>
        <v>0</v>
      </c>
      <c r="AF407" s="11">
        <f t="shared" si="90"/>
        <v>0</v>
      </c>
      <c r="AG407" s="11">
        <f t="shared" si="91"/>
        <v>100</v>
      </c>
      <c r="AH407" s="11">
        <f t="shared" si="92"/>
        <v>0</v>
      </c>
      <c r="AI407" s="11">
        <f t="shared" si="93"/>
        <v>0</v>
      </c>
      <c r="AJ407" s="12">
        <v>45261</v>
      </c>
      <c r="AK407" s="11" t="s">
        <v>56</v>
      </c>
      <c r="AL407" s="9" t="s">
        <v>57</v>
      </c>
      <c r="AM407" s="9" t="str">
        <f t="shared" si="94"/>
        <v>Agriculture</v>
      </c>
      <c r="AN407" s="9" t="str">
        <f t="shared" si="95"/>
        <v>Central</v>
      </c>
      <c r="AO407" s="9" t="str">
        <f t="shared" si="96"/>
        <v>50-100 Mn</v>
      </c>
      <c r="AP407" s="9" t="str">
        <f t="shared" si="97"/>
        <v>Blend Countries</v>
      </c>
      <c r="AQ407" s="9" t="str">
        <f t="shared" si="98"/>
        <v>Non-Transition States</v>
      </c>
      <c r="AR407" s="13" t="str">
        <f>IF(ISNUMBER(MATCH(C407, {"Gabon","Sudan","Niger","Mali","Burkina Faso","Guinea"}, 0)), "De Facto Countries", "Non-De Facto Countries")</f>
        <v>Non-De Facto Countries</v>
      </c>
      <c r="AS407" s="9" t="str">
        <f t="shared" si="99"/>
        <v>Others Including Policy-Based</v>
      </c>
      <c r="AT407" s="9" t="str" cm="1">
        <f t="array" ref="AT407">_xlfn.SWITCH(K407,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08" spans="1:46" ht="10.5">
      <c r="A408" s="8" t="s">
        <v>980</v>
      </c>
      <c r="B408" s="9" t="s">
        <v>981</v>
      </c>
      <c r="C408" s="9" t="s">
        <v>192</v>
      </c>
      <c r="D408" s="9" t="s">
        <v>49</v>
      </c>
      <c r="E408" s="9" t="s">
        <v>50</v>
      </c>
      <c r="F408" s="9" t="s">
        <v>355</v>
      </c>
      <c r="G408" s="9" t="s">
        <v>355</v>
      </c>
      <c r="H408" s="9" t="s">
        <v>52</v>
      </c>
      <c r="I408" s="9" t="s">
        <v>53</v>
      </c>
      <c r="J408" s="9" t="s">
        <v>74</v>
      </c>
      <c r="K408" s="9" t="s">
        <v>261</v>
      </c>
      <c r="L408" s="9">
        <v>40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f t="shared" si="87"/>
        <v>0</v>
      </c>
      <c r="S408" s="9">
        <v>0</v>
      </c>
      <c r="T408" s="9">
        <v>0</v>
      </c>
      <c r="U408" s="9">
        <v>0</v>
      </c>
      <c r="V408" s="11">
        <f t="shared" si="88"/>
        <v>40</v>
      </c>
      <c r="W408" s="9" t="s">
        <v>11</v>
      </c>
      <c r="X408" s="9">
        <v>20</v>
      </c>
      <c r="Y408" s="9">
        <v>20</v>
      </c>
      <c r="Z408" s="9">
        <v>20</v>
      </c>
      <c r="AA408" s="9">
        <v>20</v>
      </c>
      <c r="AB408" s="9">
        <v>20</v>
      </c>
      <c r="AC408" s="10">
        <f t="shared" si="86"/>
        <v>40</v>
      </c>
      <c r="AD408" s="9" t="b">
        <f>Table1[[#This Row],[TOTAL HI]]=Table1[[#This Row],[Total]]</f>
        <v>1</v>
      </c>
      <c r="AE408" s="11">
        <f t="shared" si="89"/>
        <v>8</v>
      </c>
      <c r="AF408" s="11">
        <f t="shared" si="90"/>
        <v>8</v>
      </c>
      <c r="AG408" s="11">
        <f t="shared" si="91"/>
        <v>8</v>
      </c>
      <c r="AH408" s="11">
        <f t="shared" si="92"/>
        <v>8</v>
      </c>
      <c r="AI408" s="11">
        <f t="shared" si="93"/>
        <v>8</v>
      </c>
      <c r="AJ408" s="12">
        <v>45261</v>
      </c>
      <c r="AK408" s="11" t="s">
        <v>56</v>
      </c>
      <c r="AL408" s="9" t="s">
        <v>27</v>
      </c>
      <c r="AM408" s="9" t="str">
        <f t="shared" si="94"/>
        <v>Power</v>
      </c>
      <c r="AN408" s="9" t="str">
        <f t="shared" si="95"/>
        <v>West</v>
      </c>
      <c r="AO408" s="9" t="str">
        <f t="shared" si="96"/>
        <v>&lt;1-50 Mn</v>
      </c>
      <c r="AP408" s="9" t="str">
        <f t="shared" si="97"/>
        <v>Blend Countries</v>
      </c>
      <c r="AQ408" s="9" t="str">
        <f t="shared" si="98"/>
        <v>Non-Transition States</v>
      </c>
      <c r="AR408" s="13" t="str">
        <f>IF(ISNUMBER(MATCH(C408, {"Gabon","Sudan","Niger","Mali","Burkina Faso","Guinea"}, 0)), "De Facto Countries", "Non-De Facto Countries")</f>
        <v>Non-De Facto Countries</v>
      </c>
      <c r="AS408" s="9" t="str">
        <f t="shared" si="99"/>
        <v>Infrastructure</v>
      </c>
      <c r="AT408" s="9" t="str" cm="1">
        <f t="array" ref="AT408">_xlfn.SWITCH(K408,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09" spans="1:46" ht="10.5">
      <c r="A409" s="8" t="s">
        <v>982</v>
      </c>
      <c r="B409" s="9" t="s">
        <v>983</v>
      </c>
      <c r="C409" s="9" t="s">
        <v>747</v>
      </c>
      <c r="D409" s="9" t="s">
        <v>90</v>
      </c>
      <c r="E409" s="9" t="s">
        <v>97</v>
      </c>
      <c r="F409" s="9" t="s">
        <v>51</v>
      </c>
      <c r="G409" s="9" t="s">
        <v>51</v>
      </c>
      <c r="H409" s="9" t="s">
        <v>52</v>
      </c>
      <c r="I409" s="9" t="s">
        <v>53</v>
      </c>
      <c r="J409" s="9" t="s">
        <v>67</v>
      </c>
      <c r="K409" s="9" t="s">
        <v>55</v>
      </c>
      <c r="L409" s="9">
        <v>50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f t="shared" si="87"/>
        <v>0</v>
      </c>
      <c r="S409" s="9">
        <v>0</v>
      </c>
      <c r="T409" s="9">
        <v>0</v>
      </c>
      <c r="U409" s="9">
        <v>0</v>
      </c>
      <c r="V409" s="11">
        <f t="shared" si="88"/>
        <v>50</v>
      </c>
      <c r="W409" s="9" t="s">
        <v>11</v>
      </c>
      <c r="X409" s="9">
        <v>100</v>
      </c>
      <c r="Y409" s="9">
        <v>0</v>
      </c>
      <c r="Z409" s="9">
        <v>0</v>
      </c>
      <c r="AA409" s="9">
        <v>0</v>
      </c>
      <c r="AB409" s="9">
        <v>0</v>
      </c>
      <c r="AC409" s="10">
        <f t="shared" si="86"/>
        <v>50</v>
      </c>
      <c r="AD409" s="9" t="b">
        <f>Table1[[#This Row],[TOTAL HI]]=Table1[[#This Row],[Total]]</f>
        <v>1</v>
      </c>
      <c r="AE409" s="11">
        <f t="shared" si="89"/>
        <v>50</v>
      </c>
      <c r="AF409" s="11">
        <f t="shared" si="90"/>
        <v>0</v>
      </c>
      <c r="AG409" s="11">
        <f t="shared" si="91"/>
        <v>0</v>
      </c>
      <c r="AH409" s="11">
        <f t="shared" si="92"/>
        <v>0</v>
      </c>
      <c r="AI409" s="11">
        <f t="shared" si="93"/>
        <v>0</v>
      </c>
      <c r="AJ409" s="12">
        <v>45261</v>
      </c>
      <c r="AK409" s="11" t="s">
        <v>56</v>
      </c>
      <c r="AL409" s="9" t="s">
        <v>57</v>
      </c>
      <c r="AM409" s="9" t="str">
        <f t="shared" si="94"/>
        <v>Agriculture</v>
      </c>
      <c r="AN409" s="9" t="str">
        <f t="shared" si="95"/>
        <v>Central</v>
      </c>
      <c r="AO409" s="9" t="str">
        <f t="shared" si="96"/>
        <v>&lt;1-50 Mn</v>
      </c>
      <c r="AP409" s="9" t="str">
        <f t="shared" si="97"/>
        <v>ADB Countries</v>
      </c>
      <c r="AQ409" s="9" t="str">
        <f t="shared" si="98"/>
        <v>Non-Transition States</v>
      </c>
      <c r="AR409" s="13" t="str">
        <f>IF(ISNUMBER(MATCH(C409, {"Gabon","Sudan","Niger","Mali","Burkina Faso","Guinea"}, 0)), "De Facto Countries", "Non-De Facto Countries")</f>
        <v>Non-De Facto Countries</v>
      </c>
      <c r="AS409" s="9" t="str">
        <f t="shared" si="99"/>
        <v>Others Including Policy-Based</v>
      </c>
      <c r="AT409" s="9" t="str" cm="1">
        <f t="array" ref="AT409">_xlfn.SWITCH(K409,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10" spans="1:46" ht="10.5">
      <c r="A410" s="8" t="s">
        <v>984</v>
      </c>
      <c r="B410" s="9" t="s">
        <v>985</v>
      </c>
      <c r="C410" s="9" t="s">
        <v>234</v>
      </c>
      <c r="D410" s="9" t="s">
        <v>49</v>
      </c>
      <c r="E410" s="9" t="s">
        <v>79</v>
      </c>
      <c r="F410" s="9" t="s">
        <v>493</v>
      </c>
      <c r="G410" s="9" t="s">
        <v>493</v>
      </c>
      <c r="H410" s="9" t="s">
        <v>52</v>
      </c>
      <c r="I410" s="9" t="s">
        <v>53</v>
      </c>
      <c r="J410" s="9" t="s">
        <v>74</v>
      </c>
      <c r="K410" s="9" t="s">
        <v>55</v>
      </c>
      <c r="L410" s="9">
        <v>20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f t="shared" si="87"/>
        <v>0</v>
      </c>
      <c r="S410" s="9">
        <v>0</v>
      </c>
      <c r="T410" s="9">
        <v>0</v>
      </c>
      <c r="U410" s="9">
        <v>0</v>
      </c>
      <c r="V410" s="11">
        <f t="shared" si="88"/>
        <v>20</v>
      </c>
      <c r="W410" s="9" t="s">
        <v>11</v>
      </c>
      <c r="X410" s="9">
        <v>60</v>
      </c>
      <c r="Y410" s="9">
        <v>0</v>
      </c>
      <c r="Z410" s="9">
        <v>20</v>
      </c>
      <c r="AA410" s="9">
        <v>0</v>
      </c>
      <c r="AB410" s="9">
        <v>20</v>
      </c>
      <c r="AC410" s="10">
        <f t="shared" si="86"/>
        <v>20</v>
      </c>
      <c r="AD410" s="9" t="b">
        <f>Table1[[#This Row],[TOTAL HI]]=Table1[[#This Row],[Total]]</f>
        <v>1</v>
      </c>
      <c r="AE410" s="11">
        <f t="shared" si="89"/>
        <v>12</v>
      </c>
      <c r="AF410" s="11">
        <f t="shared" si="90"/>
        <v>0</v>
      </c>
      <c r="AG410" s="11">
        <f t="shared" si="91"/>
        <v>4</v>
      </c>
      <c r="AH410" s="11">
        <f t="shared" si="92"/>
        <v>0</v>
      </c>
      <c r="AI410" s="11">
        <f t="shared" si="93"/>
        <v>4</v>
      </c>
      <c r="AJ410" s="12">
        <v>45261</v>
      </c>
      <c r="AK410" s="11" t="s">
        <v>56</v>
      </c>
      <c r="AL410" s="9" t="s">
        <v>27</v>
      </c>
      <c r="AM410" s="9" t="str">
        <f t="shared" si="94"/>
        <v>Agriculture</v>
      </c>
      <c r="AN410" s="9" t="str">
        <f t="shared" si="95"/>
        <v>West</v>
      </c>
      <c r="AO410" s="9" t="str">
        <f t="shared" si="96"/>
        <v>&lt;1-50 Mn</v>
      </c>
      <c r="AP410" s="9" t="str">
        <f t="shared" si="97"/>
        <v>ADB Countries</v>
      </c>
      <c r="AQ410" s="9" t="str">
        <f t="shared" si="98"/>
        <v>Non-Transition States</v>
      </c>
      <c r="AR410" s="13" t="str">
        <f>IF(ISNUMBER(MATCH(C410, {"Gabon","Sudan","Niger","Mali","Burkina Faso","Guinea"}, 0)), "De Facto Countries", "Non-De Facto Countries")</f>
        <v>Non-De Facto Countries</v>
      </c>
      <c r="AS410" s="9" t="str">
        <f t="shared" si="99"/>
        <v>Others Including Policy-Based</v>
      </c>
      <c r="AT410" s="9" t="str" cm="1">
        <f t="array" ref="AT410">_xlfn.SWITCH(K410,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11" spans="1:46" ht="10.5">
      <c r="A411" s="8" t="s">
        <v>986</v>
      </c>
      <c r="B411" s="9" t="s">
        <v>987</v>
      </c>
      <c r="C411" s="9" t="s">
        <v>747</v>
      </c>
      <c r="D411" s="9" t="s">
        <v>49</v>
      </c>
      <c r="E411" s="9" t="s">
        <v>50</v>
      </c>
      <c r="F411" s="9" t="s">
        <v>51</v>
      </c>
      <c r="G411" s="9" t="s">
        <v>51</v>
      </c>
      <c r="H411" s="9" t="s">
        <v>52</v>
      </c>
      <c r="I411" s="9" t="s">
        <v>53</v>
      </c>
      <c r="J411" s="9" t="s">
        <v>67</v>
      </c>
      <c r="K411" s="9" t="s">
        <v>55</v>
      </c>
      <c r="L411" s="9">
        <v>150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f t="shared" si="87"/>
        <v>0</v>
      </c>
      <c r="S411" s="9">
        <v>0</v>
      </c>
      <c r="T411" s="9">
        <v>0</v>
      </c>
      <c r="U411" s="9">
        <v>0</v>
      </c>
      <c r="V411" s="11">
        <f t="shared" si="88"/>
        <v>150</v>
      </c>
      <c r="W411" s="9" t="s">
        <v>11</v>
      </c>
      <c r="X411" s="9">
        <v>100</v>
      </c>
      <c r="Y411" s="9">
        <v>0</v>
      </c>
      <c r="Z411" s="9">
        <v>0</v>
      </c>
      <c r="AA411" s="9">
        <v>0</v>
      </c>
      <c r="AB411" s="9">
        <v>0</v>
      </c>
      <c r="AC411" s="10">
        <f t="shared" si="86"/>
        <v>150</v>
      </c>
      <c r="AD411" s="9" t="b">
        <f>Table1[[#This Row],[TOTAL HI]]=Table1[[#This Row],[Total]]</f>
        <v>1</v>
      </c>
      <c r="AE411" s="11">
        <f t="shared" si="89"/>
        <v>150</v>
      </c>
      <c r="AF411" s="11">
        <f t="shared" si="90"/>
        <v>0</v>
      </c>
      <c r="AG411" s="11">
        <f t="shared" si="91"/>
        <v>0</v>
      </c>
      <c r="AH411" s="11">
        <f t="shared" si="92"/>
        <v>0</v>
      </c>
      <c r="AI411" s="11">
        <f t="shared" si="93"/>
        <v>0</v>
      </c>
      <c r="AJ411" s="12">
        <v>45261</v>
      </c>
      <c r="AK411" s="11" t="s">
        <v>56</v>
      </c>
      <c r="AL411" s="9" t="s">
        <v>57</v>
      </c>
      <c r="AM411" s="9" t="str">
        <f t="shared" si="94"/>
        <v>Agriculture</v>
      </c>
      <c r="AN411" s="9" t="str">
        <f t="shared" si="95"/>
        <v>Central</v>
      </c>
      <c r="AO411" s="9" t="str">
        <f t="shared" si="96"/>
        <v>100-200 Mn</v>
      </c>
      <c r="AP411" s="9" t="str">
        <f t="shared" si="97"/>
        <v>ADB Countries</v>
      </c>
      <c r="AQ411" s="9" t="str">
        <f t="shared" si="98"/>
        <v>Non-Transition States</v>
      </c>
      <c r="AR411" s="13" t="str">
        <f>IF(ISNUMBER(MATCH(C411, {"Gabon","Sudan","Niger","Mali","Burkina Faso","Guinea"}, 0)), "De Facto Countries", "Non-De Facto Countries")</f>
        <v>Non-De Facto Countries</v>
      </c>
      <c r="AS411" s="9" t="str">
        <f t="shared" si="99"/>
        <v>Others Including Policy-Based</v>
      </c>
      <c r="AT411" s="9" t="str" cm="1">
        <f t="array" ref="AT411">_xlfn.SWITCH(K411,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12" spans="1:46" ht="10.5">
      <c r="A412" s="8" t="s">
        <v>988</v>
      </c>
      <c r="B412" s="9" t="s">
        <v>989</v>
      </c>
      <c r="C412" s="9" t="s">
        <v>200</v>
      </c>
      <c r="D412" s="9" t="s">
        <v>90</v>
      </c>
      <c r="E412" s="9" t="s">
        <v>97</v>
      </c>
      <c r="F412" s="9" t="s">
        <v>111</v>
      </c>
      <c r="G412" s="9" t="s">
        <v>111</v>
      </c>
      <c r="H412" s="9" t="s">
        <v>52</v>
      </c>
      <c r="I412" s="9" t="s">
        <v>53</v>
      </c>
      <c r="J412" s="9" t="s">
        <v>67</v>
      </c>
      <c r="K412" s="9" t="s">
        <v>99</v>
      </c>
      <c r="L412" s="9">
        <v>100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f t="shared" si="87"/>
        <v>0</v>
      </c>
      <c r="S412" s="9">
        <v>0</v>
      </c>
      <c r="T412" s="9">
        <v>0</v>
      </c>
      <c r="U412" s="9">
        <v>0</v>
      </c>
      <c r="V412" s="11">
        <f t="shared" si="88"/>
        <v>100</v>
      </c>
      <c r="W412" s="9" t="s">
        <v>11</v>
      </c>
      <c r="X412" s="9">
        <v>0</v>
      </c>
      <c r="Y412" s="9">
        <v>0</v>
      </c>
      <c r="Z412" s="9">
        <v>100</v>
      </c>
      <c r="AA412" s="9">
        <v>0</v>
      </c>
      <c r="AB412" s="9">
        <v>0</v>
      </c>
      <c r="AC412" s="10">
        <f t="shared" si="86"/>
        <v>100</v>
      </c>
      <c r="AD412" s="9" t="b">
        <f>Table1[[#This Row],[TOTAL HI]]=Table1[[#This Row],[Total]]</f>
        <v>1</v>
      </c>
      <c r="AE412" s="11">
        <f t="shared" si="89"/>
        <v>0</v>
      </c>
      <c r="AF412" s="11">
        <f t="shared" si="90"/>
        <v>0</v>
      </c>
      <c r="AG412" s="11">
        <f t="shared" si="91"/>
        <v>100</v>
      </c>
      <c r="AH412" s="11">
        <f t="shared" si="92"/>
        <v>0</v>
      </c>
      <c r="AI412" s="11">
        <f t="shared" si="93"/>
        <v>0</v>
      </c>
      <c r="AJ412" s="12">
        <v>45261</v>
      </c>
      <c r="AK412" s="11" t="s">
        <v>56</v>
      </c>
      <c r="AL412" s="9" t="s">
        <v>57</v>
      </c>
      <c r="AM412" s="9" t="str">
        <f t="shared" si="94"/>
        <v>Industry</v>
      </c>
      <c r="AN412" s="9" t="str">
        <f t="shared" si="95"/>
        <v>Central</v>
      </c>
      <c r="AO412" s="9" t="str">
        <f t="shared" si="96"/>
        <v>50-100 Mn</v>
      </c>
      <c r="AP412" s="9" t="str">
        <f t="shared" si="97"/>
        <v>Blend Countries</v>
      </c>
      <c r="AQ412" s="9" t="str">
        <f t="shared" si="98"/>
        <v>Non-Transition States</v>
      </c>
      <c r="AR412" s="13" t="str">
        <f>IF(ISNUMBER(MATCH(C412, {"Gabon","Sudan","Niger","Mali","Burkina Faso","Guinea"}, 0)), "De Facto Countries", "Non-De Facto Countries")</f>
        <v>Non-De Facto Countries</v>
      </c>
      <c r="AS412" s="9" t="str">
        <f t="shared" si="99"/>
        <v>Others Including Policy-Based</v>
      </c>
      <c r="AT412" s="9" t="str" cm="1">
        <f t="array" ref="AT412">_xlfn.SWITCH(K412,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13" spans="1:46" ht="10.5">
      <c r="A413" s="8" t="s">
        <v>990</v>
      </c>
      <c r="B413" s="9" t="s">
        <v>991</v>
      </c>
      <c r="C413" s="9" t="s">
        <v>82</v>
      </c>
      <c r="D413" s="9" t="s">
        <v>49</v>
      </c>
      <c r="E413" s="9" t="s">
        <v>79</v>
      </c>
      <c r="F413" s="9" t="s">
        <v>173</v>
      </c>
      <c r="G413" s="9" t="s">
        <v>173</v>
      </c>
      <c r="H413" s="9" t="s">
        <v>52</v>
      </c>
      <c r="I413" s="9" t="s">
        <v>53</v>
      </c>
      <c r="J413" s="9" t="s">
        <v>112</v>
      </c>
      <c r="K413" s="9" t="s">
        <v>55</v>
      </c>
      <c r="L413" s="9">
        <v>0</v>
      </c>
      <c r="M413" s="9">
        <v>0</v>
      </c>
      <c r="N413" s="9">
        <v>0</v>
      </c>
      <c r="O413" s="9">
        <v>25</v>
      </c>
      <c r="P413" s="9">
        <v>0</v>
      </c>
      <c r="Q413" s="9">
        <v>5</v>
      </c>
      <c r="R413" s="9">
        <f t="shared" si="87"/>
        <v>30</v>
      </c>
      <c r="S413" s="9">
        <v>0</v>
      </c>
      <c r="T413" s="9">
        <v>0</v>
      </c>
      <c r="U413" s="9">
        <v>0</v>
      </c>
      <c r="V413" s="11">
        <f t="shared" si="88"/>
        <v>30</v>
      </c>
      <c r="W413" s="9" t="s">
        <v>17</v>
      </c>
      <c r="X413" s="9">
        <v>100</v>
      </c>
      <c r="Y413" s="9">
        <v>0</v>
      </c>
      <c r="Z413" s="9">
        <v>0</v>
      </c>
      <c r="AA413" s="9">
        <v>0</v>
      </c>
      <c r="AB413" s="9">
        <v>0</v>
      </c>
      <c r="AC413" s="10">
        <f t="shared" si="86"/>
        <v>30</v>
      </c>
      <c r="AD413" s="9" t="b">
        <f>Table1[[#This Row],[TOTAL HI]]=Table1[[#This Row],[Total]]</f>
        <v>1</v>
      </c>
      <c r="AE413" s="11">
        <f t="shared" si="89"/>
        <v>30</v>
      </c>
      <c r="AF413" s="11">
        <f t="shared" si="90"/>
        <v>0</v>
      </c>
      <c r="AG413" s="11">
        <f t="shared" si="91"/>
        <v>0</v>
      </c>
      <c r="AH413" s="11">
        <f t="shared" si="92"/>
        <v>0</v>
      </c>
      <c r="AI413" s="11">
        <f t="shared" si="93"/>
        <v>0</v>
      </c>
      <c r="AJ413" s="12">
        <v>45261</v>
      </c>
      <c r="AK413" s="11" t="s">
        <v>56</v>
      </c>
      <c r="AL413" s="9" t="s">
        <v>57</v>
      </c>
      <c r="AM413" s="9" t="str">
        <f t="shared" si="94"/>
        <v>Multi-Sector</v>
      </c>
      <c r="AN413" s="9" t="str">
        <f t="shared" si="95"/>
        <v>Multi</v>
      </c>
      <c r="AO413" s="9" t="str">
        <f t="shared" si="96"/>
        <v>&lt;1-50 Mn</v>
      </c>
      <c r="AP413" s="9" t="str">
        <f t="shared" si="97"/>
        <v>Multinational</v>
      </c>
      <c r="AQ413" s="9" t="str">
        <f t="shared" si="98"/>
        <v>Multinational</v>
      </c>
      <c r="AR413" s="13" t="str">
        <f>IF(ISNUMBER(MATCH(C413, {"Gabon","Sudan","Niger","Mali","Burkina Faso","Guinea"}, 0)), "De Facto Countries", "Non-De Facto Countries")</f>
        <v>Non-De Facto Countries</v>
      </c>
      <c r="AS413" s="9" t="str">
        <f t="shared" si="99"/>
        <v>Others Including Policy-Based</v>
      </c>
      <c r="AT413" s="9" t="str" cm="1">
        <f t="array" ref="AT413">_xlfn.SWITCH(K413,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14" spans="1:46" ht="10.5">
      <c r="A414" s="8" t="s">
        <v>992</v>
      </c>
      <c r="B414" s="9" t="s">
        <v>993</v>
      </c>
      <c r="C414" s="9" t="s">
        <v>48</v>
      </c>
      <c r="D414" s="9" t="s">
        <v>49</v>
      </c>
      <c r="E414" s="9" t="s">
        <v>50</v>
      </c>
      <c r="F414" s="9" t="s">
        <v>51</v>
      </c>
      <c r="G414" s="9" t="s">
        <v>51</v>
      </c>
      <c r="H414" s="9" t="s">
        <v>52</v>
      </c>
      <c r="I414" s="9" t="s">
        <v>53</v>
      </c>
      <c r="J414" s="9" t="s">
        <v>54</v>
      </c>
      <c r="K414" s="9" t="s">
        <v>55</v>
      </c>
      <c r="L414" s="9">
        <v>60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f t="shared" si="87"/>
        <v>0</v>
      </c>
      <c r="S414" s="9">
        <v>0</v>
      </c>
      <c r="T414" s="9">
        <v>0</v>
      </c>
      <c r="U414" s="9">
        <v>0</v>
      </c>
      <c r="V414" s="11">
        <f t="shared" si="88"/>
        <v>60</v>
      </c>
      <c r="W414" s="9" t="s">
        <v>11</v>
      </c>
      <c r="X414" s="9">
        <v>100</v>
      </c>
      <c r="Y414" s="9">
        <v>0</v>
      </c>
      <c r="Z414" s="9">
        <v>0</v>
      </c>
      <c r="AA414" s="9">
        <v>0</v>
      </c>
      <c r="AB414" s="9">
        <v>0</v>
      </c>
      <c r="AC414" s="10">
        <f t="shared" si="86"/>
        <v>60</v>
      </c>
      <c r="AD414" s="9" t="b">
        <f>Table1[[#This Row],[TOTAL HI]]=Table1[[#This Row],[Total]]</f>
        <v>1</v>
      </c>
      <c r="AE414" s="11">
        <f t="shared" si="89"/>
        <v>60</v>
      </c>
      <c r="AF414" s="11">
        <f t="shared" si="90"/>
        <v>0</v>
      </c>
      <c r="AG414" s="11">
        <f t="shared" si="91"/>
        <v>0</v>
      </c>
      <c r="AH414" s="11">
        <f t="shared" si="92"/>
        <v>0</v>
      </c>
      <c r="AI414" s="11">
        <f t="shared" si="93"/>
        <v>0</v>
      </c>
      <c r="AJ414" s="12">
        <v>45261</v>
      </c>
      <c r="AK414" s="11" t="s">
        <v>56</v>
      </c>
      <c r="AL414" s="9" t="s">
        <v>57</v>
      </c>
      <c r="AM414" s="9" t="str">
        <f t="shared" si="94"/>
        <v>Agriculture</v>
      </c>
      <c r="AN414" s="9" t="str">
        <f t="shared" si="95"/>
        <v>North</v>
      </c>
      <c r="AO414" s="9" t="str">
        <f t="shared" si="96"/>
        <v>50-100 Mn</v>
      </c>
      <c r="AP414" s="9" t="str">
        <f t="shared" si="97"/>
        <v>ADB Countries</v>
      </c>
      <c r="AQ414" s="9" t="str">
        <f t="shared" si="98"/>
        <v>Non-Transition States</v>
      </c>
      <c r="AR414" s="13" t="str">
        <f>IF(ISNUMBER(MATCH(C414, {"Gabon","Sudan","Niger","Mali","Burkina Faso","Guinea"}, 0)), "De Facto Countries", "Non-De Facto Countries")</f>
        <v>Non-De Facto Countries</v>
      </c>
      <c r="AS414" s="9" t="str">
        <f t="shared" si="99"/>
        <v>Others Including Policy-Based</v>
      </c>
      <c r="AT414" s="9" t="str" cm="1">
        <f t="array" ref="AT414">_xlfn.SWITCH(K414,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15" spans="1:46" ht="10.5">
      <c r="A415" s="8" t="s">
        <v>994</v>
      </c>
      <c r="B415" s="9" t="s">
        <v>995</v>
      </c>
      <c r="C415" s="9" t="s">
        <v>48</v>
      </c>
      <c r="D415" s="9" t="s">
        <v>49</v>
      </c>
      <c r="E415" s="9" t="s">
        <v>50</v>
      </c>
      <c r="F415" s="9" t="s">
        <v>51</v>
      </c>
      <c r="G415" s="9" t="s">
        <v>51</v>
      </c>
      <c r="H415" s="9" t="s">
        <v>52</v>
      </c>
      <c r="I415" s="9" t="s">
        <v>53</v>
      </c>
      <c r="J415" s="9" t="s">
        <v>54</v>
      </c>
      <c r="K415" s="9" t="s">
        <v>55</v>
      </c>
      <c r="L415" s="9">
        <v>40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f t="shared" si="87"/>
        <v>0</v>
      </c>
      <c r="S415" s="9">
        <v>0</v>
      </c>
      <c r="T415" s="9">
        <v>0</v>
      </c>
      <c r="U415" s="9">
        <v>0</v>
      </c>
      <c r="V415" s="11">
        <f t="shared" si="88"/>
        <v>40</v>
      </c>
      <c r="W415" s="9" t="s">
        <v>11</v>
      </c>
      <c r="X415" s="9">
        <v>100</v>
      </c>
      <c r="Y415" s="9">
        <v>0</v>
      </c>
      <c r="Z415" s="9">
        <v>0</v>
      </c>
      <c r="AA415" s="9">
        <v>0</v>
      </c>
      <c r="AB415" s="9">
        <v>0</v>
      </c>
      <c r="AC415" s="10">
        <f t="shared" si="86"/>
        <v>40</v>
      </c>
      <c r="AD415" s="9" t="b">
        <f>Table1[[#This Row],[TOTAL HI]]=Table1[[#This Row],[Total]]</f>
        <v>1</v>
      </c>
      <c r="AE415" s="11">
        <f t="shared" si="89"/>
        <v>40</v>
      </c>
      <c r="AF415" s="11">
        <f t="shared" si="90"/>
        <v>0</v>
      </c>
      <c r="AG415" s="11">
        <f t="shared" si="91"/>
        <v>0</v>
      </c>
      <c r="AH415" s="11">
        <f t="shared" si="92"/>
        <v>0</v>
      </c>
      <c r="AI415" s="11">
        <f t="shared" si="93"/>
        <v>0</v>
      </c>
      <c r="AJ415" s="12">
        <v>45261</v>
      </c>
      <c r="AK415" s="11" t="s">
        <v>56</v>
      </c>
      <c r="AL415" s="9" t="s">
        <v>57</v>
      </c>
      <c r="AM415" s="9" t="str">
        <f t="shared" si="94"/>
        <v>Agriculture</v>
      </c>
      <c r="AN415" s="9" t="str">
        <f t="shared" si="95"/>
        <v>North</v>
      </c>
      <c r="AO415" s="9" t="str">
        <f t="shared" si="96"/>
        <v>&lt;1-50 Mn</v>
      </c>
      <c r="AP415" s="9" t="str">
        <f t="shared" si="97"/>
        <v>ADB Countries</v>
      </c>
      <c r="AQ415" s="9" t="str">
        <f t="shared" si="98"/>
        <v>Non-Transition States</v>
      </c>
      <c r="AR415" s="13" t="str">
        <f>IF(ISNUMBER(MATCH(C415, {"Gabon","Sudan","Niger","Mali","Burkina Faso","Guinea"}, 0)), "De Facto Countries", "Non-De Facto Countries")</f>
        <v>Non-De Facto Countries</v>
      </c>
      <c r="AS415" s="9" t="str">
        <f t="shared" si="99"/>
        <v>Others Including Policy-Based</v>
      </c>
      <c r="AT415" s="9" t="str" cm="1">
        <f t="array" ref="AT415">_xlfn.SWITCH(K415,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16" spans="1:46" ht="10.5">
      <c r="A416" s="8" t="s">
        <v>996</v>
      </c>
      <c r="B416" s="9" t="s">
        <v>997</v>
      </c>
      <c r="C416" s="9" t="s">
        <v>211</v>
      </c>
      <c r="D416" s="9" t="s">
        <v>49</v>
      </c>
      <c r="E416" s="9" t="s">
        <v>79</v>
      </c>
      <c r="F416" s="9" t="s">
        <v>130</v>
      </c>
      <c r="G416" s="9" t="s">
        <v>130</v>
      </c>
      <c r="H416" s="9" t="s">
        <v>52</v>
      </c>
      <c r="I416" s="9" t="s">
        <v>53</v>
      </c>
      <c r="J416" s="9" t="s">
        <v>54</v>
      </c>
      <c r="K416" s="9" t="s">
        <v>104</v>
      </c>
      <c r="L416" s="9">
        <v>80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f t="shared" si="87"/>
        <v>0</v>
      </c>
      <c r="S416" s="9">
        <v>0</v>
      </c>
      <c r="T416" s="9">
        <v>0</v>
      </c>
      <c r="U416" s="9">
        <v>0</v>
      </c>
      <c r="V416" s="11">
        <f t="shared" si="88"/>
        <v>80</v>
      </c>
      <c r="W416" s="9" t="s">
        <v>11</v>
      </c>
      <c r="X416" s="9">
        <v>40</v>
      </c>
      <c r="Y416" s="9">
        <v>0</v>
      </c>
      <c r="Z416" s="9">
        <v>0</v>
      </c>
      <c r="AA416" s="9">
        <v>0</v>
      </c>
      <c r="AB416" s="9">
        <v>60</v>
      </c>
      <c r="AC416" s="10">
        <f t="shared" si="86"/>
        <v>80</v>
      </c>
      <c r="AD416" s="9" t="b">
        <f>Table1[[#This Row],[TOTAL HI]]=Table1[[#This Row],[Total]]</f>
        <v>1</v>
      </c>
      <c r="AE416" s="11">
        <f t="shared" si="89"/>
        <v>32</v>
      </c>
      <c r="AF416" s="11">
        <f t="shared" si="90"/>
        <v>0</v>
      </c>
      <c r="AG416" s="11">
        <f t="shared" si="91"/>
        <v>0</v>
      </c>
      <c r="AH416" s="11">
        <f t="shared" si="92"/>
        <v>0</v>
      </c>
      <c r="AI416" s="11">
        <f t="shared" si="93"/>
        <v>48</v>
      </c>
      <c r="AJ416" s="12">
        <v>45261</v>
      </c>
      <c r="AK416" s="11" t="s">
        <v>56</v>
      </c>
      <c r="AL416" s="9" t="s">
        <v>27</v>
      </c>
      <c r="AM416" s="9" t="str">
        <f t="shared" si="94"/>
        <v>WASH Sector</v>
      </c>
      <c r="AN416" s="9" t="str">
        <f t="shared" si="95"/>
        <v>North</v>
      </c>
      <c r="AO416" s="9" t="str">
        <f t="shared" si="96"/>
        <v>50-100 Mn</v>
      </c>
      <c r="AP416" s="9" t="str">
        <f t="shared" si="97"/>
        <v>ADB Countries</v>
      </c>
      <c r="AQ416" s="9" t="str">
        <f t="shared" si="98"/>
        <v>Non-Transition States</v>
      </c>
      <c r="AR416" s="13" t="str">
        <f>IF(ISNUMBER(MATCH(C416, {"Gabon","Sudan","Niger","Mali","Burkina Faso","Guinea"}, 0)), "De Facto Countries", "Non-De Facto Countries")</f>
        <v>Non-De Facto Countries</v>
      </c>
      <c r="AS416" s="9" t="str">
        <f t="shared" si="99"/>
        <v>Infrastructure</v>
      </c>
      <c r="AT416" s="9" t="str" cm="1">
        <f t="array" ref="AT416">_xlfn.SWITCH(K416,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17" spans="1:46" ht="10.5">
      <c r="A417" s="8" t="s">
        <v>998</v>
      </c>
      <c r="B417" s="9" t="s">
        <v>999</v>
      </c>
      <c r="C417" s="9" t="s">
        <v>192</v>
      </c>
      <c r="D417" s="9" t="s">
        <v>49</v>
      </c>
      <c r="E417" s="9" t="s">
        <v>66</v>
      </c>
      <c r="F417" s="9" t="s">
        <v>130</v>
      </c>
      <c r="G417" s="9" t="s">
        <v>130</v>
      </c>
      <c r="H417" s="9" t="s">
        <v>52</v>
      </c>
      <c r="I417" s="9" t="s">
        <v>53</v>
      </c>
      <c r="J417" s="9" t="s">
        <v>74</v>
      </c>
      <c r="K417" s="9" t="s">
        <v>104</v>
      </c>
      <c r="L417" s="9">
        <v>80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f t="shared" si="87"/>
        <v>0</v>
      </c>
      <c r="S417" s="9">
        <v>0</v>
      </c>
      <c r="T417" s="9">
        <v>0</v>
      </c>
      <c r="U417" s="9">
        <v>0</v>
      </c>
      <c r="V417" s="11">
        <f t="shared" si="88"/>
        <v>80</v>
      </c>
      <c r="W417" s="9" t="s">
        <v>11</v>
      </c>
      <c r="X417" s="9">
        <v>0</v>
      </c>
      <c r="Y417" s="9">
        <v>0</v>
      </c>
      <c r="Z417" s="9">
        <v>0</v>
      </c>
      <c r="AA417" s="9">
        <v>0</v>
      </c>
      <c r="AB417" s="9">
        <v>100</v>
      </c>
      <c r="AC417" s="10">
        <f t="shared" si="86"/>
        <v>80</v>
      </c>
      <c r="AD417" s="9" t="b">
        <f>Table1[[#This Row],[TOTAL HI]]=Table1[[#This Row],[Total]]</f>
        <v>1</v>
      </c>
      <c r="AE417" s="11">
        <f t="shared" si="89"/>
        <v>0</v>
      </c>
      <c r="AF417" s="11">
        <f t="shared" si="90"/>
        <v>0</v>
      </c>
      <c r="AG417" s="11">
        <f t="shared" si="91"/>
        <v>0</v>
      </c>
      <c r="AH417" s="11">
        <f t="shared" si="92"/>
        <v>0</v>
      </c>
      <c r="AI417" s="11">
        <f t="shared" si="93"/>
        <v>80</v>
      </c>
      <c r="AJ417" s="12">
        <v>45261</v>
      </c>
      <c r="AK417" s="11" t="s">
        <v>56</v>
      </c>
      <c r="AL417" s="9" t="s">
        <v>27</v>
      </c>
      <c r="AM417" s="9" t="str">
        <f t="shared" si="94"/>
        <v>WASH Sector</v>
      </c>
      <c r="AN417" s="9" t="str">
        <f t="shared" si="95"/>
        <v>West</v>
      </c>
      <c r="AO417" s="9" t="str">
        <f t="shared" si="96"/>
        <v>50-100 Mn</v>
      </c>
      <c r="AP417" s="9" t="str">
        <f t="shared" si="97"/>
        <v>Blend Countries</v>
      </c>
      <c r="AQ417" s="9" t="str">
        <f t="shared" si="98"/>
        <v>Non-Transition States</v>
      </c>
      <c r="AR417" s="13" t="str">
        <f>IF(ISNUMBER(MATCH(C417, {"Gabon","Sudan","Niger","Mali","Burkina Faso","Guinea"}, 0)), "De Facto Countries", "Non-De Facto Countries")</f>
        <v>Non-De Facto Countries</v>
      </c>
      <c r="AS417" s="9" t="str">
        <f t="shared" si="99"/>
        <v>Infrastructure</v>
      </c>
      <c r="AT417" s="9" t="str" cm="1">
        <f t="array" ref="AT417">_xlfn.SWITCH(K417,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18" spans="1:46" ht="10.5">
      <c r="A418" s="8" t="s">
        <v>1000</v>
      </c>
      <c r="B418" s="9" t="s">
        <v>1001</v>
      </c>
      <c r="C418" s="9" t="s">
        <v>200</v>
      </c>
      <c r="D418" s="9" t="s">
        <v>49</v>
      </c>
      <c r="E418" s="9" t="s">
        <v>66</v>
      </c>
      <c r="F418" s="9" t="s">
        <v>456</v>
      </c>
      <c r="G418" s="9" t="s">
        <v>456</v>
      </c>
      <c r="H418" s="9" t="s">
        <v>52</v>
      </c>
      <c r="I418" s="9" t="s">
        <v>53</v>
      </c>
      <c r="J418" s="9" t="s">
        <v>67</v>
      </c>
      <c r="K418" s="9" t="s">
        <v>86</v>
      </c>
      <c r="L418" s="9">
        <v>50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f t="shared" si="87"/>
        <v>0</v>
      </c>
      <c r="S418" s="9">
        <v>0</v>
      </c>
      <c r="T418" s="9">
        <v>0</v>
      </c>
      <c r="U418" s="9">
        <v>0</v>
      </c>
      <c r="V418" s="11">
        <f t="shared" si="88"/>
        <v>50</v>
      </c>
      <c r="W418" s="9" t="s">
        <v>11</v>
      </c>
      <c r="X418" s="9">
        <v>0</v>
      </c>
      <c r="Y418" s="9">
        <v>100</v>
      </c>
      <c r="Z418" s="9">
        <v>0</v>
      </c>
      <c r="AA418" s="9">
        <v>0</v>
      </c>
      <c r="AB418" s="9">
        <v>0</v>
      </c>
      <c r="AC418" s="10">
        <f t="shared" si="86"/>
        <v>50</v>
      </c>
      <c r="AD418" s="9" t="b">
        <f>Table1[[#This Row],[TOTAL HI]]=Table1[[#This Row],[Total]]</f>
        <v>1</v>
      </c>
      <c r="AE418" s="11">
        <f t="shared" si="89"/>
        <v>0</v>
      </c>
      <c r="AF418" s="11">
        <f t="shared" si="90"/>
        <v>50</v>
      </c>
      <c r="AG418" s="11">
        <f t="shared" si="91"/>
        <v>0</v>
      </c>
      <c r="AH418" s="11">
        <f t="shared" si="92"/>
        <v>0</v>
      </c>
      <c r="AI418" s="11">
        <f t="shared" si="93"/>
        <v>0</v>
      </c>
      <c r="AJ418" s="12">
        <v>45261</v>
      </c>
      <c r="AK418" s="11" t="s">
        <v>56</v>
      </c>
      <c r="AL418" s="9" t="s">
        <v>57</v>
      </c>
      <c r="AM418" s="9" t="str">
        <f t="shared" si="94"/>
        <v>Power</v>
      </c>
      <c r="AN418" s="9" t="str">
        <f t="shared" si="95"/>
        <v>Central</v>
      </c>
      <c r="AO418" s="9" t="str">
        <f t="shared" si="96"/>
        <v>&lt;1-50 Mn</v>
      </c>
      <c r="AP418" s="9" t="str">
        <f t="shared" si="97"/>
        <v>Blend Countries</v>
      </c>
      <c r="AQ418" s="9" t="str">
        <f t="shared" si="98"/>
        <v>Non-Transition States</v>
      </c>
      <c r="AR418" s="13" t="str">
        <f>IF(ISNUMBER(MATCH(C418, {"Gabon","Sudan","Niger","Mali","Burkina Faso","Guinea"}, 0)), "De Facto Countries", "Non-De Facto Countries")</f>
        <v>Non-De Facto Countries</v>
      </c>
      <c r="AS418" s="9" t="str">
        <f t="shared" si="99"/>
        <v>Infrastructure</v>
      </c>
      <c r="AT418" s="9" t="str" cm="1">
        <f t="array" ref="AT418">_xlfn.SWITCH(K418,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19" spans="1:46" ht="10.5">
      <c r="A419" s="8" t="s">
        <v>1002</v>
      </c>
      <c r="B419" s="9" t="s">
        <v>1003</v>
      </c>
      <c r="C419" s="9" t="s">
        <v>279</v>
      </c>
      <c r="D419" s="9" t="s">
        <v>49</v>
      </c>
      <c r="E419" s="9" t="s">
        <v>50</v>
      </c>
      <c r="F419" s="9" t="s">
        <v>302</v>
      </c>
      <c r="G419" s="9" t="s">
        <v>302</v>
      </c>
      <c r="H419" s="9" t="s">
        <v>52</v>
      </c>
      <c r="I419" s="9" t="s">
        <v>53</v>
      </c>
      <c r="J419" s="9" t="s">
        <v>74</v>
      </c>
      <c r="K419" s="9" t="s">
        <v>93</v>
      </c>
      <c r="L419" s="9">
        <v>50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f t="shared" si="87"/>
        <v>0</v>
      </c>
      <c r="S419" s="9">
        <v>0</v>
      </c>
      <c r="T419" s="9">
        <v>0</v>
      </c>
      <c r="U419" s="9">
        <v>0</v>
      </c>
      <c r="V419" s="11">
        <f t="shared" si="88"/>
        <v>50</v>
      </c>
      <c r="W419" s="9" t="s">
        <v>11</v>
      </c>
      <c r="X419" s="9">
        <v>100</v>
      </c>
      <c r="Y419" s="9">
        <v>0</v>
      </c>
      <c r="Z419" s="9">
        <v>0</v>
      </c>
      <c r="AA419" s="9">
        <v>0</v>
      </c>
      <c r="AB419" s="9">
        <v>0</v>
      </c>
      <c r="AC419" s="10">
        <f t="shared" si="86"/>
        <v>50</v>
      </c>
      <c r="AD419" s="9" t="b">
        <f>Table1[[#This Row],[TOTAL HI]]=Table1[[#This Row],[Total]]</f>
        <v>1</v>
      </c>
      <c r="AE419" s="11">
        <f t="shared" si="89"/>
        <v>50</v>
      </c>
      <c r="AF419" s="11">
        <f t="shared" si="90"/>
        <v>0</v>
      </c>
      <c r="AG419" s="11">
        <f t="shared" si="91"/>
        <v>0</v>
      </c>
      <c r="AH419" s="11">
        <f t="shared" si="92"/>
        <v>0</v>
      </c>
      <c r="AI419" s="11">
        <f t="shared" si="93"/>
        <v>0</v>
      </c>
      <c r="AJ419" s="12">
        <v>45261</v>
      </c>
      <c r="AK419" s="11" t="s">
        <v>56</v>
      </c>
      <c r="AL419" s="9" t="s">
        <v>57</v>
      </c>
      <c r="AM419" s="9" t="str">
        <f t="shared" si="94"/>
        <v>Agriculture</v>
      </c>
      <c r="AN419" s="9" t="str">
        <f t="shared" si="95"/>
        <v>West</v>
      </c>
      <c r="AO419" s="9" t="str">
        <f t="shared" si="96"/>
        <v>&lt;1-50 Mn</v>
      </c>
      <c r="AP419" s="9" t="str">
        <f t="shared" si="97"/>
        <v>Blend Countries</v>
      </c>
      <c r="AQ419" s="9" t="str">
        <f t="shared" si="98"/>
        <v>Non-Transition States</v>
      </c>
      <c r="AR419" s="13" t="str">
        <f>IF(ISNUMBER(MATCH(C419, {"Gabon","Sudan","Niger","Mali","Burkina Faso","Guinea"}, 0)), "De Facto Countries", "Non-De Facto Countries")</f>
        <v>Non-De Facto Countries</v>
      </c>
      <c r="AS419" s="9" t="str">
        <f t="shared" si="99"/>
        <v>Others Including Policy-Based</v>
      </c>
      <c r="AT419" s="9" t="str" cm="1">
        <f t="array" ref="AT419">_xlfn.SWITCH(K419,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20" spans="1:46" ht="10.5">
      <c r="A420" s="8" t="s">
        <v>1004</v>
      </c>
      <c r="B420" s="9" t="s">
        <v>1005</v>
      </c>
      <c r="C420" s="9" t="s">
        <v>279</v>
      </c>
      <c r="D420" s="9" t="s">
        <v>49</v>
      </c>
      <c r="E420" s="9" t="s">
        <v>79</v>
      </c>
      <c r="F420" s="9" t="s">
        <v>302</v>
      </c>
      <c r="G420" s="9" t="s">
        <v>302</v>
      </c>
      <c r="H420" s="9" t="s">
        <v>52</v>
      </c>
      <c r="I420" s="9" t="s">
        <v>53</v>
      </c>
      <c r="J420" s="9" t="s">
        <v>74</v>
      </c>
      <c r="K420" s="9" t="s">
        <v>93</v>
      </c>
      <c r="L420" s="9">
        <v>50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f t="shared" si="87"/>
        <v>0</v>
      </c>
      <c r="S420" s="9">
        <v>0</v>
      </c>
      <c r="T420" s="9">
        <v>0</v>
      </c>
      <c r="U420" s="9">
        <v>0</v>
      </c>
      <c r="V420" s="11">
        <f t="shared" si="88"/>
        <v>50</v>
      </c>
      <c r="W420" s="9" t="s">
        <v>11</v>
      </c>
      <c r="X420" s="9">
        <v>50</v>
      </c>
      <c r="Y420" s="9">
        <v>0</v>
      </c>
      <c r="Z420" s="9">
        <v>25</v>
      </c>
      <c r="AA420" s="9">
        <v>0</v>
      </c>
      <c r="AB420" s="9">
        <v>25</v>
      </c>
      <c r="AC420" s="10">
        <f t="shared" si="86"/>
        <v>50</v>
      </c>
      <c r="AD420" s="9" t="b">
        <f>Table1[[#This Row],[TOTAL HI]]=Table1[[#This Row],[Total]]</f>
        <v>1</v>
      </c>
      <c r="AE420" s="11">
        <f t="shared" si="89"/>
        <v>25</v>
      </c>
      <c r="AF420" s="11">
        <f t="shared" si="90"/>
        <v>0</v>
      </c>
      <c r="AG420" s="11">
        <f t="shared" si="91"/>
        <v>12.5</v>
      </c>
      <c r="AH420" s="11">
        <f t="shared" si="92"/>
        <v>0</v>
      </c>
      <c r="AI420" s="11">
        <f t="shared" si="93"/>
        <v>12.5</v>
      </c>
      <c r="AJ420" s="12">
        <v>45261</v>
      </c>
      <c r="AK420" s="11" t="s">
        <v>56</v>
      </c>
      <c r="AL420" s="9" t="s">
        <v>27</v>
      </c>
      <c r="AM420" s="9" t="str">
        <f t="shared" si="94"/>
        <v>Agriculture</v>
      </c>
      <c r="AN420" s="9" t="str">
        <f t="shared" si="95"/>
        <v>West</v>
      </c>
      <c r="AO420" s="9" t="str">
        <f t="shared" si="96"/>
        <v>&lt;1-50 Mn</v>
      </c>
      <c r="AP420" s="9" t="str">
        <f t="shared" si="97"/>
        <v>Blend Countries</v>
      </c>
      <c r="AQ420" s="9" t="str">
        <f t="shared" si="98"/>
        <v>Non-Transition States</v>
      </c>
      <c r="AR420" s="13" t="str">
        <f>IF(ISNUMBER(MATCH(C420, {"Gabon","Sudan","Niger","Mali","Burkina Faso","Guinea"}, 0)), "De Facto Countries", "Non-De Facto Countries")</f>
        <v>Non-De Facto Countries</v>
      </c>
      <c r="AS420" s="9" t="str">
        <f t="shared" si="99"/>
        <v>Others Including Policy-Based</v>
      </c>
      <c r="AT420" s="9" t="str" cm="1">
        <f t="array" ref="AT420">_xlfn.SWITCH(K420,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21" spans="1:46" ht="10.5">
      <c r="A421" s="8" t="s">
        <v>1006</v>
      </c>
      <c r="B421" s="9" t="s">
        <v>1007</v>
      </c>
      <c r="C421" s="9" t="s">
        <v>333</v>
      </c>
      <c r="D421" s="9" t="s">
        <v>49</v>
      </c>
      <c r="E421" s="9" t="s">
        <v>66</v>
      </c>
      <c r="F421" s="9" t="s">
        <v>183</v>
      </c>
      <c r="G421" s="9" t="s">
        <v>183</v>
      </c>
      <c r="H421" s="9" t="s">
        <v>52</v>
      </c>
      <c r="I421" s="9" t="s">
        <v>53</v>
      </c>
      <c r="J421" s="9" t="s">
        <v>62</v>
      </c>
      <c r="K421" s="9" t="s">
        <v>55</v>
      </c>
      <c r="L421" s="9">
        <v>0</v>
      </c>
      <c r="M421" s="9">
        <v>0</v>
      </c>
      <c r="N421" s="9">
        <v>20</v>
      </c>
      <c r="O421" s="9">
        <v>0</v>
      </c>
      <c r="P421" s="9">
        <v>0</v>
      </c>
      <c r="Q421" s="9">
        <v>10</v>
      </c>
      <c r="R421" s="9">
        <f t="shared" si="87"/>
        <v>30</v>
      </c>
      <c r="S421" s="9">
        <v>0</v>
      </c>
      <c r="T421" s="9">
        <v>7.53</v>
      </c>
      <c r="U421" s="9">
        <v>0</v>
      </c>
      <c r="V421" s="11">
        <f t="shared" si="88"/>
        <v>30</v>
      </c>
      <c r="W421" s="9" t="s">
        <v>17</v>
      </c>
      <c r="X421" s="9">
        <v>100</v>
      </c>
      <c r="Y421" s="9">
        <v>0</v>
      </c>
      <c r="Z421" s="9">
        <v>0</v>
      </c>
      <c r="AA421" s="9">
        <v>0</v>
      </c>
      <c r="AB421" s="9">
        <v>0</v>
      </c>
      <c r="AC421" s="10">
        <f t="shared" ref="AC421:AC484" si="100">SUM(AE421:AI421)</f>
        <v>30</v>
      </c>
      <c r="AD421" s="9" t="b">
        <f>Table1[[#This Row],[TOTAL HI]]=Table1[[#This Row],[Total]]</f>
        <v>1</v>
      </c>
      <c r="AE421" s="11">
        <f t="shared" si="89"/>
        <v>30</v>
      </c>
      <c r="AF421" s="11">
        <f t="shared" si="90"/>
        <v>0</v>
      </c>
      <c r="AG421" s="11">
        <f t="shared" si="91"/>
        <v>0</v>
      </c>
      <c r="AH421" s="11">
        <f t="shared" si="92"/>
        <v>0</v>
      </c>
      <c r="AI421" s="11">
        <f t="shared" si="93"/>
        <v>0</v>
      </c>
      <c r="AJ421" s="12">
        <v>45261</v>
      </c>
      <c r="AK421" s="11" t="s">
        <v>56</v>
      </c>
      <c r="AL421" s="9" t="s">
        <v>57</v>
      </c>
      <c r="AM421" s="9" t="str">
        <f t="shared" si="94"/>
        <v>Agriculture</v>
      </c>
      <c r="AN421" s="9" t="str">
        <f t="shared" si="95"/>
        <v>South</v>
      </c>
      <c r="AO421" s="9" t="str">
        <f t="shared" si="96"/>
        <v>&lt;1-50 Mn</v>
      </c>
      <c r="AP421" s="9" t="str">
        <f t="shared" si="97"/>
        <v>ADF Countries</v>
      </c>
      <c r="AQ421" s="9" t="str">
        <f t="shared" si="98"/>
        <v>Transition States</v>
      </c>
      <c r="AR421" s="13" t="str">
        <f>IF(ISNUMBER(MATCH(C421, {"Gabon","Sudan","Niger","Mali","Burkina Faso","Guinea"}, 0)), "De Facto Countries", "Non-De Facto Countries")</f>
        <v>Non-De Facto Countries</v>
      </c>
      <c r="AS421" s="9" t="str">
        <f t="shared" si="99"/>
        <v>Others Including Policy-Based</v>
      </c>
      <c r="AT421" s="9" t="str" cm="1">
        <f t="array" ref="AT421">_xlfn.SWITCH(K421,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22" spans="1:46" ht="10.5">
      <c r="A422" s="8" t="s">
        <v>1008</v>
      </c>
      <c r="B422" s="9" t="s">
        <v>1009</v>
      </c>
      <c r="C422" s="9" t="s">
        <v>211</v>
      </c>
      <c r="D422" s="9" t="s">
        <v>49</v>
      </c>
      <c r="E422" s="9" t="s">
        <v>66</v>
      </c>
      <c r="F422" s="9" t="s">
        <v>51</v>
      </c>
      <c r="G422" s="9" t="s">
        <v>51</v>
      </c>
      <c r="H422" s="9" t="s">
        <v>52</v>
      </c>
      <c r="I422" s="9" t="s">
        <v>53</v>
      </c>
      <c r="J422" s="9" t="s">
        <v>54</v>
      </c>
      <c r="K422" s="9" t="s">
        <v>55</v>
      </c>
      <c r="L422" s="9">
        <v>50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f t="shared" si="87"/>
        <v>0</v>
      </c>
      <c r="S422" s="9">
        <v>0</v>
      </c>
      <c r="T422" s="9">
        <v>0</v>
      </c>
      <c r="U422" s="9">
        <v>0</v>
      </c>
      <c r="V422" s="11">
        <f t="shared" si="88"/>
        <v>50</v>
      </c>
      <c r="W422" s="9" t="s">
        <v>11</v>
      </c>
      <c r="X422" s="9">
        <v>100</v>
      </c>
      <c r="Y422" s="9">
        <v>0</v>
      </c>
      <c r="Z422" s="9">
        <v>0</v>
      </c>
      <c r="AA422" s="9">
        <v>0</v>
      </c>
      <c r="AB422" s="9">
        <v>0</v>
      </c>
      <c r="AC422" s="10">
        <f t="shared" si="100"/>
        <v>50</v>
      </c>
      <c r="AD422" s="9" t="b">
        <f>Table1[[#This Row],[TOTAL HI]]=Table1[[#This Row],[Total]]</f>
        <v>1</v>
      </c>
      <c r="AE422" s="11">
        <f t="shared" si="89"/>
        <v>50</v>
      </c>
      <c r="AF422" s="11">
        <f t="shared" si="90"/>
        <v>0</v>
      </c>
      <c r="AG422" s="11">
        <f t="shared" si="91"/>
        <v>0</v>
      </c>
      <c r="AH422" s="11">
        <f t="shared" si="92"/>
        <v>0</v>
      </c>
      <c r="AI422" s="11">
        <f t="shared" si="93"/>
        <v>0</v>
      </c>
      <c r="AJ422" s="12">
        <v>45261</v>
      </c>
      <c r="AK422" s="11" t="s">
        <v>56</v>
      </c>
      <c r="AL422" s="9" t="s">
        <v>57</v>
      </c>
      <c r="AM422" s="9" t="str">
        <f t="shared" si="94"/>
        <v>Agriculture</v>
      </c>
      <c r="AN422" s="9" t="str">
        <f t="shared" si="95"/>
        <v>North</v>
      </c>
      <c r="AO422" s="9" t="str">
        <f t="shared" si="96"/>
        <v>&lt;1-50 Mn</v>
      </c>
      <c r="AP422" s="9" t="str">
        <f t="shared" si="97"/>
        <v>ADB Countries</v>
      </c>
      <c r="AQ422" s="9" t="str">
        <f t="shared" si="98"/>
        <v>Non-Transition States</v>
      </c>
      <c r="AR422" s="13" t="str">
        <f>IF(ISNUMBER(MATCH(C422, {"Gabon","Sudan","Niger","Mali","Burkina Faso","Guinea"}, 0)), "De Facto Countries", "Non-De Facto Countries")</f>
        <v>Non-De Facto Countries</v>
      </c>
      <c r="AS422" s="9" t="str">
        <f t="shared" si="99"/>
        <v>Others Including Policy-Based</v>
      </c>
      <c r="AT422" s="9" t="str" cm="1">
        <f t="array" ref="AT422">_xlfn.SWITCH(K422,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23" spans="1:46" ht="10.5">
      <c r="A423" s="8" t="s">
        <v>1010</v>
      </c>
      <c r="B423" s="9" t="s">
        <v>1011</v>
      </c>
      <c r="C423" s="9" t="s">
        <v>279</v>
      </c>
      <c r="D423" s="9" t="s">
        <v>49</v>
      </c>
      <c r="E423" s="9" t="s">
        <v>79</v>
      </c>
      <c r="F423" s="9" t="s">
        <v>183</v>
      </c>
      <c r="G423" s="9" t="s">
        <v>183</v>
      </c>
      <c r="H423" s="9" t="s">
        <v>52</v>
      </c>
      <c r="I423" s="9" t="s">
        <v>53</v>
      </c>
      <c r="J423" s="9" t="s">
        <v>74</v>
      </c>
      <c r="K423" s="9" t="s">
        <v>55</v>
      </c>
      <c r="L423" s="9">
        <v>0</v>
      </c>
      <c r="M423" s="9">
        <v>0</v>
      </c>
      <c r="N423" s="9">
        <v>20</v>
      </c>
      <c r="O423" s="9">
        <v>0</v>
      </c>
      <c r="P423" s="9">
        <v>0</v>
      </c>
      <c r="Q423" s="9">
        <v>0</v>
      </c>
      <c r="R423" s="9">
        <f t="shared" si="87"/>
        <v>20</v>
      </c>
      <c r="S423" s="9">
        <v>0</v>
      </c>
      <c r="T423" s="9">
        <v>0</v>
      </c>
      <c r="U423" s="9">
        <v>0</v>
      </c>
      <c r="V423" s="11">
        <f t="shared" si="88"/>
        <v>20</v>
      </c>
      <c r="W423" s="9" t="s">
        <v>17</v>
      </c>
      <c r="X423" s="9">
        <v>60</v>
      </c>
      <c r="Y423" s="9">
        <v>0</v>
      </c>
      <c r="Z423" s="9">
        <v>10</v>
      </c>
      <c r="AA423" s="9">
        <v>0</v>
      </c>
      <c r="AB423" s="9">
        <v>30</v>
      </c>
      <c r="AC423" s="10">
        <f t="shared" si="100"/>
        <v>20</v>
      </c>
      <c r="AD423" s="9" t="b">
        <f>Table1[[#This Row],[TOTAL HI]]=Table1[[#This Row],[Total]]</f>
        <v>1</v>
      </c>
      <c r="AE423" s="11">
        <f t="shared" si="89"/>
        <v>12</v>
      </c>
      <c r="AF423" s="11">
        <f t="shared" si="90"/>
        <v>0</v>
      </c>
      <c r="AG423" s="11">
        <f t="shared" si="91"/>
        <v>2</v>
      </c>
      <c r="AH423" s="11">
        <f t="shared" si="92"/>
        <v>0</v>
      </c>
      <c r="AI423" s="11">
        <f t="shared" si="93"/>
        <v>6</v>
      </c>
      <c r="AJ423" s="12">
        <v>45261</v>
      </c>
      <c r="AK423" s="11" t="s">
        <v>56</v>
      </c>
      <c r="AL423" s="9" t="s">
        <v>27</v>
      </c>
      <c r="AM423" s="9" t="str">
        <f t="shared" si="94"/>
        <v>Agriculture</v>
      </c>
      <c r="AN423" s="9" t="str">
        <f t="shared" si="95"/>
        <v>West</v>
      </c>
      <c r="AO423" s="9" t="str">
        <f t="shared" si="96"/>
        <v>&lt;1-50 Mn</v>
      </c>
      <c r="AP423" s="9" t="str">
        <f t="shared" si="97"/>
        <v>Blend Countries</v>
      </c>
      <c r="AQ423" s="9" t="str">
        <f t="shared" si="98"/>
        <v>Non-Transition States</v>
      </c>
      <c r="AR423" s="13" t="str">
        <f>IF(ISNUMBER(MATCH(C423, {"Gabon","Sudan","Niger","Mali","Burkina Faso","Guinea"}, 0)), "De Facto Countries", "Non-De Facto Countries")</f>
        <v>Non-De Facto Countries</v>
      </c>
      <c r="AS423" s="9" t="str">
        <f t="shared" si="99"/>
        <v>Others Including Policy-Based</v>
      </c>
      <c r="AT423" s="9" t="str" cm="1">
        <f t="array" ref="AT423">_xlfn.SWITCH(K423,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24" spans="1:46" ht="10.5">
      <c r="A424" s="8" t="s">
        <v>1012</v>
      </c>
      <c r="B424" s="9" t="s">
        <v>1013</v>
      </c>
      <c r="C424" s="9" t="s">
        <v>394</v>
      </c>
      <c r="D424" s="9" t="s">
        <v>49</v>
      </c>
      <c r="E424" s="9" t="s">
        <v>66</v>
      </c>
      <c r="F424" s="9" t="s">
        <v>186</v>
      </c>
      <c r="G424" s="9" t="s">
        <v>186</v>
      </c>
      <c r="H424" s="9" t="s">
        <v>52</v>
      </c>
      <c r="I424" s="9" t="s">
        <v>53</v>
      </c>
      <c r="J424" s="9" t="s">
        <v>67</v>
      </c>
      <c r="K424" s="9" t="s">
        <v>127</v>
      </c>
      <c r="L424" s="9">
        <v>0</v>
      </c>
      <c r="M424" s="9">
        <v>0</v>
      </c>
      <c r="N424" s="9">
        <v>0</v>
      </c>
      <c r="O424" s="9">
        <v>40</v>
      </c>
      <c r="P424" s="9">
        <v>0</v>
      </c>
      <c r="Q424" s="9">
        <v>40</v>
      </c>
      <c r="R424" s="9">
        <f t="shared" si="87"/>
        <v>80</v>
      </c>
      <c r="S424" s="9">
        <v>0</v>
      </c>
      <c r="T424" s="9">
        <v>0</v>
      </c>
      <c r="U424" s="9">
        <v>0</v>
      </c>
      <c r="V424" s="11">
        <f t="shared" si="88"/>
        <v>80</v>
      </c>
      <c r="W424" s="9" t="s">
        <v>17</v>
      </c>
      <c r="X424" s="9">
        <v>0</v>
      </c>
      <c r="Y424" s="9">
        <v>0</v>
      </c>
      <c r="Z424" s="9">
        <v>0</v>
      </c>
      <c r="AA424" s="9">
        <v>90</v>
      </c>
      <c r="AB424" s="9">
        <v>10</v>
      </c>
      <c r="AC424" s="10">
        <f t="shared" si="100"/>
        <v>80</v>
      </c>
      <c r="AD424" s="9" t="b">
        <f>Table1[[#This Row],[TOTAL HI]]=Table1[[#This Row],[Total]]</f>
        <v>1</v>
      </c>
      <c r="AE424" s="11">
        <f t="shared" si="89"/>
        <v>0</v>
      </c>
      <c r="AF424" s="11">
        <f t="shared" si="90"/>
        <v>0</v>
      </c>
      <c r="AG424" s="11">
        <f t="shared" si="91"/>
        <v>0</v>
      </c>
      <c r="AH424" s="11">
        <f t="shared" si="92"/>
        <v>72</v>
      </c>
      <c r="AI424" s="11">
        <f t="shared" si="93"/>
        <v>8</v>
      </c>
      <c r="AJ424" s="12">
        <v>45261</v>
      </c>
      <c r="AK424" s="11" t="s">
        <v>56</v>
      </c>
      <c r="AL424" s="9" t="s">
        <v>27</v>
      </c>
      <c r="AM424" s="9" t="str">
        <f t="shared" si="94"/>
        <v>Transport</v>
      </c>
      <c r="AN424" s="9" t="str">
        <f t="shared" si="95"/>
        <v>Central</v>
      </c>
      <c r="AO424" s="9" t="str">
        <f t="shared" si="96"/>
        <v>50-100 Mn</v>
      </c>
      <c r="AP424" s="9" t="str">
        <f t="shared" si="97"/>
        <v>ADF Countries</v>
      </c>
      <c r="AQ424" s="9" t="str">
        <f t="shared" si="98"/>
        <v>Transition States</v>
      </c>
      <c r="AR424" s="13" t="str">
        <f>IF(ISNUMBER(MATCH(C424, {"Gabon","Sudan","Niger","Mali","Burkina Faso","Guinea"}, 0)), "De Facto Countries", "Non-De Facto Countries")</f>
        <v>Non-De Facto Countries</v>
      </c>
      <c r="AS424" s="9" t="str">
        <f t="shared" si="99"/>
        <v>Infrastructure</v>
      </c>
      <c r="AT424" s="9" t="str" cm="1">
        <f t="array" ref="AT424">_xlfn.SWITCH(K424,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25" spans="1:46" ht="10.5">
      <c r="A425" s="8" t="s">
        <v>1014</v>
      </c>
      <c r="B425" s="9" t="s">
        <v>1015</v>
      </c>
      <c r="C425" s="9" t="s">
        <v>772</v>
      </c>
      <c r="D425" s="9" t="s">
        <v>49</v>
      </c>
      <c r="E425" s="9" t="s">
        <v>50</v>
      </c>
      <c r="F425" s="9" t="s">
        <v>130</v>
      </c>
      <c r="G425" s="9" t="s">
        <v>130</v>
      </c>
      <c r="H425" s="9" t="s">
        <v>52</v>
      </c>
      <c r="I425" s="9" t="s">
        <v>53</v>
      </c>
      <c r="J425" s="9" t="s">
        <v>74</v>
      </c>
      <c r="K425" s="9" t="s">
        <v>104</v>
      </c>
      <c r="L425" s="9">
        <v>0</v>
      </c>
      <c r="M425" s="9">
        <v>0</v>
      </c>
      <c r="N425" s="9">
        <v>90</v>
      </c>
      <c r="O425" s="9">
        <v>0</v>
      </c>
      <c r="P425" s="9">
        <v>0</v>
      </c>
      <c r="Q425" s="9">
        <v>0</v>
      </c>
      <c r="R425" s="9">
        <f t="shared" si="87"/>
        <v>90</v>
      </c>
      <c r="S425" s="9">
        <v>0</v>
      </c>
      <c r="T425" s="9">
        <v>0</v>
      </c>
      <c r="U425" s="9">
        <v>0</v>
      </c>
      <c r="V425" s="11">
        <f t="shared" si="88"/>
        <v>90</v>
      </c>
      <c r="W425" s="9" t="s">
        <v>17</v>
      </c>
      <c r="X425" s="9">
        <v>0</v>
      </c>
      <c r="Y425" s="9">
        <v>0</v>
      </c>
      <c r="Z425" s="9">
        <v>0</v>
      </c>
      <c r="AA425" s="9">
        <v>0</v>
      </c>
      <c r="AB425" s="9">
        <v>100</v>
      </c>
      <c r="AC425" s="10">
        <f t="shared" si="100"/>
        <v>90</v>
      </c>
      <c r="AD425" s="9" t="b">
        <f>Table1[[#This Row],[TOTAL HI]]=Table1[[#This Row],[Total]]</f>
        <v>1</v>
      </c>
      <c r="AE425" s="11">
        <f t="shared" si="89"/>
        <v>0</v>
      </c>
      <c r="AF425" s="11">
        <f t="shared" si="90"/>
        <v>0</v>
      </c>
      <c r="AG425" s="11">
        <f t="shared" si="91"/>
        <v>0</v>
      </c>
      <c r="AH425" s="11">
        <f t="shared" si="92"/>
        <v>0</v>
      </c>
      <c r="AI425" s="11">
        <f t="shared" si="93"/>
        <v>90</v>
      </c>
      <c r="AJ425" s="12">
        <v>45261</v>
      </c>
      <c r="AK425" s="11" t="s">
        <v>56</v>
      </c>
      <c r="AL425" s="9" t="s">
        <v>27</v>
      </c>
      <c r="AM425" s="9" t="str">
        <f t="shared" si="94"/>
        <v>WASH Sector</v>
      </c>
      <c r="AN425" s="9" t="str">
        <f t="shared" si="95"/>
        <v>West</v>
      </c>
      <c r="AO425" s="9" t="str">
        <f t="shared" si="96"/>
        <v>50-100 Mn</v>
      </c>
      <c r="AP425" s="9" t="str">
        <f t="shared" si="97"/>
        <v>ADF Countries</v>
      </c>
      <c r="AQ425" s="9" t="str">
        <f t="shared" si="98"/>
        <v>Transition States</v>
      </c>
      <c r="AR425" s="13" t="str">
        <f>IF(ISNUMBER(MATCH(C425, {"Gabon","Sudan","Niger","Mali","Burkina Faso","Guinea"}, 0)), "De Facto Countries", "Non-De Facto Countries")</f>
        <v>De Facto Countries</v>
      </c>
      <c r="AS425" s="9" t="str">
        <f t="shared" si="99"/>
        <v>Infrastructure</v>
      </c>
      <c r="AT425" s="9" t="str" cm="1">
        <f t="array" ref="AT425">_xlfn.SWITCH(K425,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26" spans="1:46" ht="10.5">
      <c r="A426" s="8" t="s">
        <v>1016</v>
      </c>
      <c r="B426" s="9" t="s">
        <v>1017</v>
      </c>
      <c r="C426" s="9" t="s">
        <v>82</v>
      </c>
      <c r="D426" s="9" t="s">
        <v>49</v>
      </c>
      <c r="E426" s="9" t="s">
        <v>50</v>
      </c>
      <c r="F426" s="9" t="s">
        <v>83</v>
      </c>
      <c r="G426" s="9" t="s">
        <v>83</v>
      </c>
      <c r="H426" s="9" t="s">
        <v>52</v>
      </c>
      <c r="I426" s="9" t="s">
        <v>53</v>
      </c>
      <c r="J426" s="9" t="s">
        <v>74</v>
      </c>
      <c r="K426" s="9" t="s">
        <v>86</v>
      </c>
      <c r="L426" s="9">
        <v>0</v>
      </c>
      <c r="M426" s="9">
        <v>0</v>
      </c>
      <c r="N426" s="9">
        <v>25</v>
      </c>
      <c r="O426" s="9">
        <v>0</v>
      </c>
      <c r="P426" s="9">
        <v>0</v>
      </c>
      <c r="Q426" s="9">
        <v>0</v>
      </c>
      <c r="R426" s="9">
        <f t="shared" si="87"/>
        <v>25</v>
      </c>
      <c r="S426" s="9">
        <v>0</v>
      </c>
      <c r="T426" s="9">
        <v>0</v>
      </c>
      <c r="U426" s="9">
        <v>0</v>
      </c>
      <c r="V426" s="11">
        <f t="shared" si="88"/>
        <v>25</v>
      </c>
      <c r="W426" s="9" t="s">
        <v>17</v>
      </c>
      <c r="X426" s="9">
        <v>0</v>
      </c>
      <c r="Y426" s="9">
        <v>100</v>
      </c>
      <c r="Z426" s="9">
        <v>0</v>
      </c>
      <c r="AA426" s="9">
        <v>0</v>
      </c>
      <c r="AB426" s="9">
        <v>0</v>
      </c>
      <c r="AC426" s="10">
        <f t="shared" si="100"/>
        <v>25</v>
      </c>
      <c r="AD426" s="9" t="b">
        <f>Table1[[#This Row],[TOTAL HI]]=Table1[[#This Row],[Total]]</f>
        <v>1</v>
      </c>
      <c r="AE426" s="11">
        <f t="shared" si="89"/>
        <v>0</v>
      </c>
      <c r="AF426" s="11">
        <f t="shared" si="90"/>
        <v>25</v>
      </c>
      <c r="AG426" s="11">
        <f t="shared" si="91"/>
        <v>0</v>
      </c>
      <c r="AH426" s="11">
        <f t="shared" si="92"/>
        <v>0</v>
      </c>
      <c r="AI426" s="11">
        <f t="shared" si="93"/>
        <v>0</v>
      </c>
      <c r="AJ426" s="12">
        <v>45261</v>
      </c>
      <c r="AK426" s="11" t="s">
        <v>56</v>
      </c>
      <c r="AL426" s="9" t="s">
        <v>57</v>
      </c>
      <c r="AM426" s="9" t="str">
        <f t="shared" si="94"/>
        <v>Power</v>
      </c>
      <c r="AN426" s="9" t="str">
        <f t="shared" si="95"/>
        <v>Multi</v>
      </c>
      <c r="AO426" s="9" t="str">
        <f t="shared" si="96"/>
        <v>&lt;1-50 Mn</v>
      </c>
      <c r="AP426" s="9" t="str">
        <f t="shared" si="97"/>
        <v>Multinational</v>
      </c>
      <c r="AQ426" s="9" t="str">
        <f t="shared" si="98"/>
        <v>Multinational</v>
      </c>
      <c r="AR426" s="13" t="str">
        <f>IF(ISNUMBER(MATCH(C426, {"Gabon","Sudan","Niger","Mali","Burkina Faso","Guinea"}, 0)), "De Facto Countries", "Non-De Facto Countries")</f>
        <v>Non-De Facto Countries</v>
      </c>
      <c r="AS426" s="9" t="str">
        <f t="shared" si="99"/>
        <v>Infrastructure</v>
      </c>
      <c r="AT426" s="9" t="str" cm="1">
        <f t="array" ref="AT426">_xlfn.SWITCH(K426,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27" spans="1:46" ht="10.5">
      <c r="A427" s="8" t="s">
        <v>1018</v>
      </c>
      <c r="B427" s="9" t="s">
        <v>1019</v>
      </c>
      <c r="C427" s="9" t="s">
        <v>219</v>
      </c>
      <c r="D427" s="9" t="s">
        <v>49</v>
      </c>
      <c r="E427" s="9" t="s">
        <v>66</v>
      </c>
      <c r="F427" s="9" t="s">
        <v>399</v>
      </c>
      <c r="G427" s="9" t="s">
        <v>399</v>
      </c>
      <c r="H427" s="9" t="s">
        <v>52</v>
      </c>
      <c r="I427" s="9" t="s">
        <v>53</v>
      </c>
      <c r="J427" s="9" t="s">
        <v>112</v>
      </c>
      <c r="K427" s="9" t="s">
        <v>216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4</v>
      </c>
      <c r="R427" s="9">
        <f t="shared" si="87"/>
        <v>4</v>
      </c>
      <c r="S427" s="9">
        <v>0</v>
      </c>
      <c r="T427" s="9">
        <v>0</v>
      </c>
      <c r="U427" s="9">
        <v>0</v>
      </c>
      <c r="V427" s="11">
        <f t="shared" si="88"/>
        <v>4</v>
      </c>
      <c r="W427" s="9" t="s">
        <v>17</v>
      </c>
      <c r="X427" s="9">
        <v>0</v>
      </c>
      <c r="Y427" s="9">
        <v>0</v>
      </c>
      <c r="Z427" s="9">
        <v>0</v>
      </c>
      <c r="AA427" s="9">
        <v>0</v>
      </c>
      <c r="AB427" s="9">
        <v>100</v>
      </c>
      <c r="AC427" s="10">
        <f t="shared" si="100"/>
        <v>4</v>
      </c>
      <c r="AD427" s="9" t="b">
        <f>Table1[[#This Row],[TOTAL HI]]=Table1[[#This Row],[Total]]</f>
        <v>1</v>
      </c>
      <c r="AE427" s="11">
        <f t="shared" si="89"/>
        <v>0</v>
      </c>
      <c r="AF427" s="11">
        <f t="shared" si="90"/>
        <v>0</v>
      </c>
      <c r="AG427" s="11">
        <f t="shared" si="91"/>
        <v>0</v>
      </c>
      <c r="AH427" s="11">
        <f t="shared" si="92"/>
        <v>0</v>
      </c>
      <c r="AI427" s="11">
        <f t="shared" si="93"/>
        <v>4</v>
      </c>
      <c r="AJ427" s="12">
        <v>45261</v>
      </c>
      <c r="AK427" s="11" t="s">
        <v>56</v>
      </c>
      <c r="AL427" s="9" t="s">
        <v>27</v>
      </c>
      <c r="AM427" s="9" t="str">
        <f t="shared" si="94"/>
        <v>Multi-Sector</v>
      </c>
      <c r="AN427" s="9" t="str">
        <f t="shared" si="95"/>
        <v>East</v>
      </c>
      <c r="AO427" s="9" t="str">
        <f t="shared" si="96"/>
        <v>&lt;1-50 Mn</v>
      </c>
      <c r="AP427" s="9" t="str">
        <f t="shared" si="97"/>
        <v>ADF Countries</v>
      </c>
      <c r="AQ427" s="9" t="str">
        <f t="shared" si="98"/>
        <v>Transition States</v>
      </c>
      <c r="AR427" s="13" t="str">
        <f>IF(ISNUMBER(MATCH(C427, {"Gabon","Sudan","Niger","Mali","Burkina Faso","Guinea"}, 0)), "De Facto Countries", "Non-De Facto Countries")</f>
        <v>Non-De Facto Countries</v>
      </c>
      <c r="AS427" s="9" t="str">
        <f t="shared" si="99"/>
        <v>Others Including Policy-Based</v>
      </c>
      <c r="AT427" s="9" t="str" cm="1">
        <f t="array" ref="AT427">_xlfn.SWITCH(K427,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428" spans="1:46" ht="10.5">
      <c r="A428" s="8" t="s">
        <v>1020</v>
      </c>
      <c r="B428" s="9" t="s">
        <v>1021</v>
      </c>
      <c r="C428" s="9" t="s">
        <v>48</v>
      </c>
      <c r="D428" s="9" t="s">
        <v>49</v>
      </c>
      <c r="E428" s="9" t="s">
        <v>50</v>
      </c>
      <c r="F428" s="9" t="s">
        <v>130</v>
      </c>
      <c r="G428" s="9" t="s">
        <v>130</v>
      </c>
      <c r="H428" s="9" t="s">
        <v>52</v>
      </c>
      <c r="I428" s="9" t="s">
        <v>53</v>
      </c>
      <c r="J428" s="9" t="s">
        <v>54</v>
      </c>
      <c r="K428" s="9" t="s">
        <v>104</v>
      </c>
      <c r="L428" s="9">
        <v>50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f t="shared" si="87"/>
        <v>0</v>
      </c>
      <c r="S428" s="9">
        <v>0</v>
      </c>
      <c r="T428" s="9">
        <v>0</v>
      </c>
      <c r="U428" s="9">
        <v>0</v>
      </c>
      <c r="V428" s="11">
        <f t="shared" si="88"/>
        <v>50</v>
      </c>
      <c r="W428" s="9" t="s">
        <v>11</v>
      </c>
      <c r="X428" s="9">
        <v>0</v>
      </c>
      <c r="Y428" s="9">
        <v>0</v>
      </c>
      <c r="Z428" s="9">
        <v>0</v>
      </c>
      <c r="AA428" s="9">
        <v>25</v>
      </c>
      <c r="AB428" s="9">
        <v>75</v>
      </c>
      <c r="AC428" s="10">
        <f t="shared" si="100"/>
        <v>50</v>
      </c>
      <c r="AD428" s="9" t="b">
        <f>Table1[[#This Row],[TOTAL HI]]=Table1[[#This Row],[Total]]</f>
        <v>1</v>
      </c>
      <c r="AE428" s="11">
        <f t="shared" si="89"/>
        <v>0</v>
      </c>
      <c r="AF428" s="11">
        <f t="shared" si="90"/>
        <v>0</v>
      </c>
      <c r="AG428" s="11">
        <f t="shared" si="91"/>
        <v>0</v>
      </c>
      <c r="AH428" s="11">
        <f t="shared" si="92"/>
        <v>12.5</v>
      </c>
      <c r="AI428" s="11">
        <f t="shared" si="93"/>
        <v>37.5</v>
      </c>
      <c r="AJ428" s="12">
        <v>45261</v>
      </c>
      <c r="AK428" s="11" t="s">
        <v>56</v>
      </c>
      <c r="AL428" s="9" t="s">
        <v>27</v>
      </c>
      <c r="AM428" s="9" t="str">
        <f t="shared" si="94"/>
        <v>WASH Sector</v>
      </c>
      <c r="AN428" s="9" t="str">
        <f t="shared" si="95"/>
        <v>North</v>
      </c>
      <c r="AO428" s="9" t="str">
        <f t="shared" si="96"/>
        <v>&lt;1-50 Mn</v>
      </c>
      <c r="AP428" s="9" t="str">
        <f t="shared" si="97"/>
        <v>ADB Countries</v>
      </c>
      <c r="AQ428" s="9" t="str">
        <f t="shared" si="98"/>
        <v>Non-Transition States</v>
      </c>
      <c r="AR428" s="13" t="str">
        <f>IF(ISNUMBER(MATCH(C428, {"Gabon","Sudan","Niger","Mali","Burkina Faso","Guinea"}, 0)), "De Facto Countries", "Non-De Facto Countries")</f>
        <v>Non-De Facto Countries</v>
      </c>
      <c r="AS428" s="9" t="str">
        <f t="shared" si="99"/>
        <v>Infrastructure</v>
      </c>
      <c r="AT428" s="9" t="str" cm="1">
        <f t="array" ref="AT428">_xlfn.SWITCH(K428,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29" spans="1:46" ht="10.5">
      <c r="A429" s="8" t="s">
        <v>1022</v>
      </c>
      <c r="B429" s="9" t="s">
        <v>1023</v>
      </c>
      <c r="C429" s="9" t="s">
        <v>747</v>
      </c>
      <c r="D429" s="9" t="s">
        <v>49</v>
      </c>
      <c r="E429" s="9" t="s">
        <v>79</v>
      </c>
      <c r="F429" s="9" t="s">
        <v>575</v>
      </c>
      <c r="G429" s="9" t="s">
        <v>575</v>
      </c>
      <c r="H429" s="9" t="s">
        <v>52</v>
      </c>
      <c r="I429" s="9" t="s">
        <v>53</v>
      </c>
      <c r="J429" s="9" t="s">
        <v>67</v>
      </c>
      <c r="K429" s="9" t="s">
        <v>134</v>
      </c>
      <c r="L429" s="9">
        <v>120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f t="shared" si="87"/>
        <v>0</v>
      </c>
      <c r="S429" s="9">
        <v>0</v>
      </c>
      <c r="T429" s="9">
        <v>0</v>
      </c>
      <c r="U429" s="9">
        <v>0</v>
      </c>
      <c r="V429" s="11">
        <f t="shared" si="88"/>
        <v>120</v>
      </c>
      <c r="W429" s="9" t="s">
        <v>11</v>
      </c>
      <c r="X429" s="9">
        <v>0</v>
      </c>
      <c r="Y429" s="9">
        <v>0</v>
      </c>
      <c r="Z429" s="9">
        <v>0</v>
      </c>
      <c r="AA429" s="9">
        <v>0</v>
      </c>
      <c r="AB429" s="9">
        <v>100</v>
      </c>
      <c r="AC429" s="10">
        <f t="shared" si="100"/>
        <v>120</v>
      </c>
      <c r="AD429" s="9" t="b">
        <f>Table1[[#This Row],[TOTAL HI]]=Table1[[#This Row],[Total]]</f>
        <v>1</v>
      </c>
      <c r="AE429" s="11">
        <f t="shared" si="89"/>
        <v>0</v>
      </c>
      <c r="AF429" s="11">
        <f t="shared" si="90"/>
        <v>0</v>
      </c>
      <c r="AG429" s="11">
        <f t="shared" si="91"/>
        <v>0</v>
      </c>
      <c r="AH429" s="11">
        <f t="shared" si="92"/>
        <v>0</v>
      </c>
      <c r="AI429" s="11">
        <f t="shared" si="93"/>
        <v>120</v>
      </c>
      <c r="AJ429" s="12">
        <v>45261</v>
      </c>
      <c r="AK429" s="11" t="s">
        <v>56</v>
      </c>
      <c r="AL429" s="9" t="s">
        <v>27</v>
      </c>
      <c r="AM429" s="9" t="str">
        <f t="shared" si="94"/>
        <v>Social</v>
      </c>
      <c r="AN429" s="9" t="str">
        <f t="shared" si="95"/>
        <v>Central</v>
      </c>
      <c r="AO429" s="9" t="str">
        <f t="shared" si="96"/>
        <v>100-200 Mn</v>
      </c>
      <c r="AP429" s="9" t="str">
        <f t="shared" si="97"/>
        <v>ADB Countries</v>
      </c>
      <c r="AQ429" s="9" t="str">
        <f t="shared" si="98"/>
        <v>Non-Transition States</v>
      </c>
      <c r="AR429" s="13" t="str">
        <f>IF(ISNUMBER(MATCH(C429, {"Gabon","Sudan","Niger","Mali","Burkina Faso","Guinea"}, 0)), "De Facto Countries", "Non-De Facto Countries")</f>
        <v>Non-De Facto Countries</v>
      </c>
      <c r="AS429" s="9" t="str">
        <f t="shared" si="99"/>
        <v>Others Including Policy-Based</v>
      </c>
      <c r="AT429" s="9" t="str" cm="1">
        <f t="array" ref="AT429">_xlfn.SWITCH(K429,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30" spans="1:46" ht="10.5">
      <c r="A430" s="8" t="s">
        <v>1024</v>
      </c>
      <c r="B430" s="9" t="s">
        <v>1025</v>
      </c>
      <c r="C430" s="9" t="s">
        <v>192</v>
      </c>
      <c r="D430" s="9" t="s">
        <v>49</v>
      </c>
      <c r="E430" s="9" t="s">
        <v>79</v>
      </c>
      <c r="F430" s="9" t="s">
        <v>493</v>
      </c>
      <c r="G430" s="9" t="s">
        <v>493</v>
      </c>
      <c r="H430" s="9" t="s">
        <v>52</v>
      </c>
      <c r="I430" s="9" t="s">
        <v>53</v>
      </c>
      <c r="J430" s="9" t="s">
        <v>74</v>
      </c>
      <c r="K430" s="9" t="s">
        <v>55</v>
      </c>
      <c r="L430" s="9">
        <v>45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f t="shared" si="87"/>
        <v>0</v>
      </c>
      <c r="S430" s="9">
        <v>0</v>
      </c>
      <c r="T430" s="9">
        <v>0</v>
      </c>
      <c r="U430" s="9">
        <v>0</v>
      </c>
      <c r="V430" s="11">
        <f t="shared" si="88"/>
        <v>45</v>
      </c>
      <c r="W430" s="9" t="s">
        <v>11</v>
      </c>
      <c r="X430" s="9">
        <v>50</v>
      </c>
      <c r="Y430" s="9">
        <v>0</v>
      </c>
      <c r="Z430" s="9">
        <v>0</v>
      </c>
      <c r="AA430" s="9">
        <v>0</v>
      </c>
      <c r="AB430" s="9">
        <v>50</v>
      </c>
      <c r="AC430" s="10">
        <f t="shared" si="100"/>
        <v>45</v>
      </c>
      <c r="AD430" s="9" t="b">
        <f>Table1[[#This Row],[TOTAL HI]]=Table1[[#This Row],[Total]]</f>
        <v>1</v>
      </c>
      <c r="AE430" s="11">
        <f t="shared" si="89"/>
        <v>22.5</v>
      </c>
      <c r="AF430" s="11">
        <f t="shared" si="90"/>
        <v>0</v>
      </c>
      <c r="AG430" s="11">
        <f t="shared" si="91"/>
        <v>0</v>
      </c>
      <c r="AH430" s="11">
        <f t="shared" si="92"/>
        <v>0</v>
      </c>
      <c r="AI430" s="11">
        <f t="shared" si="93"/>
        <v>22.5</v>
      </c>
      <c r="AJ430" s="12">
        <v>45261</v>
      </c>
      <c r="AK430" s="11" t="s">
        <v>56</v>
      </c>
      <c r="AL430" s="9" t="s">
        <v>27</v>
      </c>
      <c r="AM430" s="9" t="str">
        <f t="shared" si="94"/>
        <v>Agriculture</v>
      </c>
      <c r="AN430" s="9" t="str">
        <f t="shared" si="95"/>
        <v>West</v>
      </c>
      <c r="AO430" s="9" t="str">
        <f t="shared" si="96"/>
        <v>&lt;1-50 Mn</v>
      </c>
      <c r="AP430" s="9" t="str">
        <f t="shared" si="97"/>
        <v>Blend Countries</v>
      </c>
      <c r="AQ430" s="9" t="str">
        <f t="shared" si="98"/>
        <v>Non-Transition States</v>
      </c>
      <c r="AR430" s="13" t="str">
        <f>IF(ISNUMBER(MATCH(C430, {"Gabon","Sudan","Niger","Mali","Burkina Faso","Guinea"}, 0)), "De Facto Countries", "Non-De Facto Countries")</f>
        <v>Non-De Facto Countries</v>
      </c>
      <c r="AS430" s="9" t="str">
        <f t="shared" si="99"/>
        <v>Others Including Policy-Based</v>
      </c>
      <c r="AT430" s="9" t="str" cm="1">
        <f t="array" ref="AT430">_xlfn.SWITCH(K430,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31" spans="1:46" ht="10.5">
      <c r="A431" s="8" t="s">
        <v>1026</v>
      </c>
      <c r="B431" s="9" t="s">
        <v>1027</v>
      </c>
      <c r="C431" s="9" t="s">
        <v>200</v>
      </c>
      <c r="D431" s="9" t="s">
        <v>49</v>
      </c>
      <c r="E431" s="9" t="s">
        <v>66</v>
      </c>
      <c r="F431" s="9" t="s">
        <v>51</v>
      </c>
      <c r="G431" s="9" t="s">
        <v>51</v>
      </c>
      <c r="H431" s="9" t="s">
        <v>52</v>
      </c>
      <c r="I431" s="9" t="s">
        <v>53</v>
      </c>
      <c r="J431" s="9" t="s">
        <v>67</v>
      </c>
      <c r="K431" s="9" t="s">
        <v>55</v>
      </c>
      <c r="L431" s="9">
        <v>100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f t="shared" si="87"/>
        <v>0</v>
      </c>
      <c r="S431" s="9">
        <v>0</v>
      </c>
      <c r="T431" s="9">
        <v>0</v>
      </c>
      <c r="U431" s="9">
        <v>0</v>
      </c>
      <c r="V431" s="11">
        <f t="shared" si="88"/>
        <v>100</v>
      </c>
      <c r="W431" s="9" t="s">
        <v>11</v>
      </c>
      <c r="X431" s="9">
        <v>80</v>
      </c>
      <c r="Y431" s="9">
        <v>0</v>
      </c>
      <c r="Z431" s="9">
        <v>0</v>
      </c>
      <c r="AA431" s="9">
        <v>0</v>
      </c>
      <c r="AB431" s="9">
        <v>20</v>
      </c>
      <c r="AC431" s="10">
        <f t="shared" si="100"/>
        <v>100</v>
      </c>
      <c r="AD431" s="9" t="b">
        <f>Table1[[#This Row],[TOTAL HI]]=Table1[[#This Row],[Total]]</f>
        <v>1</v>
      </c>
      <c r="AE431" s="11">
        <f t="shared" si="89"/>
        <v>80</v>
      </c>
      <c r="AF431" s="11">
        <f t="shared" si="90"/>
        <v>0</v>
      </c>
      <c r="AG431" s="11">
        <f t="shared" si="91"/>
        <v>0</v>
      </c>
      <c r="AH431" s="11">
        <f t="shared" si="92"/>
        <v>0</v>
      </c>
      <c r="AI431" s="11">
        <f t="shared" si="93"/>
        <v>20</v>
      </c>
      <c r="AJ431" s="12">
        <v>45261</v>
      </c>
      <c r="AK431" s="11" t="s">
        <v>56</v>
      </c>
      <c r="AL431" s="9" t="s">
        <v>27</v>
      </c>
      <c r="AM431" s="9" t="str">
        <f t="shared" si="94"/>
        <v>Agriculture</v>
      </c>
      <c r="AN431" s="9" t="str">
        <f t="shared" si="95"/>
        <v>Central</v>
      </c>
      <c r="AO431" s="9" t="str">
        <f t="shared" si="96"/>
        <v>50-100 Mn</v>
      </c>
      <c r="AP431" s="9" t="str">
        <f t="shared" si="97"/>
        <v>Blend Countries</v>
      </c>
      <c r="AQ431" s="9" t="str">
        <f t="shared" si="98"/>
        <v>Non-Transition States</v>
      </c>
      <c r="AR431" s="13" t="str">
        <f>IF(ISNUMBER(MATCH(C431, {"Gabon","Sudan","Niger","Mali","Burkina Faso","Guinea"}, 0)), "De Facto Countries", "Non-De Facto Countries")</f>
        <v>Non-De Facto Countries</v>
      </c>
      <c r="AS431" s="9" t="str">
        <f t="shared" si="99"/>
        <v>Others Including Policy-Based</v>
      </c>
      <c r="AT431" s="9" t="str" cm="1">
        <f t="array" ref="AT431">_xlfn.SWITCH(K431,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32" spans="1:46" ht="10.5">
      <c r="A432" s="8" t="s">
        <v>1028</v>
      </c>
      <c r="B432" s="9" t="s">
        <v>1029</v>
      </c>
      <c r="C432" s="9" t="s">
        <v>189</v>
      </c>
      <c r="D432" s="9" t="s">
        <v>49</v>
      </c>
      <c r="E432" s="9" t="s">
        <v>79</v>
      </c>
      <c r="F432" s="9" t="s">
        <v>302</v>
      </c>
      <c r="G432" s="9" t="s">
        <v>302</v>
      </c>
      <c r="H432" s="9" t="s">
        <v>52</v>
      </c>
      <c r="I432" s="9" t="s">
        <v>53</v>
      </c>
      <c r="J432" s="9" t="s">
        <v>74</v>
      </c>
      <c r="K432" s="9" t="s">
        <v>93</v>
      </c>
      <c r="L432" s="9">
        <v>0</v>
      </c>
      <c r="M432" s="9">
        <v>0</v>
      </c>
      <c r="N432" s="9">
        <v>10</v>
      </c>
      <c r="O432" s="9">
        <v>10</v>
      </c>
      <c r="P432" s="9">
        <v>0</v>
      </c>
      <c r="Q432" s="9">
        <v>0</v>
      </c>
      <c r="R432" s="9">
        <f t="shared" si="87"/>
        <v>20</v>
      </c>
      <c r="S432" s="9">
        <v>0</v>
      </c>
      <c r="T432" s="9">
        <v>0</v>
      </c>
      <c r="U432" s="9">
        <v>0</v>
      </c>
      <c r="V432" s="11">
        <f t="shared" si="88"/>
        <v>20</v>
      </c>
      <c r="W432" s="9" t="s">
        <v>17</v>
      </c>
      <c r="X432" s="9">
        <v>80</v>
      </c>
      <c r="Y432" s="9">
        <v>0</v>
      </c>
      <c r="Z432" s="9">
        <v>0</v>
      </c>
      <c r="AA432" s="9">
        <v>0</v>
      </c>
      <c r="AB432" s="9">
        <v>20</v>
      </c>
      <c r="AC432" s="10">
        <f t="shared" si="100"/>
        <v>20</v>
      </c>
      <c r="AD432" s="9" t="b">
        <f>Table1[[#This Row],[TOTAL HI]]=Table1[[#This Row],[Total]]</f>
        <v>1</v>
      </c>
      <c r="AE432" s="11">
        <f t="shared" si="89"/>
        <v>16</v>
      </c>
      <c r="AF432" s="11">
        <f t="shared" si="90"/>
        <v>0</v>
      </c>
      <c r="AG432" s="11">
        <f t="shared" si="91"/>
        <v>0</v>
      </c>
      <c r="AH432" s="11">
        <f t="shared" si="92"/>
        <v>0</v>
      </c>
      <c r="AI432" s="11">
        <f t="shared" si="93"/>
        <v>4</v>
      </c>
      <c r="AJ432" s="12">
        <v>45261</v>
      </c>
      <c r="AK432" s="11" t="s">
        <v>56</v>
      </c>
      <c r="AL432" s="9" t="s">
        <v>27</v>
      </c>
      <c r="AM432" s="9" t="str">
        <f t="shared" si="94"/>
        <v>Agriculture</v>
      </c>
      <c r="AN432" s="9" t="str">
        <f t="shared" si="95"/>
        <v>West</v>
      </c>
      <c r="AO432" s="9" t="str">
        <f t="shared" si="96"/>
        <v>&lt;1-50 Mn</v>
      </c>
      <c r="AP432" s="9" t="str">
        <f t="shared" si="97"/>
        <v>ADF Countries</v>
      </c>
      <c r="AQ432" s="9" t="str">
        <f t="shared" si="98"/>
        <v>Transition States</v>
      </c>
      <c r="AR432" s="13" t="str">
        <f>IF(ISNUMBER(MATCH(C432, {"Gabon","Sudan","Niger","Mali","Burkina Faso","Guinea"}, 0)), "De Facto Countries", "Non-De Facto Countries")</f>
        <v>Non-De Facto Countries</v>
      </c>
      <c r="AS432" s="9" t="str">
        <f t="shared" si="99"/>
        <v>Others Including Policy-Based</v>
      </c>
      <c r="AT432" s="9" t="str" cm="1">
        <f t="array" ref="AT432">_xlfn.SWITCH(K432,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33" spans="1:46" ht="10.5">
      <c r="A433" s="8" t="s">
        <v>1030</v>
      </c>
      <c r="B433" s="9" t="s">
        <v>1031</v>
      </c>
      <c r="C433" s="9" t="s">
        <v>333</v>
      </c>
      <c r="D433" s="9" t="s">
        <v>49</v>
      </c>
      <c r="E433" s="9" t="s">
        <v>50</v>
      </c>
      <c r="F433" s="9" t="s">
        <v>183</v>
      </c>
      <c r="G433" s="9" t="s">
        <v>61</v>
      </c>
      <c r="H433" s="9" t="s">
        <v>52</v>
      </c>
      <c r="I433" s="9" t="s">
        <v>53</v>
      </c>
      <c r="J433" s="9" t="s">
        <v>62</v>
      </c>
      <c r="K433" s="9" t="s">
        <v>55</v>
      </c>
      <c r="L433" s="9">
        <v>0</v>
      </c>
      <c r="M433" s="9">
        <v>0</v>
      </c>
      <c r="N433" s="9">
        <v>20</v>
      </c>
      <c r="O433" s="9">
        <v>0</v>
      </c>
      <c r="P433" s="9">
        <v>0</v>
      </c>
      <c r="Q433" s="9">
        <v>0</v>
      </c>
      <c r="R433" s="9">
        <f t="shared" si="87"/>
        <v>20</v>
      </c>
      <c r="S433" s="9">
        <v>0</v>
      </c>
      <c r="T433" s="9">
        <v>0</v>
      </c>
      <c r="U433" s="9">
        <v>0</v>
      </c>
      <c r="V433" s="11">
        <f t="shared" si="88"/>
        <v>20</v>
      </c>
      <c r="W433" s="9" t="s">
        <v>17</v>
      </c>
      <c r="X433" s="9">
        <v>80</v>
      </c>
      <c r="Y433" s="9">
        <v>0</v>
      </c>
      <c r="Z433" s="9">
        <v>0</v>
      </c>
      <c r="AA433" s="9">
        <v>0</v>
      </c>
      <c r="AB433" s="9">
        <v>20</v>
      </c>
      <c r="AC433" s="10">
        <f t="shared" si="100"/>
        <v>20</v>
      </c>
      <c r="AD433" s="9" t="b">
        <f>Table1[[#This Row],[TOTAL HI]]=Table1[[#This Row],[Total]]</f>
        <v>1</v>
      </c>
      <c r="AE433" s="11">
        <f t="shared" si="89"/>
        <v>16</v>
      </c>
      <c r="AF433" s="11">
        <f t="shared" si="90"/>
        <v>0</v>
      </c>
      <c r="AG433" s="11">
        <f t="shared" si="91"/>
        <v>0</v>
      </c>
      <c r="AH433" s="11">
        <f t="shared" si="92"/>
        <v>0</v>
      </c>
      <c r="AI433" s="11">
        <f t="shared" si="93"/>
        <v>4</v>
      </c>
      <c r="AJ433" s="12">
        <v>45261</v>
      </c>
      <c r="AK433" s="11" t="s">
        <v>56</v>
      </c>
      <c r="AL433" s="9" t="s">
        <v>27</v>
      </c>
      <c r="AM433" s="9" t="str">
        <f t="shared" si="94"/>
        <v>Agriculture</v>
      </c>
      <c r="AN433" s="9" t="str">
        <f t="shared" si="95"/>
        <v>South</v>
      </c>
      <c r="AO433" s="9" t="str">
        <f t="shared" si="96"/>
        <v>&lt;1-50 Mn</v>
      </c>
      <c r="AP433" s="9" t="str">
        <f t="shared" si="97"/>
        <v>ADF Countries</v>
      </c>
      <c r="AQ433" s="9" t="str">
        <f t="shared" si="98"/>
        <v>Transition States</v>
      </c>
      <c r="AR433" s="13" t="str">
        <f>IF(ISNUMBER(MATCH(C433, {"Gabon","Sudan","Niger","Mali","Burkina Faso","Guinea"}, 0)), "De Facto Countries", "Non-De Facto Countries")</f>
        <v>Non-De Facto Countries</v>
      </c>
      <c r="AS433" s="9" t="str">
        <f t="shared" si="99"/>
        <v>Others Including Policy-Based</v>
      </c>
      <c r="AT433" s="9" t="str" cm="1">
        <f t="array" ref="AT433">_xlfn.SWITCH(K433,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34" spans="1:46" ht="10.5">
      <c r="A434" s="8" t="s">
        <v>1032</v>
      </c>
      <c r="B434" s="9" t="s">
        <v>1033</v>
      </c>
      <c r="C434" s="9" t="s">
        <v>772</v>
      </c>
      <c r="D434" s="9" t="s">
        <v>49</v>
      </c>
      <c r="E434" s="9" t="s">
        <v>50</v>
      </c>
      <c r="F434" s="9" t="s">
        <v>83</v>
      </c>
      <c r="G434" s="9" t="s">
        <v>83</v>
      </c>
      <c r="H434" s="9" t="s">
        <v>52</v>
      </c>
      <c r="I434" s="9" t="s">
        <v>53</v>
      </c>
      <c r="J434" s="9" t="s">
        <v>74</v>
      </c>
      <c r="K434" s="9" t="s">
        <v>86</v>
      </c>
      <c r="L434" s="9">
        <v>0</v>
      </c>
      <c r="M434" s="9">
        <v>0</v>
      </c>
      <c r="N434" s="9">
        <v>90</v>
      </c>
      <c r="O434" s="9">
        <v>0</v>
      </c>
      <c r="P434" s="9">
        <v>0</v>
      </c>
      <c r="Q434" s="9">
        <v>0</v>
      </c>
      <c r="R434" s="9">
        <f t="shared" si="87"/>
        <v>90</v>
      </c>
      <c r="S434" s="9">
        <v>0</v>
      </c>
      <c r="T434" s="9">
        <v>0</v>
      </c>
      <c r="U434" s="9">
        <v>0</v>
      </c>
      <c r="V434" s="11">
        <f t="shared" si="88"/>
        <v>90</v>
      </c>
      <c r="W434" s="9" t="s">
        <v>17</v>
      </c>
      <c r="X434" s="9">
        <v>0</v>
      </c>
      <c r="Y434" s="9">
        <v>100</v>
      </c>
      <c r="Z434" s="9">
        <v>0</v>
      </c>
      <c r="AA434" s="9">
        <v>0</v>
      </c>
      <c r="AB434" s="9">
        <v>0</v>
      </c>
      <c r="AC434" s="10">
        <f t="shared" si="100"/>
        <v>90</v>
      </c>
      <c r="AD434" s="9" t="b">
        <f>Table1[[#This Row],[TOTAL HI]]=Table1[[#This Row],[Total]]</f>
        <v>1</v>
      </c>
      <c r="AE434" s="11">
        <f t="shared" si="89"/>
        <v>0</v>
      </c>
      <c r="AF434" s="11">
        <f t="shared" si="90"/>
        <v>90</v>
      </c>
      <c r="AG434" s="11">
        <f t="shared" si="91"/>
        <v>0</v>
      </c>
      <c r="AH434" s="11">
        <f t="shared" si="92"/>
        <v>0</v>
      </c>
      <c r="AI434" s="11">
        <f t="shared" si="93"/>
        <v>0</v>
      </c>
      <c r="AJ434" s="12">
        <v>45261</v>
      </c>
      <c r="AK434" s="11" t="s">
        <v>56</v>
      </c>
      <c r="AL434" s="9" t="s">
        <v>57</v>
      </c>
      <c r="AM434" s="9" t="str">
        <f t="shared" si="94"/>
        <v>Power</v>
      </c>
      <c r="AN434" s="9" t="str">
        <f t="shared" si="95"/>
        <v>West</v>
      </c>
      <c r="AO434" s="9" t="str">
        <f t="shared" si="96"/>
        <v>50-100 Mn</v>
      </c>
      <c r="AP434" s="9" t="str">
        <f t="shared" si="97"/>
        <v>ADF Countries</v>
      </c>
      <c r="AQ434" s="9" t="str">
        <f t="shared" si="98"/>
        <v>Transition States</v>
      </c>
      <c r="AR434" s="13" t="str">
        <f>IF(ISNUMBER(MATCH(C434, {"Gabon","Sudan","Niger","Mali","Burkina Faso","Guinea"}, 0)), "De Facto Countries", "Non-De Facto Countries")</f>
        <v>De Facto Countries</v>
      </c>
      <c r="AS434" s="9" t="str">
        <f t="shared" si="99"/>
        <v>Infrastructure</v>
      </c>
      <c r="AT434" s="9" t="str" cm="1">
        <f t="array" ref="AT434">_xlfn.SWITCH(K434,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35" spans="1:46" ht="10.5">
      <c r="A435" s="8" t="s">
        <v>1034</v>
      </c>
      <c r="B435" s="9" t="s">
        <v>1035</v>
      </c>
      <c r="C435" s="9" t="s">
        <v>223</v>
      </c>
      <c r="D435" s="9" t="s">
        <v>49</v>
      </c>
      <c r="E435" s="9" t="s">
        <v>79</v>
      </c>
      <c r="F435" s="9" t="s">
        <v>51</v>
      </c>
      <c r="G435" s="9" t="s">
        <v>51</v>
      </c>
      <c r="H435" s="9" t="s">
        <v>52</v>
      </c>
      <c r="I435" s="9" t="s">
        <v>53</v>
      </c>
      <c r="J435" s="9" t="s">
        <v>54</v>
      </c>
      <c r="K435" s="9" t="s">
        <v>55</v>
      </c>
      <c r="L435" s="9">
        <v>0</v>
      </c>
      <c r="M435" s="9">
        <v>0</v>
      </c>
      <c r="N435" s="9">
        <v>15</v>
      </c>
      <c r="O435" s="9">
        <v>0</v>
      </c>
      <c r="P435" s="9">
        <v>0</v>
      </c>
      <c r="Q435" s="9">
        <v>0</v>
      </c>
      <c r="R435" s="9">
        <f t="shared" si="87"/>
        <v>15</v>
      </c>
      <c r="S435" s="9">
        <v>0</v>
      </c>
      <c r="T435" s="9">
        <v>0</v>
      </c>
      <c r="U435" s="9">
        <v>0</v>
      </c>
      <c r="V435" s="11">
        <f t="shared" si="88"/>
        <v>15</v>
      </c>
      <c r="W435" s="9" t="s">
        <v>17</v>
      </c>
      <c r="X435" s="9">
        <v>80</v>
      </c>
      <c r="Y435" s="9">
        <v>0</v>
      </c>
      <c r="Z435" s="9">
        <v>0</v>
      </c>
      <c r="AA435" s="9">
        <v>0</v>
      </c>
      <c r="AB435" s="9">
        <v>20</v>
      </c>
      <c r="AC435" s="10">
        <f t="shared" si="100"/>
        <v>15</v>
      </c>
      <c r="AD435" s="9" t="b">
        <f>Table1[[#This Row],[TOTAL HI]]=Table1[[#This Row],[Total]]</f>
        <v>1</v>
      </c>
      <c r="AE435" s="11">
        <f t="shared" si="89"/>
        <v>12</v>
      </c>
      <c r="AF435" s="11">
        <f t="shared" si="90"/>
        <v>0</v>
      </c>
      <c r="AG435" s="11">
        <f t="shared" si="91"/>
        <v>0</v>
      </c>
      <c r="AH435" s="11">
        <f t="shared" si="92"/>
        <v>0</v>
      </c>
      <c r="AI435" s="11">
        <f t="shared" si="93"/>
        <v>3</v>
      </c>
      <c r="AJ435" s="12">
        <v>45261</v>
      </c>
      <c r="AK435" s="11" t="s">
        <v>56</v>
      </c>
      <c r="AL435" s="9" t="s">
        <v>27</v>
      </c>
      <c r="AM435" s="9" t="str">
        <f t="shared" si="94"/>
        <v>Agriculture</v>
      </c>
      <c r="AN435" s="9" t="str">
        <f t="shared" si="95"/>
        <v>North</v>
      </c>
      <c r="AO435" s="9" t="str">
        <f t="shared" si="96"/>
        <v>&lt;1-50 Mn</v>
      </c>
      <c r="AP435" s="9" t="str">
        <f t="shared" si="97"/>
        <v>ADF Countries</v>
      </c>
      <c r="AQ435" s="9" t="str">
        <f t="shared" si="98"/>
        <v>Non-Transition States</v>
      </c>
      <c r="AR435" s="13" t="str">
        <f>IF(ISNUMBER(MATCH(C435, {"Gabon","Sudan","Niger","Mali","Burkina Faso","Guinea"}, 0)), "De Facto Countries", "Non-De Facto Countries")</f>
        <v>Non-De Facto Countries</v>
      </c>
      <c r="AS435" s="9" t="str">
        <f t="shared" si="99"/>
        <v>Others Including Policy-Based</v>
      </c>
      <c r="AT435" s="9" t="str" cm="1">
        <f t="array" ref="AT435">_xlfn.SWITCH(K435,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36" spans="1:46" ht="10.5">
      <c r="A436" s="8" t="s">
        <v>1036</v>
      </c>
      <c r="B436" s="9" t="s">
        <v>1037</v>
      </c>
      <c r="C436" s="9" t="s">
        <v>1038</v>
      </c>
      <c r="D436" s="9" t="s">
        <v>49</v>
      </c>
      <c r="E436" s="9" t="s">
        <v>50</v>
      </c>
      <c r="F436" s="9" t="s">
        <v>141</v>
      </c>
      <c r="G436" s="9" t="s">
        <v>141</v>
      </c>
      <c r="H436" s="9" t="s">
        <v>52</v>
      </c>
      <c r="I436" s="9" t="s">
        <v>53</v>
      </c>
      <c r="J436" s="9" t="s">
        <v>112</v>
      </c>
      <c r="K436" s="9" t="s">
        <v>127</v>
      </c>
      <c r="L436" s="9">
        <v>0</v>
      </c>
      <c r="M436" s="9">
        <v>0</v>
      </c>
      <c r="N436" s="9">
        <v>0</v>
      </c>
      <c r="O436" s="9">
        <v>19.100000000000001</v>
      </c>
      <c r="P436" s="9">
        <v>0</v>
      </c>
      <c r="Q436" s="9">
        <v>0</v>
      </c>
      <c r="R436" s="9">
        <f t="shared" si="87"/>
        <v>19.100000000000001</v>
      </c>
      <c r="S436" s="9">
        <v>0</v>
      </c>
      <c r="T436" s="9">
        <v>0</v>
      </c>
      <c r="U436" s="9">
        <v>0</v>
      </c>
      <c r="V436" s="11">
        <f t="shared" si="88"/>
        <v>19.100000000000001</v>
      </c>
      <c r="W436" s="9" t="s">
        <v>17</v>
      </c>
      <c r="X436" s="9">
        <v>0</v>
      </c>
      <c r="Y436" s="9">
        <v>0</v>
      </c>
      <c r="Z436" s="9">
        <v>0</v>
      </c>
      <c r="AA436" s="9">
        <v>40</v>
      </c>
      <c r="AB436" s="9">
        <v>60</v>
      </c>
      <c r="AC436" s="10">
        <f t="shared" si="100"/>
        <v>19.100000000000001</v>
      </c>
      <c r="AD436" s="9" t="b">
        <f>Table1[[#This Row],[TOTAL HI]]=Table1[[#This Row],[Total]]</f>
        <v>1</v>
      </c>
      <c r="AE436" s="11">
        <f t="shared" si="89"/>
        <v>0</v>
      </c>
      <c r="AF436" s="11">
        <f t="shared" si="90"/>
        <v>0</v>
      </c>
      <c r="AG436" s="11">
        <f t="shared" si="91"/>
        <v>0</v>
      </c>
      <c r="AH436" s="11">
        <f t="shared" si="92"/>
        <v>7.64</v>
      </c>
      <c r="AI436" s="11">
        <f t="shared" si="93"/>
        <v>11.46</v>
      </c>
      <c r="AJ436" s="12">
        <v>45261</v>
      </c>
      <c r="AK436" s="11" t="s">
        <v>56</v>
      </c>
      <c r="AL436" s="9" t="s">
        <v>27</v>
      </c>
      <c r="AM436" s="9" t="str">
        <f t="shared" si="94"/>
        <v>Transport</v>
      </c>
      <c r="AN436" s="9" t="str">
        <f t="shared" si="95"/>
        <v>East</v>
      </c>
      <c r="AO436" s="9" t="str">
        <f t="shared" si="96"/>
        <v>&lt;1-50 Mn</v>
      </c>
      <c r="AP436" s="9" t="str">
        <f t="shared" si="97"/>
        <v>ADF Countries</v>
      </c>
      <c r="AQ436" s="9" t="str">
        <f t="shared" si="98"/>
        <v>Transition States</v>
      </c>
      <c r="AR436" s="13" t="str">
        <f>IF(ISNUMBER(MATCH(C436, {"Gabon","Sudan","Niger","Mali","Burkina Faso","Guinea"}, 0)), "De Facto Countries", "Non-De Facto Countries")</f>
        <v>Non-De Facto Countries</v>
      </c>
      <c r="AS436" s="9" t="str">
        <f t="shared" si="99"/>
        <v>Infrastructure</v>
      </c>
      <c r="AT436" s="9" t="str" cm="1">
        <f t="array" ref="AT436">_xlfn.SWITCH(K436,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37" spans="1:46" ht="10.5">
      <c r="A437" s="8" t="s">
        <v>1039</v>
      </c>
      <c r="B437" s="9" t="s">
        <v>1040</v>
      </c>
      <c r="C437" s="9" t="s">
        <v>264</v>
      </c>
      <c r="D437" s="9" t="s">
        <v>49</v>
      </c>
      <c r="E437" s="9" t="s">
        <v>66</v>
      </c>
      <c r="F437" s="9" t="s">
        <v>51</v>
      </c>
      <c r="G437" s="9" t="s">
        <v>51</v>
      </c>
      <c r="H437" s="9" t="s">
        <v>52</v>
      </c>
      <c r="I437" s="9" t="s">
        <v>53</v>
      </c>
      <c r="J437" s="9" t="s">
        <v>67</v>
      </c>
      <c r="K437" s="9" t="s">
        <v>55</v>
      </c>
      <c r="L437" s="9">
        <v>160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f t="shared" si="87"/>
        <v>0</v>
      </c>
      <c r="S437" s="9">
        <v>0</v>
      </c>
      <c r="T437" s="9">
        <v>0</v>
      </c>
      <c r="U437" s="9">
        <v>0</v>
      </c>
      <c r="V437" s="11">
        <f t="shared" si="88"/>
        <v>160</v>
      </c>
      <c r="W437" s="9" t="s">
        <v>11</v>
      </c>
      <c r="X437" s="9">
        <v>40</v>
      </c>
      <c r="Y437" s="9">
        <v>0</v>
      </c>
      <c r="Z437" s="9">
        <v>0</v>
      </c>
      <c r="AA437" s="9">
        <v>40</v>
      </c>
      <c r="AB437" s="9">
        <v>20</v>
      </c>
      <c r="AC437" s="10">
        <f t="shared" si="100"/>
        <v>160</v>
      </c>
      <c r="AD437" s="9" t="b">
        <f>Table1[[#This Row],[TOTAL HI]]=Table1[[#This Row],[Total]]</f>
        <v>1</v>
      </c>
      <c r="AE437" s="11">
        <f t="shared" si="89"/>
        <v>64</v>
      </c>
      <c r="AF437" s="11">
        <f t="shared" si="90"/>
        <v>0</v>
      </c>
      <c r="AG437" s="11">
        <f t="shared" si="91"/>
        <v>0</v>
      </c>
      <c r="AH437" s="11">
        <f t="shared" si="92"/>
        <v>64</v>
      </c>
      <c r="AI437" s="11">
        <f t="shared" si="93"/>
        <v>32</v>
      </c>
      <c r="AJ437" s="12">
        <v>45261</v>
      </c>
      <c r="AK437" s="11" t="s">
        <v>56</v>
      </c>
      <c r="AL437" s="9" t="s">
        <v>27</v>
      </c>
      <c r="AM437" s="9" t="str">
        <f t="shared" si="94"/>
        <v>Agriculture</v>
      </c>
      <c r="AN437" s="9" t="str">
        <f t="shared" si="95"/>
        <v>Central</v>
      </c>
      <c r="AO437" s="9" t="str">
        <f t="shared" si="96"/>
        <v>100-200 Mn</v>
      </c>
      <c r="AP437" s="9" t="str">
        <f t="shared" si="97"/>
        <v>ADB Countries</v>
      </c>
      <c r="AQ437" s="9" t="str">
        <f t="shared" si="98"/>
        <v>Non-Transition States</v>
      </c>
      <c r="AR437" s="13" t="str">
        <f>IF(ISNUMBER(MATCH(C437, {"Gabon","Sudan","Niger","Mali","Burkina Faso","Guinea"}, 0)), "De Facto Countries", "Non-De Facto Countries")</f>
        <v>De Facto Countries</v>
      </c>
      <c r="AS437" s="9" t="str">
        <f t="shared" si="99"/>
        <v>Others Including Policy-Based</v>
      </c>
      <c r="AT437" s="9" t="str" cm="1">
        <f t="array" ref="AT437">_xlfn.SWITCH(K437,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38" spans="1:46" ht="10.5">
      <c r="A438" s="8" t="s">
        <v>1041</v>
      </c>
      <c r="B438" s="9" t="s">
        <v>1042</v>
      </c>
      <c r="C438" s="9" t="s">
        <v>197</v>
      </c>
      <c r="D438" s="9" t="s">
        <v>49</v>
      </c>
      <c r="E438" s="9" t="s">
        <v>66</v>
      </c>
      <c r="F438" s="9" t="s">
        <v>51</v>
      </c>
      <c r="G438" s="9" t="s">
        <v>51</v>
      </c>
      <c r="H438" s="9" t="s">
        <v>52</v>
      </c>
      <c r="I438" s="9" t="s">
        <v>53</v>
      </c>
      <c r="J438" s="9" t="s">
        <v>67</v>
      </c>
      <c r="K438" s="9" t="s">
        <v>55</v>
      </c>
      <c r="L438" s="9">
        <v>0</v>
      </c>
      <c r="M438" s="9">
        <v>0</v>
      </c>
      <c r="N438" s="9">
        <v>100</v>
      </c>
      <c r="O438" s="9">
        <v>0</v>
      </c>
      <c r="P438" s="9">
        <v>0</v>
      </c>
      <c r="Q438" s="9">
        <v>0</v>
      </c>
      <c r="R438" s="9">
        <f t="shared" si="87"/>
        <v>100</v>
      </c>
      <c r="S438" s="9">
        <v>0</v>
      </c>
      <c r="T438" s="9">
        <v>0</v>
      </c>
      <c r="U438" s="9">
        <v>0</v>
      </c>
      <c r="V438" s="11">
        <f t="shared" si="88"/>
        <v>100</v>
      </c>
      <c r="W438" s="9" t="s">
        <v>17</v>
      </c>
      <c r="X438" s="9">
        <v>40</v>
      </c>
      <c r="Y438" s="9">
        <v>0</v>
      </c>
      <c r="Z438" s="9">
        <v>0</v>
      </c>
      <c r="AA438" s="9">
        <v>40</v>
      </c>
      <c r="AB438" s="9">
        <v>20</v>
      </c>
      <c r="AC438" s="10">
        <f t="shared" si="100"/>
        <v>100</v>
      </c>
      <c r="AD438" s="9" t="b">
        <f>Table1[[#This Row],[TOTAL HI]]=Table1[[#This Row],[Total]]</f>
        <v>1</v>
      </c>
      <c r="AE438" s="11">
        <f t="shared" si="89"/>
        <v>40</v>
      </c>
      <c r="AF438" s="11">
        <f t="shared" si="90"/>
        <v>0</v>
      </c>
      <c r="AG438" s="11">
        <f t="shared" si="91"/>
        <v>0</v>
      </c>
      <c r="AH438" s="11">
        <f t="shared" si="92"/>
        <v>40</v>
      </c>
      <c r="AI438" s="11">
        <f t="shared" si="93"/>
        <v>20</v>
      </c>
      <c r="AJ438" s="12">
        <v>45261</v>
      </c>
      <c r="AK438" s="11" t="s">
        <v>56</v>
      </c>
      <c r="AL438" s="9" t="s">
        <v>27</v>
      </c>
      <c r="AM438" s="9" t="str">
        <f t="shared" si="94"/>
        <v>Agriculture</v>
      </c>
      <c r="AN438" s="9" t="str">
        <f t="shared" si="95"/>
        <v>Central</v>
      </c>
      <c r="AO438" s="9" t="str">
        <f t="shared" si="96"/>
        <v>50-100 Mn</v>
      </c>
      <c r="AP438" s="9" t="str">
        <f t="shared" si="97"/>
        <v>ADF Countries</v>
      </c>
      <c r="AQ438" s="9" t="str">
        <f t="shared" si="98"/>
        <v>Transition States</v>
      </c>
      <c r="AR438" s="13" t="str">
        <f>IF(ISNUMBER(MATCH(C438, {"Gabon","Sudan","Niger","Mali","Burkina Faso","Guinea"}, 0)), "De Facto Countries", "Non-De Facto Countries")</f>
        <v>Non-De Facto Countries</v>
      </c>
      <c r="AS438" s="9" t="str">
        <f t="shared" si="99"/>
        <v>Others Including Policy-Based</v>
      </c>
      <c r="AT438" s="9" t="str" cm="1">
        <f t="array" ref="AT438">_xlfn.SWITCH(K438,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39" spans="1:46" ht="10.5">
      <c r="A439" s="8" t="s">
        <v>1043</v>
      </c>
      <c r="B439" s="9" t="s">
        <v>1044</v>
      </c>
      <c r="C439" s="9" t="s">
        <v>352</v>
      </c>
      <c r="D439" s="9" t="s">
        <v>49</v>
      </c>
      <c r="E439" s="9" t="s">
        <v>79</v>
      </c>
      <c r="F439" s="9" t="s">
        <v>516</v>
      </c>
      <c r="G439" s="9" t="s">
        <v>516</v>
      </c>
      <c r="H439" s="9" t="s">
        <v>52</v>
      </c>
      <c r="I439" s="9" t="s">
        <v>53</v>
      </c>
      <c r="J439" s="9" t="s">
        <v>74</v>
      </c>
      <c r="K439" s="9" t="s">
        <v>134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10</v>
      </c>
      <c r="R439" s="9">
        <f t="shared" si="87"/>
        <v>10</v>
      </c>
      <c r="S439" s="9">
        <v>0</v>
      </c>
      <c r="T439" s="9">
        <v>0</v>
      </c>
      <c r="U439" s="9">
        <v>0</v>
      </c>
      <c r="V439" s="11">
        <f t="shared" si="88"/>
        <v>10</v>
      </c>
      <c r="W439" s="9" t="s">
        <v>17</v>
      </c>
      <c r="X439" s="9">
        <v>0</v>
      </c>
      <c r="Y439" s="9">
        <v>0</v>
      </c>
      <c r="Z439" s="9">
        <v>0</v>
      </c>
      <c r="AA439" s="9">
        <v>0</v>
      </c>
      <c r="AB439" s="9">
        <v>100</v>
      </c>
      <c r="AC439" s="10">
        <f t="shared" si="100"/>
        <v>10</v>
      </c>
      <c r="AD439" s="9" t="b">
        <f>Table1[[#This Row],[TOTAL HI]]=Table1[[#This Row],[Total]]</f>
        <v>1</v>
      </c>
      <c r="AE439" s="11">
        <f t="shared" si="89"/>
        <v>0</v>
      </c>
      <c r="AF439" s="11">
        <f t="shared" si="90"/>
        <v>0</v>
      </c>
      <c r="AG439" s="11">
        <f t="shared" si="91"/>
        <v>0</v>
      </c>
      <c r="AH439" s="11">
        <f t="shared" si="92"/>
        <v>0</v>
      </c>
      <c r="AI439" s="11">
        <f t="shared" si="93"/>
        <v>10</v>
      </c>
      <c r="AJ439" s="12">
        <v>45261</v>
      </c>
      <c r="AK439" s="11" t="s">
        <v>56</v>
      </c>
      <c r="AL439" s="9" t="s">
        <v>27</v>
      </c>
      <c r="AM439" s="9" t="str">
        <f t="shared" si="94"/>
        <v>Social</v>
      </c>
      <c r="AN439" s="9" t="str">
        <f t="shared" si="95"/>
        <v>West</v>
      </c>
      <c r="AO439" s="9" t="str">
        <f t="shared" si="96"/>
        <v>&lt;1-50 Mn</v>
      </c>
      <c r="AP439" s="9" t="str">
        <f t="shared" si="97"/>
        <v>ADF Countries</v>
      </c>
      <c r="AQ439" s="9" t="str">
        <f t="shared" si="98"/>
        <v>Transition States</v>
      </c>
      <c r="AR439" s="13" t="str">
        <f>IF(ISNUMBER(MATCH(C439, {"Gabon","Sudan","Niger","Mali","Burkina Faso","Guinea"}, 0)), "De Facto Countries", "Non-De Facto Countries")</f>
        <v>De Facto Countries</v>
      </c>
      <c r="AS439" s="9" t="str">
        <f t="shared" si="99"/>
        <v>Others Including Policy-Based</v>
      </c>
      <c r="AT439" s="9" t="str" cm="1">
        <f t="array" ref="AT439">_xlfn.SWITCH(K439,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40" spans="1:46" ht="10.5">
      <c r="A440" s="8" t="s">
        <v>1045</v>
      </c>
      <c r="B440" s="9" t="s">
        <v>1046</v>
      </c>
      <c r="C440" s="9" t="s">
        <v>214</v>
      </c>
      <c r="D440" s="9" t="s">
        <v>49</v>
      </c>
      <c r="E440" s="9" t="s">
        <v>50</v>
      </c>
      <c r="F440" s="9" t="s">
        <v>51</v>
      </c>
      <c r="G440" s="9" t="s">
        <v>51</v>
      </c>
      <c r="H440" s="9" t="s">
        <v>52</v>
      </c>
      <c r="I440" s="9" t="s">
        <v>53</v>
      </c>
      <c r="J440" s="9" t="s">
        <v>67</v>
      </c>
      <c r="K440" s="9" t="s">
        <v>55</v>
      </c>
      <c r="L440" s="9">
        <v>0</v>
      </c>
      <c r="M440" s="9">
        <v>0</v>
      </c>
      <c r="N440" s="9">
        <v>0</v>
      </c>
      <c r="O440" s="9">
        <v>10</v>
      </c>
      <c r="P440" s="9">
        <v>0</v>
      </c>
      <c r="Q440" s="9">
        <v>0</v>
      </c>
      <c r="R440" s="9">
        <f t="shared" si="87"/>
        <v>10</v>
      </c>
      <c r="S440" s="9">
        <v>0</v>
      </c>
      <c r="T440" s="9">
        <v>0</v>
      </c>
      <c r="U440" s="9">
        <v>0</v>
      </c>
      <c r="V440" s="11">
        <f t="shared" si="88"/>
        <v>10</v>
      </c>
      <c r="W440" s="9" t="s">
        <v>17</v>
      </c>
      <c r="X440" s="9">
        <v>100</v>
      </c>
      <c r="Y440" s="9">
        <v>0</v>
      </c>
      <c r="Z440" s="9">
        <v>0</v>
      </c>
      <c r="AA440" s="9">
        <v>0</v>
      </c>
      <c r="AB440" s="9">
        <v>0</v>
      </c>
      <c r="AC440" s="10">
        <f t="shared" si="100"/>
        <v>10</v>
      </c>
      <c r="AD440" s="9" t="b">
        <f>Table1[[#This Row],[TOTAL HI]]=Table1[[#This Row],[Total]]</f>
        <v>1</v>
      </c>
      <c r="AE440" s="11">
        <f t="shared" si="89"/>
        <v>10</v>
      </c>
      <c r="AF440" s="11">
        <f t="shared" si="90"/>
        <v>0</v>
      </c>
      <c r="AG440" s="11">
        <f t="shared" si="91"/>
        <v>0</v>
      </c>
      <c r="AH440" s="11">
        <f t="shared" si="92"/>
        <v>0</v>
      </c>
      <c r="AI440" s="11">
        <f t="shared" si="93"/>
        <v>0</v>
      </c>
      <c r="AJ440" s="12">
        <v>45261</v>
      </c>
      <c r="AK440" s="11" t="s">
        <v>56</v>
      </c>
      <c r="AL440" s="9" t="s">
        <v>57</v>
      </c>
      <c r="AM440" s="9" t="str">
        <f t="shared" si="94"/>
        <v>Agriculture</v>
      </c>
      <c r="AN440" s="9" t="str">
        <f t="shared" si="95"/>
        <v>Central</v>
      </c>
      <c r="AO440" s="9" t="str">
        <f t="shared" si="96"/>
        <v>&lt;1-50 Mn</v>
      </c>
      <c r="AP440" s="9" t="str">
        <f t="shared" si="97"/>
        <v>ADF Countries</v>
      </c>
      <c r="AQ440" s="9" t="str">
        <f t="shared" si="98"/>
        <v>Transition States</v>
      </c>
      <c r="AR440" s="13" t="str">
        <f>IF(ISNUMBER(MATCH(C440, {"Gabon","Sudan","Niger","Mali","Burkina Faso","Guinea"}, 0)), "De Facto Countries", "Non-De Facto Countries")</f>
        <v>Non-De Facto Countries</v>
      </c>
      <c r="AS440" s="9" t="str">
        <f t="shared" si="99"/>
        <v>Others Including Policy-Based</v>
      </c>
      <c r="AT440" s="9" t="str" cm="1">
        <f t="array" ref="AT440">_xlfn.SWITCH(K440,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41" spans="1:46" ht="10.5">
      <c r="A441" s="8" t="s">
        <v>1047</v>
      </c>
      <c r="B441" s="9" t="s">
        <v>1048</v>
      </c>
      <c r="C441" s="9" t="s">
        <v>65</v>
      </c>
      <c r="D441" s="9" t="s">
        <v>49</v>
      </c>
      <c r="E441" s="9" t="s">
        <v>66</v>
      </c>
      <c r="F441" s="9" t="s">
        <v>186</v>
      </c>
      <c r="G441" s="9" t="s">
        <v>186</v>
      </c>
      <c r="H441" s="9" t="s">
        <v>52</v>
      </c>
      <c r="I441" s="9" t="s">
        <v>73</v>
      </c>
      <c r="J441" s="9" t="s">
        <v>67</v>
      </c>
      <c r="K441" s="9" t="s">
        <v>127</v>
      </c>
      <c r="L441" s="9">
        <v>100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f t="shared" si="87"/>
        <v>0</v>
      </c>
      <c r="S441" s="9">
        <v>0</v>
      </c>
      <c r="T441" s="9">
        <v>0</v>
      </c>
      <c r="U441" s="9">
        <v>0</v>
      </c>
      <c r="V441" s="11">
        <f t="shared" si="88"/>
        <v>100</v>
      </c>
      <c r="W441" s="9" t="s">
        <v>11</v>
      </c>
      <c r="X441" s="9">
        <v>0</v>
      </c>
      <c r="Y441" s="9">
        <v>0</v>
      </c>
      <c r="Z441" s="9">
        <v>0</v>
      </c>
      <c r="AA441" s="9">
        <v>100</v>
      </c>
      <c r="AB441" s="9">
        <v>0</v>
      </c>
      <c r="AC441" s="10">
        <f t="shared" si="100"/>
        <v>100</v>
      </c>
      <c r="AD441" s="9" t="b">
        <f>Table1[[#This Row],[TOTAL HI]]=Table1[[#This Row],[Total]]</f>
        <v>1</v>
      </c>
      <c r="AE441" s="11">
        <f t="shared" si="89"/>
        <v>0</v>
      </c>
      <c r="AF441" s="11">
        <f t="shared" si="90"/>
        <v>0</v>
      </c>
      <c r="AG441" s="11">
        <f t="shared" si="91"/>
        <v>0</v>
      </c>
      <c r="AH441" s="11">
        <f t="shared" si="92"/>
        <v>100</v>
      </c>
      <c r="AI441" s="11">
        <f t="shared" si="93"/>
        <v>0</v>
      </c>
      <c r="AJ441" s="12">
        <v>45261</v>
      </c>
      <c r="AK441" s="11" t="s">
        <v>56</v>
      </c>
      <c r="AL441" s="9" t="s">
        <v>57</v>
      </c>
      <c r="AM441" s="9" t="str">
        <f t="shared" si="94"/>
        <v>Transport</v>
      </c>
      <c r="AN441" s="9" t="str">
        <f t="shared" si="95"/>
        <v>Central</v>
      </c>
      <c r="AO441" s="9" t="str">
        <f t="shared" si="96"/>
        <v>50-100 Mn</v>
      </c>
      <c r="AP441" s="9" t="str">
        <f t="shared" si="97"/>
        <v>ADB Countries</v>
      </c>
      <c r="AQ441" s="9" t="str">
        <f t="shared" si="98"/>
        <v>Non-Transition States</v>
      </c>
      <c r="AR441" s="13" t="str">
        <f>IF(ISNUMBER(MATCH(C441, {"Gabon","Sudan","Niger","Mali","Burkina Faso","Guinea"}, 0)), "De Facto Countries", "Non-De Facto Countries")</f>
        <v>Non-De Facto Countries</v>
      </c>
      <c r="AS441" s="9" t="str">
        <f t="shared" si="99"/>
        <v>Infrastructure</v>
      </c>
      <c r="AT441" s="9" t="str" cm="1">
        <f t="array" ref="AT441">_xlfn.SWITCH(K441,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42" spans="1:46" ht="10.5">
      <c r="A442" s="8" t="s">
        <v>1049</v>
      </c>
      <c r="B442" s="9" t="s">
        <v>1050</v>
      </c>
      <c r="C442" s="9" t="s">
        <v>82</v>
      </c>
      <c r="D442" s="9" t="s">
        <v>49</v>
      </c>
      <c r="E442" s="9" t="s">
        <v>79</v>
      </c>
      <c r="F442" s="9" t="s">
        <v>130</v>
      </c>
      <c r="G442" s="9" t="s">
        <v>130</v>
      </c>
      <c r="H442" s="9" t="s">
        <v>52</v>
      </c>
      <c r="I442" s="9" t="s">
        <v>53</v>
      </c>
      <c r="J442" s="9" t="s">
        <v>67</v>
      </c>
      <c r="K442" s="9" t="s">
        <v>104</v>
      </c>
      <c r="L442" s="9">
        <v>0</v>
      </c>
      <c r="M442" s="9">
        <v>0</v>
      </c>
      <c r="N442" s="9">
        <v>0</v>
      </c>
      <c r="O442" s="9">
        <v>138</v>
      </c>
      <c r="P442" s="9">
        <v>0</v>
      </c>
      <c r="Q442" s="9">
        <v>0</v>
      </c>
      <c r="R442" s="9">
        <f t="shared" si="87"/>
        <v>138</v>
      </c>
      <c r="S442" s="9">
        <v>0</v>
      </c>
      <c r="T442" s="9">
        <v>0</v>
      </c>
      <c r="U442" s="9">
        <v>0</v>
      </c>
      <c r="V442" s="11">
        <f t="shared" si="88"/>
        <v>138</v>
      </c>
      <c r="W442" s="9" t="s">
        <v>17</v>
      </c>
      <c r="X442" s="9">
        <v>0</v>
      </c>
      <c r="Y442" s="9">
        <v>0</v>
      </c>
      <c r="Z442" s="9">
        <v>0</v>
      </c>
      <c r="AA442" s="9">
        <v>0</v>
      </c>
      <c r="AB442" s="9">
        <v>100</v>
      </c>
      <c r="AC442" s="10">
        <f t="shared" si="100"/>
        <v>138</v>
      </c>
      <c r="AD442" s="9" t="b">
        <f>Table1[[#This Row],[TOTAL HI]]=Table1[[#This Row],[Total]]</f>
        <v>1</v>
      </c>
      <c r="AE442" s="11">
        <f t="shared" si="89"/>
        <v>0</v>
      </c>
      <c r="AF442" s="11">
        <f t="shared" si="90"/>
        <v>0</v>
      </c>
      <c r="AG442" s="11">
        <f t="shared" si="91"/>
        <v>0</v>
      </c>
      <c r="AH442" s="11">
        <f t="shared" si="92"/>
        <v>0</v>
      </c>
      <c r="AI442" s="11">
        <f t="shared" si="93"/>
        <v>138</v>
      </c>
      <c r="AJ442" s="12">
        <v>45261</v>
      </c>
      <c r="AK442" s="11" t="s">
        <v>56</v>
      </c>
      <c r="AL442" s="9" t="s">
        <v>27</v>
      </c>
      <c r="AM442" s="9" t="str">
        <f t="shared" si="94"/>
        <v>WASH Sector</v>
      </c>
      <c r="AN442" s="9" t="str">
        <f t="shared" si="95"/>
        <v>Multi</v>
      </c>
      <c r="AO442" s="9" t="str">
        <f t="shared" si="96"/>
        <v>100-200 Mn</v>
      </c>
      <c r="AP442" s="9" t="str">
        <f t="shared" si="97"/>
        <v>Multinational</v>
      </c>
      <c r="AQ442" s="9" t="str">
        <f t="shared" si="98"/>
        <v>Multinational</v>
      </c>
      <c r="AR442" s="13" t="str">
        <f>IF(ISNUMBER(MATCH(C442, {"Gabon","Sudan","Niger","Mali","Burkina Faso","Guinea"}, 0)), "De Facto Countries", "Non-De Facto Countries")</f>
        <v>Non-De Facto Countries</v>
      </c>
      <c r="AS442" s="9" t="str">
        <f t="shared" si="99"/>
        <v>Infrastructure</v>
      </c>
      <c r="AT442" s="9" t="str" cm="1">
        <f t="array" ref="AT442">_xlfn.SWITCH(K442,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43" spans="1:46" ht="10.5">
      <c r="A443" s="8" t="s">
        <v>1051</v>
      </c>
      <c r="B443" s="9" t="s">
        <v>1052</v>
      </c>
      <c r="C443" s="9" t="s">
        <v>259</v>
      </c>
      <c r="D443" s="9" t="s">
        <v>49</v>
      </c>
      <c r="E443" s="9" t="s">
        <v>79</v>
      </c>
      <c r="F443" s="9" t="s">
        <v>493</v>
      </c>
      <c r="G443" s="9" t="s">
        <v>493</v>
      </c>
      <c r="H443" s="9" t="s">
        <v>52</v>
      </c>
      <c r="I443" s="9" t="s">
        <v>53</v>
      </c>
      <c r="J443" s="9" t="s">
        <v>74</v>
      </c>
      <c r="K443" s="9" t="s">
        <v>55</v>
      </c>
      <c r="L443" s="9">
        <v>0</v>
      </c>
      <c r="M443" s="9">
        <v>0</v>
      </c>
      <c r="N443" s="9">
        <v>10</v>
      </c>
      <c r="O443" s="9">
        <v>0</v>
      </c>
      <c r="P443" s="9">
        <v>0</v>
      </c>
      <c r="Q443" s="9">
        <v>0</v>
      </c>
      <c r="R443" s="9">
        <f t="shared" si="87"/>
        <v>10</v>
      </c>
      <c r="S443" s="9">
        <v>0</v>
      </c>
      <c r="T443" s="9">
        <v>0</v>
      </c>
      <c r="U443" s="9">
        <v>0</v>
      </c>
      <c r="V443" s="11">
        <f t="shared" si="88"/>
        <v>10</v>
      </c>
      <c r="W443" s="9" t="s">
        <v>17</v>
      </c>
      <c r="X443" s="9">
        <v>80</v>
      </c>
      <c r="Y443" s="9">
        <v>0</v>
      </c>
      <c r="Z443" s="9">
        <v>0</v>
      </c>
      <c r="AA443" s="9">
        <v>0</v>
      </c>
      <c r="AB443" s="9">
        <v>20</v>
      </c>
      <c r="AC443" s="10">
        <f t="shared" si="100"/>
        <v>10</v>
      </c>
      <c r="AD443" s="9" t="b">
        <f>Table1[[#This Row],[TOTAL HI]]=Table1[[#This Row],[Total]]</f>
        <v>1</v>
      </c>
      <c r="AE443" s="11">
        <f t="shared" si="89"/>
        <v>8</v>
      </c>
      <c r="AF443" s="11">
        <f t="shared" si="90"/>
        <v>0</v>
      </c>
      <c r="AG443" s="11">
        <f t="shared" si="91"/>
        <v>0</v>
      </c>
      <c r="AH443" s="11">
        <f t="shared" si="92"/>
        <v>0</v>
      </c>
      <c r="AI443" s="11">
        <f t="shared" si="93"/>
        <v>2</v>
      </c>
      <c r="AJ443" s="12">
        <v>45261</v>
      </c>
      <c r="AK443" s="11" t="s">
        <v>56</v>
      </c>
      <c r="AL443" s="9" t="s">
        <v>27</v>
      </c>
      <c r="AM443" s="9" t="str">
        <f t="shared" si="94"/>
        <v>Agriculture</v>
      </c>
      <c r="AN443" s="9" t="str">
        <f t="shared" si="95"/>
        <v>West</v>
      </c>
      <c r="AO443" s="9" t="str">
        <f t="shared" si="96"/>
        <v>&lt;1-50 Mn</v>
      </c>
      <c r="AP443" s="9" t="str">
        <f t="shared" si="97"/>
        <v>ADF Countries</v>
      </c>
      <c r="AQ443" s="9" t="str">
        <f t="shared" si="98"/>
        <v>Non-Transition States</v>
      </c>
      <c r="AR443" s="13" t="str">
        <f>IF(ISNUMBER(MATCH(C443, {"Gabon","Sudan","Niger","Mali","Burkina Faso","Guinea"}, 0)), "De Facto Countries", "Non-De Facto Countries")</f>
        <v>Non-De Facto Countries</v>
      </c>
      <c r="AS443" s="9" t="str">
        <f t="shared" si="99"/>
        <v>Others Including Policy-Based</v>
      </c>
      <c r="AT443" s="9" t="str" cm="1">
        <f t="array" ref="AT443">_xlfn.SWITCH(K443,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44" spans="1:46" ht="10.5">
      <c r="A444" s="8" t="s">
        <v>1053</v>
      </c>
      <c r="B444" s="9" t="s">
        <v>1054</v>
      </c>
      <c r="C444" s="9" t="s">
        <v>772</v>
      </c>
      <c r="D444" s="9" t="s">
        <v>49</v>
      </c>
      <c r="E444" s="9" t="s">
        <v>50</v>
      </c>
      <c r="F444" s="9" t="s">
        <v>493</v>
      </c>
      <c r="G444" s="9" t="s">
        <v>493</v>
      </c>
      <c r="H444" s="9" t="s">
        <v>52</v>
      </c>
      <c r="I444" s="9" t="s">
        <v>53</v>
      </c>
      <c r="J444" s="9" t="s">
        <v>74</v>
      </c>
      <c r="K444" s="9" t="s">
        <v>55</v>
      </c>
      <c r="L444" s="9">
        <v>0</v>
      </c>
      <c r="M444" s="9">
        <v>0</v>
      </c>
      <c r="N444" s="9">
        <v>10</v>
      </c>
      <c r="O444" s="9">
        <v>0</v>
      </c>
      <c r="P444" s="9">
        <v>0</v>
      </c>
      <c r="Q444" s="9">
        <v>0</v>
      </c>
      <c r="R444" s="9">
        <f t="shared" si="87"/>
        <v>10</v>
      </c>
      <c r="S444" s="9">
        <v>0</v>
      </c>
      <c r="T444" s="9">
        <v>0</v>
      </c>
      <c r="U444" s="9">
        <v>0</v>
      </c>
      <c r="V444" s="11">
        <f t="shared" si="88"/>
        <v>10</v>
      </c>
      <c r="W444" s="9" t="s">
        <v>17</v>
      </c>
      <c r="X444" s="9">
        <v>100</v>
      </c>
      <c r="Y444" s="9">
        <v>0</v>
      </c>
      <c r="Z444" s="9">
        <v>0</v>
      </c>
      <c r="AA444" s="9">
        <v>0</v>
      </c>
      <c r="AB444" s="9">
        <v>0</v>
      </c>
      <c r="AC444" s="10">
        <f t="shared" si="100"/>
        <v>10</v>
      </c>
      <c r="AD444" s="9" t="b">
        <f>Table1[[#This Row],[TOTAL HI]]=Table1[[#This Row],[Total]]</f>
        <v>1</v>
      </c>
      <c r="AE444" s="11">
        <f t="shared" si="89"/>
        <v>10</v>
      </c>
      <c r="AF444" s="11">
        <f t="shared" si="90"/>
        <v>0</v>
      </c>
      <c r="AG444" s="11">
        <f t="shared" si="91"/>
        <v>0</v>
      </c>
      <c r="AH444" s="11">
        <f t="shared" si="92"/>
        <v>0</v>
      </c>
      <c r="AI444" s="11">
        <f t="shared" si="93"/>
        <v>0</v>
      </c>
      <c r="AJ444" s="12">
        <v>45261</v>
      </c>
      <c r="AK444" s="11" t="s">
        <v>56</v>
      </c>
      <c r="AL444" s="9" t="s">
        <v>57</v>
      </c>
      <c r="AM444" s="9" t="str">
        <f t="shared" si="94"/>
        <v>Agriculture</v>
      </c>
      <c r="AN444" s="9" t="str">
        <f t="shared" si="95"/>
        <v>West</v>
      </c>
      <c r="AO444" s="9" t="str">
        <f t="shared" si="96"/>
        <v>&lt;1-50 Mn</v>
      </c>
      <c r="AP444" s="9" t="str">
        <f t="shared" si="97"/>
        <v>ADF Countries</v>
      </c>
      <c r="AQ444" s="9" t="str">
        <f t="shared" si="98"/>
        <v>Transition States</v>
      </c>
      <c r="AR444" s="13" t="str">
        <f>IF(ISNUMBER(MATCH(C444, {"Gabon","Sudan","Niger","Mali","Burkina Faso","Guinea"}, 0)), "De Facto Countries", "Non-De Facto Countries")</f>
        <v>De Facto Countries</v>
      </c>
      <c r="AS444" s="9" t="str">
        <f t="shared" si="99"/>
        <v>Others Including Policy-Based</v>
      </c>
      <c r="AT444" s="9" t="str" cm="1">
        <f t="array" ref="AT444">_xlfn.SWITCH(K444,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45" spans="1:46" ht="10.5">
      <c r="A445" s="8" t="s">
        <v>1055</v>
      </c>
      <c r="B445" s="9" t="s">
        <v>1056</v>
      </c>
      <c r="C445" s="9" t="s">
        <v>192</v>
      </c>
      <c r="D445" s="9" t="s">
        <v>49</v>
      </c>
      <c r="E445" s="9" t="s">
        <v>79</v>
      </c>
      <c r="F445" s="9" t="s">
        <v>493</v>
      </c>
      <c r="G445" s="9" t="s">
        <v>493</v>
      </c>
      <c r="H445" s="9" t="s">
        <v>52</v>
      </c>
      <c r="I445" s="9" t="s">
        <v>53</v>
      </c>
      <c r="J445" s="9" t="s">
        <v>74</v>
      </c>
      <c r="K445" s="9" t="s">
        <v>55</v>
      </c>
      <c r="L445" s="9">
        <v>0</v>
      </c>
      <c r="M445" s="9">
        <v>0</v>
      </c>
      <c r="N445" s="9">
        <v>5</v>
      </c>
      <c r="O445" s="9">
        <v>0</v>
      </c>
      <c r="P445" s="9">
        <v>0</v>
      </c>
      <c r="Q445" s="9">
        <v>0</v>
      </c>
      <c r="R445" s="9">
        <f t="shared" si="87"/>
        <v>5</v>
      </c>
      <c r="S445" s="9">
        <v>0</v>
      </c>
      <c r="T445" s="9">
        <v>0</v>
      </c>
      <c r="U445" s="9">
        <v>0</v>
      </c>
      <c r="V445" s="11">
        <f t="shared" si="88"/>
        <v>5</v>
      </c>
      <c r="W445" s="9" t="s">
        <v>17</v>
      </c>
      <c r="X445" s="9">
        <v>100</v>
      </c>
      <c r="Y445" s="9">
        <v>0</v>
      </c>
      <c r="Z445" s="9">
        <v>0</v>
      </c>
      <c r="AA445" s="9">
        <v>0</v>
      </c>
      <c r="AB445" s="9">
        <v>0</v>
      </c>
      <c r="AC445" s="10">
        <f t="shared" si="100"/>
        <v>5</v>
      </c>
      <c r="AD445" s="9" t="b">
        <f>Table1[[#This Row],[TOTAL HI]]=Table1[[#This Row],[Total]]</f>
        <v>1</v>
      </c>
      <c r="AE445" s="11">
        <f t="shared" si="89"/>
        <v>5</v>
      </c>
      <c r="AF445" s="11">
        <f t="shared" si="90"/>
        <v>0</v>
      </c>
      <c r="AG445" s="11">
        <f t="shared" si="91"/>
        <v>0</v>
      </c>
      <c r="AH445" s="11">
        <f t="shared" si="92"/>
        <v>0</v>
      </c>
      <c r="AI445" s="11">
        <f t="shared" si="93"/>
        <v>0</v>
      </c>
      <c r="AJ445" s="12">
        <v>45261</v>
      </c>
      <c r="AK445" s="11" t="s">
        <v>56</v>
      </c>
      <c r="AL445" s="9" t="s">
        <v>57</v>
      </c>
      <c r="AM445" s="9" t="str">
        <f t="shared" si="94"/>
        <v>Agriculture</v>
      </c>
      <c r="AN445" s="9" t="str">
        <f t="shared" si="95"/>
        <v>West</v>
      </c>
      <c r="AO445" s="9" t="str">
        <f t="shared" si="96"/>
        <v>&lt;1-50 Mn</v>
      </c>
      <c r="AP445" s="9" t="str">
        <f t="shared" si="97"/>
        <v>Blend Countries</v>
      </c>
      <c r="AQ445" s="9" t="str">
        <f t="shared" si="98"/>
        <v>Non-Transition States</v>
      </c>
      <c r="AR445" s="13" t="str">
        <f>IF(ISNUMBER(MATCH(C445, {"Gabon","Sudan","Niger","Mali","Burkina Faso","Guinea"}, 0)), "De Facto Countries", "Non-De Facto Countries")</f>
        <v>Non-De Facto Countries</v>
      </c>
      <c r="AS445" s="9" t="str">
        <f t="shared" si="99"/>
        <v>Others Including Policy-Based</v>
      </c>
      <c r="AT445" s="9" t="str" cm="1">
        <f t="array" ref="AT445">_xlfn.SWITCH(K445,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46" spans="1:46" ht="10.5">
      <c r="A446" s="8" t="s">
        <v>1057</v>
      </c>
      <c r="B446" s="9" t="s">
        <v>1058</v>
      </c>
      <c r="C446" s="9" t="s">
        <v>82</v>
      </c>
      <c r="D446" s="9" t="s">
        <v>49</v>
      </c>
      <c r="E446" s="9" t="s">
        <v>66</v>
      </c>
      <c r="F446" s="9" t="s">
        <v>51</v>
      </c>
      <c r="G446" s="9" t="s">
        <v>51</v>
      </c>
      <c r="H446" s="9" t="s">
        <v>84</v>
      </c>
      <c r="I446" s="9" t="s">
        <v>53</v>
      </c>
      <c r="J446" s="9" t="s">
        <v>67</v>
      </c>
      <c r="K446" s="9" t="s">
        <v>55</v>
      </c>
      <c r="L446" s="9">
        <v>0</v>
      </c>
      <c r="M446" s="9">
        <v>0</v>
      </c>
      <c r="N446" s="9">
        <v>0</v>
      </c>
      <c r="O446" s="9">
        <v>40</v>
      </c>
      <c r="P446" s="9">
        <v>0</v>
      </c>
      <c r="Q446" s="9">
        <v>0</v>
      </c>
      <c r="R446" s="9">
        <f t="shared" si="87"/>
        <v>40</v>
      </c>
      <c r="S446" s="9">
        <v>0</v>
      </c>
      <c r="T446" s="9">
        <v>0</v>
      </c>
      <c r="U446" s="9">
        <v>0</v>
      </c>
      <c r="V446" s="11">
        <f t="shared" si="88"/>
        <v>40</v>
      </c>
      <c r="W446" s="9" t="s">
        <v>17</v>
      </c>
      <c r="X446" s="9">
        <v>100</v>
      </c>
      <c r="Y446" s="9">
        <v>0</v>
      </c>
      <c r="Z446" s="9">
        <v>0</v>
      </c>
      <c r="AA446" s="9">
        <v>0</v>
      </c>
      <c r="AB446" s="9">
        <v>0</v>
      </c>
      <c r="AC446" s="10">
        <f t="shared" si="100"/>
        <v>40</v>
      </c>
      <c r="AD446" s="9" t="b">
        <f>Table1[[#This Row],[TOTAL HI]]=Table1[[#This Row],[Total]]</f>
        <v>1</v>
      </c>
      <c r="AE446" s="11">
        <f t="shared" si="89"/>
        <v>40</v>
      </c>
      <c r="AF446" s="11">
        <f t="shared" si="90"/>
        <v>0</v>
      </c>
      <c r="AG446" s="11">
        <f t="shared" si="91"/>
        <v>0</v>
      </c>
      <c r="AH446" s="11">
        <f t="shared" si="92"/>
        <v>0</v>
      </c>
      <c r="AI446" s="11">
        <f t="shared" si="93"/>
        <v>0</v>
      </c>
      <c r="AJ446" s="12">
        <v>45261</v>
      </c>
      <c r="AK446" s="11" t="s">
        <v>56</v>
      </c>
      <c r="AL446" s="9" t="s">
        <v>57</v>
      </c>
      <c r="AM446" s="9" t="str">
        <f t="shared" si="94"/>
        <v>Agriculture</v>
      </c>
      <c r="AN446" s="9" t="str">
        <f t="shared" si="95"/>
        <v>Multi</v>
      </c>
      <c r="AO446" s="9" t="str">
        <f t="shared" si="96"/>
        <v>&lt;1-50 Mn</v>
      </c>
      <c r="AP446" s="9" t="str">
        <f t="shared" si="97"/>
        <v>Multinational</v>
      </c>
      <c r="AQ446" s="9" t="str">
        <f t="shared" si="98"/>
        <v>Multinational</v>
      </c>
      <c r="AR446" s="13" t="str">
        <f>IF(ISNUMBER(MATCH(C446, {"Gabon","Sudan","Niger","Mali","Burkina Faso","Guinea"}, 0)), "De Facto Countries", "Non-De Facto Countries")</f>
        <v>Non-De Facto Countries</v>
      </c>
      <c r="AS446" s="9" t="str">
        <f t="shared" si="99"/>
        <v>Others Including Policy-Based</v>
      </c>
      <c r="AT446" s="9" t="str" cm="1">
        <f t="array" ref="AT446">_xlfn.SWITCH(K446,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47" spans="1:46" ht="10.5">
      <c r="A447" s="8" t="s">
        <v>1059</v>
      </c>
      <c r="B447" s="9" t="s">
        <v>1060</v>
      </c>
      <c r="C447" s="9" t="s">
        <v>279</v>
      </c>
      <c r="D447" s="9" t="s">
        <v>49</v>
      </c>
      <c r="E447" s="9" t="s">
        <v>79</v>
      </c>
      <c r="F447" s="9" t="s">
        <v>83</v>
      </c>
      <c r="G447" s="9" t="s">
        <v>83</v>
      </c>
      <c r="H447" s="9" t="s">
        <v>52</v>
      </c>
      <c r="I447" s="9" t="s">
        <v>53</v>
      </c>
      <c r="J447" s="9" t="s">
        <v>74</v>
      </c>
      <c r="K447" s="9" t="s">
        <v>86</v>
      </c>
      <c r="L447" s="9">
        <v>45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f t="shared" si="87"/>
        <v>0</v>
      </c>
      <c r="S447" s="9">
        <v>0</v>
      </c>
      <c r="T447" s="9">
        <v>0</v>
      </c>
      <c r="U447" s="9">
        <v>0</v>
      </c>
      <c r="V447" s="11">
        <f t="shared" si="88"/>
        <v>45</v>
      </c>
      <c r="W447" s="9" t="s">
        <v>11</v>
      </c>
      <c r="X447" s="9">
        <v>0</v>
      </c>
      <c r="Y447" s="9">
        <v>100</v>
      </c>
      <c r="Z447" s="9">
        <v>0</v>
      </c>
      <c r="AA447" s="9">
        <v>0</v>
      </c>
      <c r="AB447" s="9">
        <v>0</v>
      </c>
      <c r="AC447" s="10">
        <f t="shared" si="100"/>
        <v>45</v>
      </c>
      <c r="AD447" s="9" t="b">
        <f>Table1[[#This Row],[TOTAL HI]]=Table1[[#This Row],[Total]]</f>
        <v>1</v>
      </c>
      <c r="AE447" s="11">
        <f t="shared" si="89"/>
        <v>0</v>
      </c>
      <c r="AF447" s="11">
        <f t="shared" si="90"/>
        <v>45</v>
      </c>
      <c r="AG447" s="11">
        <f t="shared" si="91"/>
        <v>0</v>
      </c>
      <c r="AH447" s="11">
        <f t="shared" si="92"/>
        <v>0</v>
      </c>
      <c r="AI447" s="11">
        <f t="shared" si="93"/>
        <v>0</v>
      </c>
      <c r="AJ447" s="12">
        <v>45261</v>
      </c>
      <c r="AK447" s="11" t="s">
        <v>56</v>
      </c>
      <c r="AL447" s="9" t="s">
        <v>57</v>
      </c>
      <c r="AM447" s="9" t="str">
        <f t="shared" si="94"/>
        <v>Power</v>
      </c>
      <c r="AN447" s="9" t="str">
        <f t="shared" si="95"/>
        <v>West</v>
      </c>
      <c r="AO447" s="9" t="str">
        <f t="shared" si="96"/>
        <v>&lt;1-50 Mn</v>
      </c>
      <c r="AP447" s="9" t="str">
        <f t="shared" si="97"/>
        <v>Blend Countries</v>
      </c>
      <c r="AQ447" s="9" t="str">
        <f t="shared" si="98"/>
        <v>Non-Transition States</v>
      </c>
      <c r="AR447" s="13" t="str">
        <f>IF(ISNUMBER(MATCH(C447, {"Gabon","Sudan","Niger","Mali","Burkina Faso","Guinea"}, 0)), "De Facto Countries", "Non-De Facto Countries")</f>
        <v>Non-De Facto Countries</v>
      </c>
      <c r="AS447" s="9" t="str">
        <f t="shared" si="99"/>
        <v>Infrastructure</v>
      </c>
      <c r="AT447" s="9" t="str" cm="1">
        <f t="array" ref="AT447">_xlfn.SWITCH(K447,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48" spans="1:46" ht="10.5">
      <c r="A448" s="8" t="s">
        <v>1061</v>
      </c>
      <c r="B448" s="9" t="s">
        <v>1062</v>
      </c>
      <c r="C448" s="9" t="s">
        <v>200</v>
      </c>
      <c r="D448" s="9" t="s">
        <v>49</v>
      </c>
      <c r="E448" s="9" t="s">
        <v>50</v>
      </c>
      <c r="F448" s="9" t="s">
        <v>51</v>
      </c>
      <c r="G448" s="9" t="s">
        <v>51</v>
      </c>
      <c r="H448" s="9" t="s">
        <v>52</v>
      </c>
      <c r="I448" s="9" t="s">
        <v>53</v>
      </c>
      <c r="J448" s="9" t="s">
        <v>67</v>
      </c>
      <c r="K448" s="9" t="s">
        <v>55</v>
      </c>
      <c r="L448" s="9">
        <v>0</v>
      </c>
      <c r="M448" s="9">
        <v>0</v>
      </c>
      <c r="N448" s="9">
        <v>10</v>
      </c>
      <c r="O448" s="9">
        <v>0</v>
      </c>
      <c r="P448" s="9">
        <v>0</v>
      </c>
      <c r="Q448" s="9">
        <v>0</v>
      </c>
      <c r="R448" s="9">
        <f t="shared" si="87"/>
        <v>10</v>
      </c>
      <c r="S448" s="9">
        <v>0</v>
      </c>
      <c r="T448" s="9">
        <v>0</v>
      </c>
      <c r="U448" s="9">
        <v>70</v>
      </c>
      <c r="V448" s="11">
        <f t="shared" si="88"/>
        <v>80</v>
      </c>
      <c r="W448" s="9" t="s">
        <v>17</v>
      </c>
      <c r="X448" s="9">
        <v>100</v>
      </c>
      <c r="Y448" s="9">
        <v>0</v>
      </c>
      <c r="Z448" s="9">
        <v>0</v>
      </c>
      <c r="AA448" s="9">
        <v>0</v>
      </c>
      <c r="AB448" s="9">
        <v>0</v>
      </c>
      <c r="AC448" s="10">
        <f t="shared" si="100"/>
        <v>80</v>
      </c>
      <c r="AD448" s="9" t="b">
        <f>Table1[[#This Row],[TOTAL HI]]=Table1[[#This Row],[Total]]</f>
        <v>1</v>
      </c>
      <c r="AE448" s="11">
        <f t="shared" si="89"/>
        <v>80</v>
      </c>
      <c r="AF448" s="11">
        <f t="shared" si="90"/>
        <v>0</v>
      </c>
      <c r="AG448" s="11">
        <f t="shared" si="91"/>
        <v>0</v>
      </c>
      <c r="AH448" s="11">
        <f t="shared" si="92"/>
        <v>0</v>
      </c>
      <c r="AI448" s="11">
        <f t="shared" si="93"/>
        <v>0</v>
      </c>
      <c r="AJ448" s="12">
        <v>45261</v>
      </c>
      <c r="AK448" s="11" t="s">
        <v>56</v>
      </c>
      <c r="AL448" s="9" t="s">
        <v>57</v>
      </c>
      <c r="AM448" s="9" t="str">
        <f t="shared" si="94"/>
        <v>Environment</v>
      </c>
      <c r="AN448" s="9" t="str">
        <f t="shared" si="95"/>
        <v>Central</v>
      </c>
      <c r="AO448" s="9" t="str">
        <f t="shared" si="96"/>
        <v>50-100 Mn</v>
      </c>
      <c r="AP448" s="9" t="str">
        <f t="shared" si="97"/>
        <v>Blend Countries</v>
      </c>
      <c r="AQ448" s="9" t="str">
        <f t="shared" si="98"/>
        <v>Non-Transition States</v>
      </c>
      <c r="AR448" s="13" t="str">
        <f>IF(ISNUMBER(MATCH(C448, {"Gabon","Sudan","Niger","Mali","Burkina Faso","Guinea"}, 0)), "De Facto Countries", "Non-De Facto Countries")</f>
        <v>Non-De Facto Countries</v>
      </c>
      <c r="AS448" s="9" t="str">
        <f t="shared" si="99"/>
        <v>Infrastructure</v>
      </c>
      <c r="AT448" s="9" t="str" cm="1">
        <f t="array" ref="AT448">_xlfn.SWITCH(K448,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49" spans="1:46" ht="10.5">
      <c r="A449" s="8" t="s">
        <v>1063</v>
      </c>
      <c r="B449" s="9" t="s">
        <v>1064</v>
      </c>
      <c r="C449" s="9" t="s">
        <v>96</v>
      </c>
      <c r="D449" s="9" t="s">
        <v>90</v>
      </c>
      <c r="E449" s="9" t="s">
        <v>97</v>
      </c>
      <c r="F449" s="9" t="s">
        <v>51</v>
      </c>
      <c r="G449" s="9" t="s">
        <v>51</v>
      </c>
      <c r="H449" s="9" t="s">
        <v>84</v>
      </c>
      <c r="I449" s="9" t="s">
        <v>53</v>
      </c>
      <c r="J449" s="9" t="s">
        <v>54</v>
      </c>
      <c r="K449" s="9" t="s">
        <v>55</v>
      </c>
      <c r="L449" s="9">
        <v>44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f t="shared" si="87"/>
        <v>0</v>
      </c>
      <c r="S449" s="9">
        <v>0</v>
      </c>
      <c r="T449" s="9">
        <v>0</v>
      </c>
      <c r="U449" s="9">
        <v>0</v>
      </c>
      <c r="V449" s="11">
        <f t="shared" si="88"/>
        <v>44</v>
      </c>
      <c r="W449" s="9" t="s">
        <v>11</v>
      </c>
      <c r="X449" s="9">
        <v>55</v>
      </c>
      <c r="Y449" s="9">
        <v>0</v>
      </c>
      <c r="Z449" s="9">
        <v>20</v>
      </c>
      <c r="AA449" s="9">
        <v>0</v>
      </c>
      <c r="AB449" s="9">
        <v>25</v>
      </c>
      <c r="AC449" s="10">
        <f t="shared" si="100"/>
        <v>44</v>
      </c>
      <c r="AD449" s="9" t="b">
        <f>Table1[[#This Row],[TOTAL HI]]=Table1[[#This Row],[Total]]</f>
        <v>1</v>
      </c>
      <c r="AE449" s="11">
        <f t="shared" si="89"/>
        <v>24.2</v>
      </c>
      <c r="AF449" s="11">
        <f t="shared" si="90"/>
        <v>0</v>
      </c>
      <c r="AG449" s="11">
        <f t="shared" si="91"/>
        <v>8.8000000000000007</v>
      </c>
      <c r="AH449" s="11">
        <f t="shared" si="92"/>
        <v>0</v>
      </c>
      <c r="AI449" s="11">
        <f t="shared" si="93"/>
        <v>11</v>
      </c>
      <c r="AJ449" s="12">
        <v>45261</v>
      </c>
      <c r="AK449" s="11" t="s">
        <v>56</v>
      </c>
      <c r="AL449" s="9" t="s">
        <v>27</v>
      </c>
      <c r="AM449" s="9" t="str">
        <f t="shared" si="94"/>
        <v>Agriculture</v>
      </c>
      <c r="AN449" s="9" t="str">
        <f t="shared" si="95"/>
        <v>North</v>
      </c>
      <c r="AO449" s="9" t="str">
        <f t="shared" si="96"/>
        <v>&lt;1-50 Mn</v>
      </c>
      <c r="AP449" s="9" t="str">
        <f t="shared" si="97"/>
        <v>ADB Countries</v>
      </c>
      <c r="AQ449" s="9" t="str">
        <f t="shared" si="98"/>
        <v>Non-Transition States</v>
      </c>
      <c r="AR449" s="13" t="str">
        <f>IF(ISNUMBER(MATCH(C449, {"Gabon","Sudan","Niger","Mali","Burkina Faso","Guinea"}, 0)), "De Facto Countries", "Non-De Facto Countries")</f>
        <v>Non-De Facto Countries</v>
      </c>
      <c r="AS449" s="9" t="str">
        <f t="shared" si="99"/>
        <v>Others Including Policy-Based</v>
      </c>
      <c r="AT449" s="9" t="str" cm="1">
        <f t="array" ref="AT449">_xlfn.SWITCH(K449,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50" spans="1:46" ht="10.5">
      <c r="A450" s="8" t="s">
        <v>1065</v>
      </c>
      <c r="B450" s="9" t="s">
        <v>1066</v>
      </c>
      <c r="C450" s="9" t="s">
        <v>197</v>
      </c>
      <c r="D450" s="9" t="s">
        <v>49</v>
      </c>
      <c r="E450" s="9" t="s">
        <v>79</v>
      </c>
      <c r="F450" s="9" t="s">
        <v>51</v>
      </c>
      <c r="G450" s="9" t="s">
        <v>51</v>
      </c>
      <c r="H450" s="9" t="s">
        <v>52</v>
      </c>
      <c r="I450" s="9" t="s">
        <v>53</v>
      </c>
      <c r="J450" s="9" t="s">
        <v>67</v>
      </c>
      <c r="K450" s="9" t="s">
        <v>55</v>
      </c>
      <c r="L450" s="9">
        <v>0</v>
      </c>
      <c r="M450" s="9">
        <v>0</v>
      </c>
      <c r="N450" s="9">
        <v>189</v>
      </c>
      <c r="O450" s="9">
        <v>0</v>
      </c>
      <c r="P450" s="9">
        <v>0</v>
      </c>
      <c r="Q450" s="9">
        <v>0</v>
      </c>
      <c r="R450" s="9">
        <f t="shared" ref="R450:R513" si="101">N450+O450+Q450</f>
        <v>189</v>
      </c>
      <c r="S450" s="9">
        <v>0</v>
      </c>
      <c r="T450" s="9">
        <v>0</v>
      </c>
      <c r="U450" s="9">
        <v>0</v>
      </c>
      <c r="V450" s="11">
        <f t="shared" si="88"/>
        <v>189</v>
      </c>
      <c r="W450" s="9" t="s">
        <v>17</v>
      </c>
      <c r="X450" s="9">
        <v>30</v>
      </c>
      <c r="Y450" s="9">
        <v>0</v>
      </c>
      <c r="Z450" s="9">
        <v>20</v>
      </c>
      <c r="AA450" s="9">
        <v>20</v>
      </c>
      <c r="AB450" s="9">
        <v>30</v>
      </c>
      <c r="AC450" s="10">
        <f t="shared" si="100"/>
        <v>189</v>
      </c>
      <c r="AD450" s="9" t="b">
        <f>Table1[[#This Row],[TOTAL HI]]=Table1[[#This Row],[Total]]</f>
        <v>1</v>
      </c>
      <c r="AE450" s="11">
        <f t="shared" si="89"/>
        <v>56.7</v>
      </c>
      <c r="AF450" s="11">
        <f t="shared" si="90"/>
        <v>0</v>
      </c>
      <c r="AG450" s="11">
        <f t="shared" si="91"/>
        <v>37.799999999999997</v>
      </c>
      <c r="AH450" s="11">
        <f t="shared" si="92"/>
        <v>37.799999999999997</v>
      </c>
      <c r="AI450" s="11">
        <f t="shared" si="93"/>
        <v>56.7</v>
      </c>
      <c r="AJ450" s="12">
        <v>45261</v>
      </c>
      <c r="AK450" s="11" t="s">
        <v>56</v>
      </c>
      <c r="AL450" s="9" t="s">
        <v>27</v>
      </c>
      <c r="AM450" s="9" t="str">
        <f t="shared" si="94"/>
        <v>Environment</v>
      </c>
      <c r="AN450" s="9" t="str">
        <f t="shared" si="95"/>
        <v>Central</v>
      </c>
      <c r="AO450" s="9" t="str">
        <f t="shared" si="96"/>
        <v>100-200 Mn</v>
      </c>
      <c r="AP450" s="9" t="str">
        <f t="shared" si="97"/>
        <v>ADF Countries</v>
      </c>
      <c r="AQ450" s="9" t="str">
        <f t="shared" si="98"/>
        <v>Transition States</v>
      </c>
      <c r="AR450" s="13" t="str">
        <f>IF(ISNUMBER(MATCH(C450, {"Gabon","Sudan","Niger","Mali","Burkina Faso","Guinea"}, 0)), "De Facto Countries", "Non-De Facto Countries")</f>
        <v>Non-De Facto Countries</v>
      </c>
      <c r="AS450" s="9" t="str">
        <f t="shared" si="99"/>
        <v>Infrastructure</v>
      </c>
      <c r="AT450" s="9" t="str" cm="1">
        <f t="array" ref="AT450">_xlfn.SWITCH(K450,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51" spans="1:46" ht="10.5">
      <c r="A451" s="8" t="s">
        <v>1067</v>
      </c>
      <c r="B451" s="9" t="s">
        <v>1068</v>
      </c>
      <c r="C451" s="9" t="s">
        <v>197</v>
      </c>
      <c r="D451" s="9" t="s">
        <v>49</v>
      </c>
      <c r="E451" s="9" t="s">
        <v>66</v>
      </c>
      <c r="F451" s="9" t="s">
        <v>51</v>
      </c>
      <c r="G451" s="9" t="s">
        <v>51</v>
      </c>
      <c r="H451" s="9" t="s">
        <v>52</v>
      </c>
      <c r="I451" s="9" t="s">
        <v>53</v>
      </c>
      <c r="J451" s="9" t="s">
        <v>67</v>
      </c>
      <c r="K451" s="9" t="s">
        <v>55</v>
      </c>
      <c r="L451" s="9">
        <v>0</v>
      </c>
      <c r="M451" s="9">
        <v>0</v>
      </c>
      <c r="N451" s="9">
        <v>100</v>
      </c>
      <c r="O451" s="9">
        <v>0</v>
      </c>
      <c r="P451" s="9">
        <v>0</v>
      </c>
      <c r="Q451" s="9">
        <v>0</v>
      </c>
      <c r="R451" s="9">
        <f t="shared" si="101"/>
        <v>100</v>
      </c>
      <c r="S451" s="9">
        <v>0</v>
      </c>
      <c r="T451" s="9">
        <v>0</v>
      </c>
      <c r="U451" s="9">
        <v>0</v>
      </c>
      <c r="V451" s="11">
        <f t="shared" si="88"/>
        <v>100</v>
      </c>
      <c r="W451" s="9" t="s">
        <v>17</v>
      </c>
      <c r="X451" s="9">
        <v>40</v>
      </c>
      <c r="Y451" s="9">
        <v>0</v>
      </c>
      <c r="Z451" s="9">
        <v>0</v>
      </c>
      <c r="AA451" s="9">
        <v>40</v>
      </c>
      <c r="AB451" s="9">
        <v>20</v>
      </c>
      <c r="AC451" s="10">
        <f t="shared" si="100"/>
        <v>100</v>
      </c>
      <c r="AD451" s="9" t="b">
        <f>Table1[[#This Row],[TOTAL HI]]=Table1[[#This Row],[Total]]</f>
        <v>1</v>
      </c>
      <c r="AE451" s="11">
        <f t="shared" si="89"/>
        <v>40</v>
      </c>
      <c r="AF451" s="11">
        <f t="shared" si="90"/>
        <v>0</v>
      </c>
      <c r="AG451" s="11">
        <f t="shared" si="91"/>
        <v>0</v>
      </c>
      <c r="AH451" s="11">
        <f t="shared" si="92"/>
        <v>40</v>
      </c>
      <c r="AI451" s="11">
        <f t="shared" si="93"/>
        <v>20</v>
      </c>
      <c r="AJ451" s="12">
        <v>45261</v>
      </c>
      <c r="AK451" s="11" t="s">
        <v>56</v>
      </c>
      <c r="AL451" s="9" t="s">
        <v>27</v>
      </c>
      <c r="AM451" s="9" t="str">
        <f t="shared" si="94"/>
        <v>Agriculture</v>
      </c>
      <c r="AN451" s="9" t="str">
        <f t="shared" si="95"/>
        <v>Central</v>
      </c>
      <c r="AO451" s="9" t="str">
        <f t="shared" si="96"/>
        <v>50-100 Mn</v>
      </c>
      <c r="AP451" s="9" t="str">
        <f t="shared" si="97"/>
        <v>ADF Countries</v>
      </c>
      <c r="AQ451" s="9" t="str">
        <f t="shared" si="98"/>
        <v>Transition States</v>
      </c>
      <c r="AR451" s="13" t="str">
        <f>IF(ISNUMBER(MATCH(C451, {"Gabon","Sudan","Niger","Mali","Burkina Faso","Guinea"}, 0)), "De Facto Countries", "Non-De Facto Countries")</f>
        <v>Non-De Facto Countries</v>
      </c>
      <c r="AS451" s="9" t="str">
        <f t="shared" si="99"/>
        <v>Others Including Policy-Based</v>
      </c>
      <c r="AT451" s="9" t="str" cm="1">
        <f t="array" ref="AT451">_xlfn.SWITCH(K451,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52" spans="1:46" ht="10.5">
      <c r="A452" s="8" t="s">
        <v>1069</v>
      </c>
      <c r="B452" s="9" t="s">
        <v>1070</v>
      </c>
      <c r="C452" s="9" t="s">
        <v>394</v>
      </c>
      <c r="D452" s="9" t="s">
        <v>49</v>
      </c>
      <c r="E452" s="9" t="s">
        <v>79</v>
      </c>
      <c r="F452" s="9" t="s">
        <v>148</v>
      </c>
      <c r="G452" s="9" t="s">
        <v>148</v>
      </c>
      <c r="H452" s="9" t="s">
        <v>52</v>
      </c>
      <c r="I452" s="9" t="s">
        <v>73</v>
      </c>
      <c r="J452" s="9" t="s">
        <v>67</v>
      </c>
      <c r="K452" s="9" t="s">
        <v>324</v>
      </c>
      <c r="L452" s="9">
        <v>0</v>
      </c>
      <c r="M452" s="9">
        <v>12.5</v>
      </c>
      <c r="N452" s="9">
        <v>0</v>
      </c>
      <c r="O452" s="9">
        <v>0</v>
      </c>
      <c r="P452" s="9">
        <v>0</v>
      </c>
      <c r="Q452" s="9">
        <v>0</v>
      </c>
      <c r="R452" s="9">
        <f t="shared" si="101"/>
        <v>0</v>
      </c>
      <c r="S452" s="9">
        <v>0</v>
      </c>
      <c r="T452" s="9">
        <v>0</v>
      </c>
      <c r="U452" s="9">
        <v>0</v>
      </c>
      <c r="V452" s="11">
        <f t="shared" si="88"/>
        <v>12.5</v>
      </c>
      <c r="W452" s="9" t="s">
        <v>12</v>
      </c>
      <c r="X452" s="9">
        <v>0</v>
      </c>
      <c r="Y452" s="9">
        <v>70</v>
      </c>
      <c r="Z452" s="9">
        <v>0</v>
      </c>
      <c r="AA452" s="9">
        <v>0</v>
      </c>
      <c r="AB452" s="9">
        <v>30</v>
      </c>
      <c r="AC452" s="10">
        <f t="shared" si="100"/>
        <v>12.5</v>
      </c>
      <c r="AD452" s="9" t="b">
        <f>Table1[[#This Row],[TOTAL HI]]=Table1[[#This Row],[Total]]</f>
        <v>1</v>
      </c>
      <c r="AE452" s="11">
        <f t="shared" si="89"/>
        <v>0</v>
      </c>
      <c r="AF452" s="11">
        <f t="shared" si="90"/>
        <v>8.75</v>
      </c>
      <c r="AG452" s="11">
        <f t="shared" si="91"/>
        <v>0</v>
      </c>
      <c r="AH452" s="11">
        <f t="shared" si="92"/>
        <v>0</v>
      </c>
      <c r="AI452" s="11">
        <f t="shared" si="93"/>
        <v>3.75</v>
      </c>
      <c r="AJ452" s="12">
        <v>45261</v>
      </c>
      <c r="AK452" s="11" t="s">
        <v>56</v>
      </c>
      <c r="AL452" s="9" t="s">
        <v>27</v>
      </c>
      <c r="AM452" s="9" t="str">
        <f t="shared" si="94"/>
        <v>Power</v>
      </c>
      <c r="AN452" s="9" t="str">
        <f t="shared" si="95"/>
        <v>Central</v>
      </c>
      <c r="AO452" s="9" t="str">
        <f t="shared" si="96"/>
        <v>&lt;1-50 Mn</v>
      </c>
      <c r="AP452" s="9" t="str">
        <f t="shared" si="97"/>
        <v>ADF Countries</v>
      </c>
      <c r="AQ452" s="9" t="str">
        <f t="shared" si="98"/>
        <v>Transition States</v>
      </c>
      <c r="AR452" s="13" t="str">
        <f>IF(ISNUMBER(MATCH(C452, {"Gabon","Sudan","Niger","Mali","Burkina Faso","Guinea"}, 0)), "De Facto Countries", "Non-De Facto Countries")</f>
        <v>Non-De Facto Countries</v>
      </c>
      <c r="AS452" s="9" t="str">
        <f t="shared" si="99"/>
        <v>Infrastructure</v>
      </c>
      <c r="AT452" s="9" t="str" cm="1">
        <f t="array" ref="AT452">_xlfn.SWITCH(K452,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53" spans="1:46" ht="10.5">
      <c r="A453" s="8" t="s">
        <v>1071</v>
      </c>
      <c r="B453" s="9" t="s">
        <v>1072</v>
      </c>
      <c r="C453" s="9" t="s">
        <v>82</v>
      </c>
      <c r="D453" s="9" t="s">
        <v>49</v>
      </c>
      <c r="E453" s="9" t="s">
        <v>50</v>
      </c>
      <c r="F453" s="9" t="s">
        <v>72</v>
      </c>
      <c r="G453" s="9" t="s">
        <v>72</v>
      </c>
      <c r="H453" s="9" t="s">
        <v>84</v>
      </c>
      <c r="I453" s="9" t="s">
        <v>73</v>
      </c>
      <c r="J453" s="9" t="s">
        <v>74</v>
      </c>
      <c r="K453" s="9" t="s">
        <v>75</v>
      </c>
      <c r="L453" s="9">
        <v>0</v>
      </c>
      <c r="M453" s="9">
        <v>38.46</v>
      </c>
      <c r="N453" s="9">
        <v>0</v>
      </c>
      <c r="O453" s="9">
        <v>0</v>
      </c>
      <c r="P453" s="9">
        <v>0</v>
      </c>
      <c r="Q453" s="9">
        <v>0</v>
      </c>
      <c r="R453" s="9">
        <f t="shared" si="101"/>
        <v>0</v>
      </c>
      <c r="S453" s="9">
        <v>0</v>
      </c>
      <c r="T453" s="9">
        <v>0</v>
      </c>
      <c r="U453" s="9">
        <v>0</v>
      </c>
      <c r="V453" s="11">
        <f t="shared" si="88"/>
        <v>38.46</v>
      </c>
      <c r="W453" s="9" t="s">
        <v>12</v>
      </c>
      <c r="X453" s="9">
        <v>0</v>
      </c>
      <c r="Y453" s="9">
        <v>0</v>
      </c>
      <c r="Z453" s="9">
        <v>0</v>
      </c>
      <c r="AA453" s="9">
        <v>100</v>
      </c>
      <c r="AB453" s="9">
        <v>0</v>
      </c>
      <c r="AC453" s="10">
        <f t="shared" si="100"/>
        <v>38.46</v>
      </c>
      <c r="AD453" s="9" t="b">
        <f>Table1[[#This Row],[TOTAL HI]]=Table1[[#This Row],[Total]]</f>
        <v>1</v>
      </c>
      <c r="AE453" s="11">
        <f t="shared" si="89"/>
        <v>0</v>
      </c>
      <c r="AF453" s="11">
        <f t="shared" si="90"/>
        <v>0</v>
      </c>
      <c r="AG453" s="11">
        <f t="shared" si="91"/>
        <v>0</v>
      </c>
      <c r="AH453" s="11">
        <f t="shared" si="92"/>
        <v>38.46</v>
      </c>
      <c r="AI453" s="11">
        <f t="shared" si="93"/>
        <v>0</v>
      </c>
      <c r="AJ453" s="12">
        <v>45261</v>
      </c>
      <c r="AK453" s="11" t="s">
        <v>56</v>
      </c>
      <c r="AL453" s="9" t="s">
        <v>57</v>
      </c>
      <c r="AM453" s="9" t="str">
        <f t="shared" si="94"/>
        <v>Finance</v>
      </c>
      <c r="AN453" s="9" t="str">
        <f t="shared" si="95"/>
        <v>Multi</v>
      </c>
      <c r="AO453" s="9" t="str">
        <f t="shared" si="96"/>
        <v>&lt;1-50 Mn</v>
      </c>
      <c r="AP453" s="9" t="str">
        <f t="shared" si="97"/>
        <v>Multinational</v>
      </c>
      <c r="AQ453" s="9" t="str">
        <f t="shared" si="98"/>
        <v>Multinational</v>
      </c>
      <c r="AR453" s="13" t="str">
        <f>IF(ISNUMBER(MATCH(C453, {"Gabon","Sudan","Niger","Mali","Burkina Faso","Guinea"}, 0)), "De Facto Countries", "Non-De Facto Countries")</f>
        <v>Non-De Facto Countries</v>
      </c>
      <c r="AS453" s="9" t="str">
        <f t="shared" si="99"/>
        <v>Others Including Policy-Based</v>
      </c>
      <c r="AT453" s="9" t="str" cm="1">
        <f t="array" ref="AT453">_xlfn.SWITCH(K453,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54" spans="1:46" ht="10.5">
      <c r="A454" s="8" t="s">
        <v>1073</v>
      </c>
      <c r="B454" s="9" t="s">
        <v>1074</v>
      </c>
      <c r="C454" s="9" t="s">
        <v>96</v>
      </c>
      <c r="D454" s="9" t="s">
        <v>49</v>
      </c>
      <c r="E454" s="9" t="s">
        <v>50</v>
      </c>
      <c r="F454" s="9" t="s">
        <v>186</v>
      </c>
      <c r="G454" s="9" t="s">
        <v>186</v>
      </c>
      <c r="H454" s="9" t="s">
        <v>84</v>
      </c>
      <c r="I454" s="9" t="s">
        <v>53</v>
      </c>
      <c r="J454" s="9" t="s">
        <v>54</v>
      </c>
      <c r="K454" s="9" t="s">
        <v>127</v>
      </c>
      <c r="L454" s="9">
        <v>187.96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f t="shared" si="101"/>
        <v>0</v>
      </c>
      <c r="S454" s="9">
        <v>0</v>
      </c>
      <c r="T454" s="9">
        <v>0</v>
      </c>
      <c r="U454" s="9">
        <v>0</v>
      </c>
      <c r="V454" s="11">
        <f t="shared" ref="V454:V518" si="102">L454+M454+N454+O454+P454+Q454+S454+U454</f>
        <v>187.96</v>
      </c>
      <c r="W454" s="9" t="s">
        <v>11</v>
      </c>
      <c r="X454" s="9">
        <v>0</v>
      </c>
      <c r="Y454" s="9">
        <v>0</v>
      </c>
      <c r="Z454" s="9">
        <v>45</v>
      </c>
      <c r="AA454" s="9">
        <v>30</v>
      </c>
      <c r="AB454" s="9">
        <v>25</v>
      </c>
      <c r="AC454" s="10">
        <f t="shared" si="100"/>
        <v>187.96000000000004</v>
      </c>
      <c r="AD454" s="9" t="b">
        <f>Table1[[#This Row],[TOTAL HI]]=Table1[[#This Row],[Total]]</f>
        <v>1</v>
      </c>
      <c r="AE454" s="11">
        <f t="shared" ref="AE454:AE518" si="103">IFERROR((V454*X454)/(100),"")</f>
        <v>0</v>
      </c>
      <c r="AF454" s="11">
        <f t="shared" ref="AF454:AF518" si="104">IFERROR((V454*Y454)/100,"")</f>
        <v>0</v>
      </c>
      <c r="AG454" s="11">
        <f t="shared" ref="AG454:AG518" si="105">IFERROR((V454*Z454)/100,"")</f>
        <v>84.582000000000008</v>
      </c>
      <c r="AH454" s="11">
        <f t="shared" ref="AH454:AH518" si="106">IFERROR((V454*AA454)/100,"")</f>
        <v>56.388000000000005</v>
      </c>
      <c r="AI454" s="11">
        <f t="shared" ref="AI454:AI518" si="107">IFERROR((V454*AB454)/100,"")</f>
        <v>46.99</v>
      </c>
      <c r="AJ454" s="12">
        <v>45261</v>
      </c>
      <c r="AK454" s="11" t="s">
        <v>56</v>
      </c>
      <c r="AL454" s="9" t="s">
        <v>27</v>
      </c>
      <c r="AM454" s="9" t="str">
        <f t="shared" ref="AM454:AM518" si="108">IF(MID(A454,6,1)="A","Agriculture",
IF(MID(A454,6,1)="B","Industry",
IF(MID(A454,6,1)="C","Environment",
IF(MID(A454,6,1)="D","Transport",
IF(MID(A454,6,1)="E","WASH Sector",
IF(MID(A454,6,1)="F","Power",
IF(MID(A454,6,1)="G","ICT",
IF(MID(A454,6,1)="H","Finance",
IF(MID(A454,6,1)="I","Social",
IF(MID(A454,6,1)="J","Urban Developm.",
IF(MID(A454,6,1)="K","Multi-Sector","")))))))))))</f>
        <v>Transport</v>
      </c>
      <c r="AN454" s="9" t="str">
        <f t="shared" ref="AN454:AN518" si="109">IF(C454="Algeria","North",IF(C454="Angola","South",IF(C454="Benin","West",IF(C454="Botswana","South",IF(C454="Burkina Faso","West",IF(C454="Burundi","East",IF(C454="Cameroon","Central",IF(C454="Cape Verde","West",IF(C454="Central African Republic","Central",IF(C454="Chad","Central",IF(C454="Comoros","East",IF(C454="Congo CG","Central",IF(C454="Côte D'Ivoire","West",IF(C454="Dem Rep Congo","Central",IF(C454="Djibouti","East",IF(C454="Egypt","North",IF(C454="Equatorial Guinea","Central",IF(C454="Eritrea","East",IF(C454="Eswatini","South",IF(C454="Ethiopia","East",IF(C454="Gabon","Central",IF(C454="Gambia","West",IF(C454="Ghana","West",IF(C454="Guinea","West",IF(C454="Guinea-Bissau","West",IF(C454="Kenya","East",IF(C454="Lesotho","South",IF(C454="Liberia","West",IF(C454="Libya","North",IF(C454="Madagascar","South",IF(C454="Malawi","South",IF(C454="Mali","West",IF(C454="Mauritania","North",IF(C454="Mauritius","South",IF(C454="Morocco","North",IF(C454="Mozambique","South",IF(C454="Multinational","Multi",IF(C454="Multi","Multi",IF(C454="Namibia","South",IF(C454="Niger","West",IF(C454="Nigeria","Nigeria",IF(C454="Rwanda","East",IF(C454="Sao Tome &amp; Principe","South",IF(C454="Senegal","West",IF(C454="Seychelles","East",IF(C454="Sierra Leone","West",IF(C454="Somalia","East",IF(C454="South Africa","South",IF(C454="South Sudan","East",IF(C454="Sudan","East",IF(C454="Tanzania","East",IF(C454="Togo","West",IF(C454="Tunisia","North",IF(C454="Uganda","East",IF(C454="Zambia","South",IF(C454="Zimbabwe","South","Not Listed"))))))))))))))))))))))))))))))))))))))))))))))))))))))))</f>
        <v>North</v>
      </c>
      <c r="AO454" s="9" t="str">
        <f t="shared" ref="AO454:AO518" si="110">IF(V454&lt;=50,"&lt;1-50 Mn",IF(V454&lt;=100,"50-100 Mn",IF(V454&lt;=200,"100-200 Mn",IF(V454&lt;=300,"100-300 Mn","&gt;300 Mn"))))</f>
        <v>100-200 Mn</v>
      </c>
      <c r="AP454" s="9" t="str">
        <f t="shared" ref="AP454:AP518" si="111">IF(C454="Algeria","ADB Countries",IF(C454="Angola","ADB Countries",IF(C454="Benin","ADF Countries",IF(C454="Botswana","ADB Countries",IF(C454="Burkina Faso","ADF Countries",IF(C454="Burundi","ADF Countries",IF(C454="Cameroon","Blend Countries",IF(C454="Cape Verde","ADB Countries",IF(C454="Central African Republic","ADF Countries",IF(C454="Centrafrique","ADF Countries",IF(C454="Chad","ADF Countries",IF(C454="Comoros","ADF Countries",IF(C454="Congo CG","ADB Countries",IF(C454="Congo","ADB Countries",IF(C454="Côte D'Ivoire","Blend Countries",IF(C454="Dem Rep Congo","ADF Countries",IF(C454="DEMOCRATIC REPUBLIC OF THE CONGO","ADF Countries",IF(C454="Djibouti","ADF Countries",IF(C454="Egypt","ADB Countries",IF(C454="Eq Guinea","ADB Countries",IF(C454="Equatorial Guinea","ADB Countries",IF(C454="Eritrea","ADF Countries",IF(C454="Swaziland","ADB Countries",IF(C454="Eswatini","ADB Countries",IF(C454="Ethiopia","ADF Countries",IF(C454="Gabon","ADB Countries",IF(C454="Gambia","ADF Countries",IF(C454="Ghana","ADF Countries",IF(C454="Guinea","ADF Countries",IF(C454="Guinea-Bissau","ADF Countries",IF(C454="Kenya","Blend Countries",IF(C454="Lesotho","ADF Countries",IF(C454="Liberia","ADF Countries",IF(C454="Libya","ADB Countries",IF(C454="Madagascar","ADF Countries",IF(C454="Malawi","ADF Countries",IF(C454="Mali","ADF Countries",IF(C454="Mauritania","ADF Countries",IF(C454="Mauritius","ADB Countries",IF(C454="Morocco","ADB Countries",IF(C454="Mozambique","ADF Countries",IF(OR(C454="Multi",C454="Multinational",C454="Multi-Countries"),"Multinational",IF(C454="Namibia","ADB Countries",IF(C454="Niger","ADF Countries",IF(C454="Nigeria","ADB Countries",IF(C454="Rwanda","ADF Countries",IF(C454="Sao Tome &amp; Principe","ADF Countries",IF(C454="Sao Tome","ADF Countries",IF(C454="Senegal","Blend Countries",IF(C454="Seychelles","ADB Countries",IF(C454="Sierra Leone","ADF Countries",IF(C454="Somalia","ADF Countries",IF(C454="South Africa","ADB Countries",IF(C454="South Sudan","ADF Countries",IF(C454="Sudan","ADF Countries",IF(C454="Tanzania","Blend Countries",IF(C454="Togo","ADF Countries",IF(C454="Tunisia","ADB Countries",IF(C454="Uganda","ADF Countries",IF(C454="Zambia","Blend Countries",IF(C454="Zimbabwe","ADF Countries","")))))))))))))))))))))))))))))))))))))))))))))))))))))))))))))</f>
        <v>ADB Countries</v>
      </c>
      <c r="AQ454" s="9" t="str">
        <f t="shared" ref="AQ454:AQ518" si="112">IF(C454="Algeria","Non-Transition States",
IF(C454="Angola","Non-Transition States",
IF(C454="Benin","Non-Transition States",
IF(C454="Botswana","Non-Transition States",
IF(C454="Burkina Faso","Transition States",
IF(C454="Burundi","Transition States",
IF(C454="Cameroon","Non-Transition States",
IF(C454="Cape Verde","Non-Transition States",
IF(C454="Central African Republic","Transition States",
IF(C454="Centrafrique","Transition States",
IF(C454="Chad","Transition States",
IF(C454="Comoros","Transition States",
IF(C454="Congo CG","Non-Transition States",
IF(C454="Congo","Non-Transition States",
IF(C454="Côte D'Ivoire","Non-Transition States",
IF(C454="Dem Rep Congo","Transition States",
IF(C454="DEMOCRATIC REPUBLIC OF THE CONGO","Transition States",
IF(C454="Djibouti","Transition States",
IF(C454="Egypt","Non-Transition States",
IF(C454="Eq Guinea","Non-Transition States",
IF(C454="Equatorial Guinea","Non-Transition States",
IF(C454="Eritrea","Transition States",
IF(C454="Swaziland","Non-Transition States",
IF(C454="Eswatini","Non-Transition States",
IF(C454="Ethiopia","Non-Transition States",
IF(C454="Gabon","Non-Transition States",
IF(C454="Gambia","Transition States",
IF(C454="Ghana","Non-Transition States",
IF(C454="Guinea","Transition States",
IF(C454="Guinea-Bissau","Transition States",
IF(C454="Kenya","Non-Transition States",
IF(C454="Lesotho","Non-Transition States",
IF(C454="Liberia","Transition States",
IF(C454="Libya","Non-Transition States",
IF(C454="Madagascar","Transition States",
IF(C454="Malawi","Non-Transition States",
IF(C454="Mali","Transition States",
IF(C454="Mauritania","Non-Transition States",
IF(C454="Mauritius","Non-Transition States",
IF(C454="Morocco","Non-Transition States",
IF(C454="Mozambique","Transition States",
IF(C454="Multi","Multinational",
IF(C454="Multinational","Multinational",
IF(C454="Namibia","Non-Transition States",
IF(C454="Niger","Transition States",
IF(C454="Nigeria","Non-Transition States",
IF(C454="Rwanda","Non-Transition States",
IF(C454="Sao Tome &amp; Principe","Non-Transition States",
IF(C454="Sao Tome","Non-Transition States",
IF(C454="Senegal","Non-Transition States",
IF(C454="Seychelles","Non-Transition States",
IF(C454="Sierra Leone","Transition States",
IF(C454="Somalia","Transition States",
IF(C454="South Africa","Non-Transition States",
IF(C454="South Sudan","Transition States",
IF(C454="Sudan","Transition States",
IF(C454="Tanzania","Non-Transition States",
IF(C454="Togo","Transition States",
IF(C454="Tunisia","Non-Transition States",
IF(C454="Uganda","Non-Transition States",
IF(C454="Zambia","Non-Transition States",
IF(C454="Zimbabwe","Transition States",
IF(C454="Multi-Countries","Multinational","")))))))))))))))))))))))))))))))))))))))))))))))))))))))))))))))</f>
        <v>Non-Transition States</v>
      </c>
      <c r="AR454" s="13" t="str">
        <f>IF(ISNUMBER(MATCH(C454, {"Gabon","Sudan","Niger","Mali","Burkina Faso","Guinea"}, 0)), "De Facto Countries", "Non-De Facto Countries")</f>
        <v>Non-De Facto Countries</v>
      </c>
      <c r="AS454" s="9" t="str">
        <f t="shared" ref="AS454:AS518" si="113">IF(OR(AM454="Environment", AM454="Power", AM454="Transport", AM454="Urban Developm.", AM454="WASH Sector"), "Infrastructure", "Others Including Policy-Based")</f>
        <v>Infrastructure</v>
      </c>
      <c r="AT454" s="9" t="str" cm="1">
        <f t="array" ref="AT454">_xlfn.SWITCH(K454,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55" spans="1:46" ht="10.5">
      <c r="A455" s="8" t="s">
        <v>1075</v>
      </c>
      <c r="B455" s="9" t="s">
        <v>1076</v>
      </c>
      <c r="C455" s="9" t="s">
        <v>96</v>
      </c>
      <c r="D455" s="9" t="s">
        <v>49</v>
      </c>
      <c r="E455" s="9" t="s">
        <v>66</v>
      </c>
      <c r="F455" s="9" t="s">
        <v>186</v>
      </c>
      <c r="G455" s="9" t="s">
        <v>186</v>
      </c>
      <c r="H455" s="9" t="s">
        <v>84</v>
      </c>
      <c r="I455" s="9" t="s">
        <v>53</v>
      </c>
      <c r="J455" s="9" t="s">
        <v>54</v>
      </c>
      <c r="K455" s="9" t="s">
        <v>127</v>
      </c>
      <c r="L455" s="9">
        <v>430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f t="shared" si="101"/>
        <v>0</v>
      </c>
      <c r="S455" s="9">
        <v>0</v>
      </c>
      <c r="T455" s="9">
        <v>0</v>
      </c>
      <c r="U455" s="9">
        <v>0</v>
      </c>
      <c r="V455" s="11">
        <f t="shared" si="102"/>
        <v>430</v>
      </c>
      <c r="W455" s="9" t="s">
        <v>11</v>
      </c>
      <c r="X455" s="9">
        <v>0</v>
      </c>
      <c r="Y455" s="9">
        <v>0</v>
      </c>
      <c r="Z455" s="9">
        <v>45</v>
      </c>
      <c r="AA455" s="9">
        <v>30</v>
      </c>
      <c r="AB455" s="9">
        <v>25</v>
      </c>
      <c r="AC455" s="10">
        <f t="shared" si="100"/>
        <v>430</v>
      </c>
      <c r="AD455" s="9" t="b">
        <f>Table1[[#This Row],[TOTAL HI]]=Table1[[#This Row],[Total]]</f>
        <v>1</v>
      </c>
      <c r="AE455" s="11">
        <f t="shared" si="103"/>
        <v>0</v>
      </c>
      <c r="AF455" s="11">
        <f t="shared" si="104"/>
        <v>0</v>
      </c>
      <c r="AG455" s="11">
        <f t="shared" si="105"/>
        <v>193.5</v>
      </c>
      <c r="AH455" s="11">
        <f t="shared" si="106"/>
        <v>129</v>
      </c>
      <c r="AI455" s="11">
        <f t="shared" si="107"/>
        <v>107.5</v>
      </c>
      <c r="AJ455" s="12">
        <v>45261</v>
      </c>
      <c r="AK455" s="11" t="s">
        <v>56</v>
      </c>
      <c r="AL455" s="9" t="s">
        <v>27</v>
      </c>
      <c r="AM455" s="9" t="str">
        <f t="shared" si="108"/>
        <v>Transport</v>
      </c>
      <c r="AN455" s="9" t="str">
        <f t="shared" si="109"/>
        <v>North</v>
      </c>
      <c r="AO455" s="9" t="str">
        <f t="shared" si="110"/>
        <v>&gt;300 Mn</v>
      </c>
      <c r="AP455" s="9" t="str">
        <f t="shared" si="111"/>
        <v>ADB Countries</v>
      </c>
      <c r="AQ455" s="9" t="str">
        <f t="shared" si="112"/>
        <v>Non-Transition States</v>
      </c>
      <c r="AR455" s="13" t="str">
        <f>IF(ISNUMBER(MATCH(C455, {"Gabon","Sudan","Niger","Mali","Burkina Faso","Guinea"}, 0)), "De Facto Countries", "Non-De Facto Countries")</f>
        <v>Non-De Facto Countries</v>
      </c>
      <c r="AS455" s="9" t="str">
        <f t="shared" si="113"/>
        <v>Infrastructure</v>
      </c>
      <c r="AT455" s="9" t="str" cm="1">
        <f t="array" ref="AT455">_xlfn.SWITCH(K455,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56" spans="1:46" ht="10.5">
      <c r="A456" s="8" t="s">
        <v>1077</v>
      </c>
      <c r="B456" s="9" t="s">
        <v>1078</v>
      </c>
      <c r="C456" s="9" t="s">
        <v>96</v>
      </c>
      <c r="D456" s="9" t="s">
        <v>90</v>
      </c>
      <c r="E456" s="9" t="s">
        <v>498</v>
      </c>
      <c r="F456" s="9" t="s">
        <v>186</v>
      </c>
      <c r="G456" s="9" t="s">
        <v>186</v>
      </c>
      <c r="H456" s="9" t="s">
        <v>84</v>
      </c>
      <c r="I456" s="9" t="s">
        <v>53</v>
      </c>
      <c r="J456" s="9" t="s">
        <v>54</v>
      </c>
      <c r="K456" s="9" t="s">
        <v>127</v>
      </c>
      <c r="L456" s="9">
        <v>100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f t="shared" si="101"/>
        <v>0</v>
      </c>
      <c r="S456" s="9">
        <v>0</v>
      </c>
      <c r="T456" s="9">
        <v>0</v>
      </c>
      <c r="U456" s="9">
        <v>0</v>
      </c>
      <c r="V456" s="11">
        <f t="shared" si="102"/>
        <v>100</v>
      </c>
      <c r="W456" s="9" t="s">
        <v>11</v>
      </c>
      <c r="X456" s="9">
        <v>0</v>
      </c>
      <c r="Y456" s="9">
        <v>0</v>
      </c>
      <c r="Z456" s="9">
        <v>45</v>
      </c>
      <c r="AA456" s="9">
        <v>30</v>
      </c>
      <c r="AB456" s="9">
        <v>25</v>
      </c>
      <c r="AC456" s="10">
        <f t="shared" si="100"/>
        <v>100</v>
      </c>
      <c r="AD456" s="9" t="b">
        <f>Table1[[#This Row],[TOTAL HI]]=Table1[[#This Row],[Total]]</f>
        <v>1</v>
      </c>
      <c r="AE456" s="11">
        <f t="shared" si="103"/>
        <v>0</v>
      </c>
      <c r="AF456" s="11">
        <f t="shared" si="104"/>
        <v>0</v>
      </c>
      <c r="AG456" s="11">
        <f t="shared" si="105"/>
        <v>45</v>
      </c>
      <c r="AH456" s="11">
        <f t="shared" si="106"/>
        <v>30</v>
      </c>
      <c r="AI456" s="11">
        <f t="shared" si="107"/>
        <v>25</v>
      </c>
      <c r="AJ456" s="12">
        <v>45261</v>
      </c>
      <c r="AK456" s="11" t="s">
        <v>56</v>
      </c>
      <c r="AL456" s="9" t="s">
        <v>27</v>
      </c>
      <c r="AM456" s="9" t="str">
        <f t="shared" si="108"/>
        <v>Transport</v>
      </c>
      <c r="AN456" s="9" t="str">
        <f t="shared" si="109"/>
        <v>North</v>
      </c>
      <c r="AO456" s="9" t="str">
        <f t="shared" si="110"/>
        <v>50-100 Mn</v>
      </c>
      <c r="AP456" s="9" t="str">
        <f t="shared" si="111"/>
        <v>ADB Countries</v>
      </c>
      <c r="AQ456" s="9" t="str">
        <f t="shared" si="112"/>
        <v>Non-Transition States</v>
      </c>
      <c r="AR456" s="13" t="str">
        <f>IF(ISNUMBER(MATCH(C456, {"Gabon","Sudan","Niger","Mali","Burkina Faso","Guinea"}, 0)), "De Facto Countries", "Non-De Facto Countries")</f>
        <v>Non-De Facto Countries</v>
      </c>
      <c r="AS456" s="9" t="str">
        <f t="shared" si="113"/>
        <v>Infrastructure</v>
      </c>
      <c r="AT456" s="9" t="str" cm="1">
        <f t="array" ref="AT456">_xlfn.SWITCH(K456,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57" spans="1:46" ht="10.5">
      <c r="A457" s="8" t="s">
        <v>1079</v>
      </c>
      <c r="B457" s="9" t="s">
        <v>1080</v>
      </c>
      <c r="C457" s="9" t="s">
        <v>82</v>
      </c>
      <c r="D457" s="9" t="s">
        <v>49</v>
      </c>
      <c r="E457" s="9" t="s">
        <v>79</v>
      </c>
      <c r="F457" s="9" t="s">
        <v>147</v>
      </c>
      <c r="G457" s="9" t="s">
        <v>147</v>
      </c>
      <c r="H457" s="9" t="s">
        <v>52</v>
      </c>
      <c r="I457" s="9" t="s">
        <v>53</v>
      </c>
      <c r="J457" s="9" t="s">
        <v>62</v>
      </c>
      <c r="K457" s="9" t="s">
        <v>86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112</v>
      </c>
      <c r="R457" s="9">
        <f t="shared" si="101"/>
        <v>112</v>
      </c>
      <c r="S457" s="9">
        <v>0</v>
      </c>
      <c r="T457" s="9">
        <v>0</v>
      </c>
      <c r="U457" s="9">
        <v>0</v>
      </c>
      <c r="V457" s="11">
        <f t="shared" si="102"/>
        <v>112</v>
      </c>
      <c r="W457" s="9" t="s">
        <v>17</v>
      </c>
      <c r="X457" s="9">
        <v>0</v>
      </c>
      <c r="Y457" s="9">
        <v>50</v>
      </c>
      <c r="Z457" s="9">
        <v>0</v>
      </c>
      <c r="AA457" s="9">
        <v>0</v>
      </c>
      <c r="AB457" s="9">
        <v>50</v>
      </c>
      <c r="AC457" s="10">
        <f t="shared" si="100"/>
        <v>112</v>
      </c>
      <c r="AD457" s="9" t="b">
        <f>Table1[[#This Row],[TOTAL HI]]=Table1[[#This Row],[Total]]</f>
        <v>1</v>
      </c>
      <c r="AE457" s="11">
        <f t="shared" si="103"/>
        <v>0</v>
      </c>
      <c r="AF457" s="11">
        <f t="shared" si="104"/>
        <v>56</v>
      </c>
      <c r="AG457" s="11">
        <f t="shared" si="105"/>
        <v>0</v>
      </c>
      <c r="AH457" s="11">
        <f t="shared" si="106"/>
        <v>0</v>
      </c>
      <c r="AI457" s="11">
        <f t="shared" si="107"/>
        <v>56</v>
      </c>
      <c r="AJ457" s="12">
        <v>45261</v>
      </c>
      <c r="AK457" s="11" t="s">
        <v>56</v>
      </c>
      <c r="AL457" s="9" t="s">
        <v>27</v>
      </c>
      <c r="AM457" s="9" t="str">
        <f t="shared" si="108"/>
        <v>Power</v>
      </c>
      <c r="AN457" s="9" t="str">
        <f t="shared" si="109"/>
        <v>Multi</v>
      </c>
      <c r="AO457" s="9" t="str">
        <f t="shared" si="110"/>
        <v>100-200 Mn</v>
      </c>
      <c r="AP457" s="9" t="str">
        <f t="shared" si="111"/>
        <v>Multinational</v>
      </c>
      <c r="AQ457" s="9" t="str">
        <f t="shared" si="112"/>
        <v>Multinational</v>
      </c>
      <c r="AR457" s="13" t="str">
        <f>IF(ISNUMBER(MATCH(C457, {"Gabon","Sudan","Niger","Mali","Burkina Faso","Guinea"}, 0)), "De Facto Countries", "Non-De Facto Countries")</f>
        <v>Non-De Facto Countries</v>
      </c>
      <c r="AS457" s="9" t="str">
        <f t="shared" si="113"/>
        <v>Infrastructure</v>
      </c>
      <c r="AT457" s="9" t="str" cm="1">
        <f t="array" ref="AT457">_xlfn.SWITCH(K457,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58" spans="1:46" ht="10.5">
      <c r="A458" s="8" t="s">
        <v>1081</v>
      </c>
      <c r="B458" s="9" t="s">
        <v>1082</v>
      </c>
      <c r="C458" s="9" t="s">
        <v>82</v>
      </c>
      <c r="D458" s="9" t="s">
        <v>49</v>
      </c>
      <c r="E458" s="9" t="s">
        <v>79</v>
      </c>
      <c r="F458" s="9" t="s">
        <v>111</v>
      </c>
      <c r="G458" s="9" t="s">
        <v>111</v>
      </c>
      <c r="H458" s="9" t="s">
        <v>52</v>
      </c>
      <c r="I458" s="9" t="s">
        <v>53</v>
      </c>
      <c r="J458" s="9" t="s">
        <v>112</v>
      </c>
      <c r="K458" s="9" t="s">
        <v>99</v>
      </c>
      <c r="L458" s="9">
        <v>0</v>
      </c>
      <c r="M458" s="9">
        <v>0</v>
      </c>
      <c r="N458" s="9">
        <v>0</v>
      </c>
      <c r="O458" s="9">
        <v>9.5</v>
      </c>
      <c r="P458" s="9">
        <v>0</v>
      </c>
      <c r="Q458" s="9">
        <v>0</v>
      </c>
      <c r="R458" s="9">
        <f t="shared" si="101"/>
        <v>9.5</v>
      </c>
      <c r="S458" s="9">
        <v>0</v>
      </c>
      <c r="T458" s="9">
        <v>0</v>
      </c>
      <c r="U458" s="9">
        <v>0</v>
      </c>
      <c r="V458" s="11">
        <f t="shared" si="102"/>
        <v>9.5</v>
      </c>
      <c r="W458" s="9" t="s">
        <v>17</v>
      </c>
      <c r="X458" s="9">
        <v>0</v>
      </c>
      <c r="Y458" s="9">
        <v>0</v>
      </c>
      <c r="Z458" s="9">
        <v>0</v>
      </c>
      <c r="AA458" s="9">
        <v>0</v>
      </c>
      <c r="AB458" s="9">
        <v>100</v>
      </c>
      <c r="AC458" s="10">
        <f t="shared" si="100"/>
        <v>9.5</v>
      </c>
      <c r="AD458" s="9" t="b">
        <f>Table1[[#This Row],[TOTAL HI]]=Table1[[#This Row],[Total]]</f>
        <v>1</v>
      </c>
      <c r="AE458" s="11">
        <f t="shared" si="103"/>
        <v>0</v>
      </c>
      <c r="AF458" s="11">
        <f t="shared" si="104"/>
        <v>0</v>
      </c>
      <c r="AG458" s="11">
        <f t="shared" si="105"/>
        <v>0</v>
      </c>
      <c r="AH458" s="11">
        <f t="shared" si="106"/>
        <v>0</v>
      </c>
      <c r="AI458" s="11">
        <f t="shared" si="107"/>
        <v>9.5</v>
      </c>
      <c r="AJ458" s="12">
        <v>45261</v>
      </c>
      <c r="AK458" s="11" t="s">
        <v>56</v>
      </c>
      <c r="AL458" s="9" t="s">
        <v>27</v>
      </c>
      <c r="AM458" s="9" t="str">
        <f t="shared" si="108"/>
        <v>Industry</v>
      </c>
      <c r="AN458" s="9" t="str">
        <f t="shared" si="109"/>
        <v>Multi</v>
      </c>
      <c r="AO458" s="9" t="str">
        <f t="shared" si="110"/>
        <v>&lt;1-50 Mn</v>
      </c>
      <c r="AP458" s="9" t="str">
        <f t="shared" si="111"/>
        <v>Multinational</v>
      </c>
      <c r="AQ458" s="9" t="str">
        <f t="shared" si="112"/>
        <v>Multinational</v>
      </c>
      <c r="AR458" s="13" t="str">
        <f>IF(ISNUMBER(MATCH(C458, {"Gabon","Sudan","Niger","Mali","Burkina Faso","Guinea"}, 0)), "De Facto Countries", "Non-De Facto Countries")</f>
        <v>Non-De Facto Countries</v>
      </c>
      <c r="AS458" s="9" t="str">
        <f t="shared" si="113"/>
        <v>Others Including Policy-Based</v>
      </c>
      <c r="AT458" s="9" t="str" cm="1">
        <f t="array" ref="AT458">_xlfn.SWITCH(K458,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59" spans="1:46" ht="10.5">
      <c r="A459" s="8" t="s">
        <v>1083</v>
      </c>
      <c r="B459" s="9" t="s">
        <v>1084</v>
      </c>
      <c r="C459" s="9" t="s">
        <v>89</v>
      </c>
      <c r="D459" s="9" t="s">
        <v>49</v>
      </c>
      <c r="E459" s="9" t="s">
        <v>79</v>
      </c>
      <c r="F459" s="9" t="s">
        <v>493</v>
      </c>
      <c r="G459" s="9" t="s">
        <v>493</v>
      </c>
      <c r="H459" s="9" t="s">
        <v>52</v>
      </c>
      <c r="I459" s="9" t="s">
        <v>53</v>
      </c>
      <c r="J459" s="9" t="s">
        <v>74</v>
      </c>
      <c r="K459" s="9" t="s">
        <v>55</v>
      </c>
      <c r="L459" s="9">
        <v>0</v>
      </c>
      <c r="M459" s="9">
        <v>0</v>
      </c>
      <c r="N459" s="9">
        <v>0</v>
      </c>
      <c r="O459" s="9">
        <v>40</v>
      </c>
      <c r="P459" s="9">
        <v>0</v>
      </c>
      <c r="Q459" s="9">
        <v>0</v>
      </c>
      <c r="R459" s="9">
        <f t="shared" si="101"/>
        <v>40</v>
      </c>
      <c r="S459" s="9">
        <v>0</v>
      </c>
      <c r="T459" s="9">
        <v>0</v>
      </c>
      <c r="U459" s="9">
        <v>0</v>
      </c>
      <c r="V459" s="11">
        <f t="shared" si="102"/>
        <v>40</v>
      </c>
      <c r="W459" s="9" t="s">
        <v>17</v>
      </c>
      <c r="X459" s="9">
        <v>50</v>
      </c>
      <c r="Y459" s="9">
        <v>0</v>
      </c>
      <c r="Z459" s="9">
        <v>0</v>
      </c>
      <c r="AA459" s="9">
        <v>25</v>
      </c>
      <c r="AB459" s="9">
        <v>25</v>
      </c>
      <c r="AC459" s="10">
        <f t="shared" si="100"/>
        <v>40</v>
      </c>
      <c r="AD459" s="9" t="b">
        <f>Table1[[#This Row],[TOTAL HI]]=Table1[[#This Row],[Total]]</f>
        <v>1</v>
      </c>
      <c r="AE459" s="11">
        <f t="shared" si="103"/>
        <v>20</v>
      </c>
      <c r="AF459" s="11">
        <f t="shared" si="104"/>
        <v>0</v>
      </c>
      <c r="AG459" s="11">
        <f t="shared" si="105"/>
        <v>0</v>
      </c>
      <c r="AH459" s="11">
        <f t="shared" si="106"/>
        <v>10</v>
      </c>
      <c r="AI459" s="11">
        <f t="shared" si="107"/>
        <v>10</v>
      </c>
      <c r="AJ459" s="12">
        <v>45261</v>
      </c>
      <c r="AK459" s="11" t="s">
        <v>56</v>
      </c>
      <c r="AL459" s="9" t="s">
        <v>27</v>
      </c>
      <c r="AM459" s="9" t="str">
        <f t="shared" si="108"/>
        <v>Agriculture</v>
      </c>
      <c r="AN459" s="9" t="str">
        <f t="shared" si="109"/>
        <v>West</v>
      </c>
      <c r="AO459" s="9" t="str">
        <f t="shared" si="110"/>
        <v>&lt;1-50 Mn</v>
      </c>
      <c r="AP459" s="9" t="str">
        <f t="shared" si="111"/>
        <v>ADF Countries</v>
      </c>
      <c r="AQ459" s="9" t="str">
        <f t="shared" si="112"/>
        <v>Non-Transition States</v>
      </c>
      <c r="AR459" s="13" t="str">
        <f>IF(ISNUMBER(MATCH(C459, {"Gabon","Sudan","Niger","Mali","Burkina Faso","Guinea"}, 0)), "De Facto Countries", "Non-De Facto Countries")</f>
        <v>Non-De Facto Countries</v>
      </c>
      <c r="AS459" s="9" t="str">
        <f t="shared" si="113"/>
        <v>Others Including Policy-Based</v>
      </c>
      <c r="AT459" s="9" t="str" cm="1">
        <f t="array" ref="AT459">_xlfn.SWITCH(K459,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60" spans="1:46" ht="10.5">
      <c r="A460" s="8" t="s">
        <v>1085</v>
      </c>
      <c r="B460" s="9" t="s">
        <v>1086</v>
      </c>
      <c r="C460" s="9" t="s">
        <v>82</v>
      </c>
      <c r="D460" s="9" t="s">
        <v>49</v>
      </c>
      <c r="E460" s="9" t="s">
        <v>50</v>
      </c>
      <c r="F460" s="9" t="s">
        <v>493</v>
      </c>
      <c r="G460" s="9" t="s">
        <v>493</v>
      </c>
      <c r="H460" s="9" t="s">
        <v>52</v>
      </c>
      <c r="I460" s="9" t="s">
        <v>53</v>
      </c>
      <c r="J460" s="9" t="s">
        <v>74</v>
      </c>
      <c r="K460" s="9" t="s">
        <v>55</v>
      </c>
      <c r="L460" s="9">
        <v>0</v>
      </c>
      <c r="M460" s="9">
        <v>0</v>
      </c>
      <c r="N460" s="9">
        <v>16.600000000000001</v>
      </c>
      <c r="O460" s="9">
        <v>0</v>
      </c>
      <c r="P460" s="9">
        <v>0</v>
      </c>
      <c r="Q460" s="9">
        <v>0</v>
      </c>
      <c r="R460" s="9">
        <f t="shared" si="101"/>
        <v>16.600000000000001</v>
      </c>
      <c r="S460" s="9">
        <v>0</v>
      </c>
      <c r="T460" s="9">
        <v>0</v>
      </c>
      <c r="U460" s="9">
        <v>0</v>
      </c>
      <c r="V460" s="11">
        <f t="shared" si="102"/>
        <v>16.600000000000001</v>
      </c>
      <c r="W460" s="9" t="s">
        <v>17</v>
      </c>
      <c r="X460" s="9">
        <v>100</v>
      </c>
      <c r="Y460" s="9">
        <v>0</v>
      </c>
      <c r="Z460" s="9">
        <v>0</v>
      </c>
      <c r="AA460" s="9">
        <v>0</v>
      </c>
      <c r="AB460" s="9">
        <v>0</v>
      </c>
      <c r="AC460" s="10">
        <f t="shared" si="100"/>
        <v>16.600000000000001</v>
      </c>
      <c r="AD460" s="9" t="b">
        <f>Table1[[#This Row],[TOTAL HI]]=Table1[[#This Row],[Total]]</f>
        <v>1</v>
      </c>
      <c r="AE460" s="11">
        <f t="shared" si="103"/>
        <v>16.600000000000001</v>
      </c>
      <c r="AF460" s="11">
        <f t="shared" si="104"/>
        <v>0</v>
      </c>
      <c r="AG460" s="11">
        <f t="shared" si="105"/>
        <v>0</v>
      </c>
      <c r="AH460" s="11">
        <f t="shared" si="106"/>
        <v>0</v>
      </c>
      <c r="AI460" s="11">
        <f t="shared" si="107"/>
        <v>0</v>
      </c>
      <c r="AJ460" s="12">
        <v>45261</v>
      </c>
      <c r="AK460" s="11" t="s">
        <v>56</v>
      </c>
      <c r="AL460" s="9" t="s">
        <v>57</v>
      </c>
      <c r="AM460" s="9" t="str">
        <f t="shared" si="108"/>
        <v>Agriculture</v>
      </c>
      <c r="AN460" s="9" t="str">
        <f t="shared" si="109"/>
        <v>Multi</v>
      </c>
      <c r="AO460" s="9" t="str">
        <f t="shared" si="110"/>
        <v>&lt;1-50 Mn</v>
      </c>
      <c r="AP460" s="9" t="str">
        <f t="shared" si="111"/>
        <v>Multinational</v>
      </c>
      <c r="AQ460" s="9" t="str">
        <f t="shared" si="112"/>
        <v>Multinational</v>
      </c>
      <c r="AR460" s="13" t="str">
        <f>IF(ISNUMBER(MATCH(C460, {"Gabon","Sudan","Niger","Mali","Burkina Faso","Guinea"}, 0)), "De Facto Countries", "Non-De Facto Countries")</f>
        <v>Non-De Facto Countries</v>
      </c>
      <c r="AS460" s="9" t="str">
        <f t="shared" si="113"/>
        <v>Others Including Policy-Based</v>
      </c>
      <c r="AT460" s="9" t="str" cm="1">
        <f t="array" ref="AT460">_xlfn.SWITCH(K460,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61" spans="1:46" ht="10.5">
      <c r="A461" s="8" t="s">
        <v>1085</v>
      </c>
      <c r="B461" s="9" t="s">
        <v>1086</v>
      </c>
      <c r="C461" s="9" t="s">
        <v>82</v>
      </c>
      <c r="D461" s="9" t="s">
        <v>49</v>
      </c>
      <c r="E461" s="9" t="s">
        <v>50</v>
      </c>
      <c r="F461" s="9" t="s">
        <v>493</v>
      </c>
      <c r="G461" s="9" t="s">
        <v>493</v>
      </c>
      <c r="H461" s="9" t="s">
        <v>52</v>
      </c>
      <c r="I461" s="9" t="s">
        <v>53</v>
      </c>
      <c r="J461" s="9" t="s">
        <v>74</v>
      </c>
      <c r="K461" s="9" t="s">
        <v>55</v>
      </c>
      <c r="L461" s="9">
        <v>100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f t="shared" si="101"/>
        <v>0</v>
      </c>
      <c r="S461" s="9">
        <v>0</v>
      </c>
      <c r="T461" s="9">
        <v>0</v>
      </c>
      <c r="U461" s="9">
        <v>0</v>
      </c>
      <c r="V461" s="11">
        <f t="shared" si="102"/>
        <v>100</v>
      </c>
      <c r="W461" s="9" t="s">
        <v>11</v>
      </c>
      <c r="X461" s="9">
        <v>100</v>
      </c>
      <c r="Y461" s="9">
        <v>0</v>
      </c>
      <c r="Z461" s="9">
        <v>0</v>
      </c>
      <c r="AA461" s="9">
        <v>0</v>
      </c>
      <c r="AB461" s="9">
        <v>0</v>
      </c>
      <c r="AC461" s="10">
        <f t="shared" si="100"/>
        <v>100</v>
      </c>
      <c r="AD461" s="9" t="b">
        <f>Table1[[#This Row],[TOTAL HI]]=Table1[[#This Row],[Total]]</f>
        <v>1</v>
      </c>
      <c r="AE461" s="11">
        <f t="shared" si="103"/>
        <v>100</v>
      </c>
      <c r="AF461" s="11">
        <f t="shared" si="104"/>
        <v>0</v>
      </c>
      <c r="AG461" s="11">
        <f t="shared" si="105"/>
        <v>0</v>
      </c>
      <c r="AH461" s="11">
        <f t="shared" si="106"/>
        <v>0</v>
      </c>
      <c r="AI461" s="11">
        <f t="shared" si="107"/>
        <v>0</v>
      </c>
      <c r="AJ461" s="12">
        <v>45261</v>
      </c>
      <c r="AK461" s="11" t="s">
        <v>56</v>
      </c>
      <c r="AL461" s="9" t="s">
        <v>57</v>
      </c>
      <c r="AM461" s="9" t="str">
        <f t="shared" si="108"/>
        <v>Agriculture</v>
      </c>
      <c r="AN461" s="9" t="str">
        <f t="shared" si="109"/>
        <v>Multi</v>
      </c>
      <c r="AO461" s="9" t="str">
        <f t="shared" si="110"/>
        <v>50-100 Mn</v>
      </c>
      <c r="AP461" s="9" t="str">
        <f t="shared" si="111"/>
        <v>Multinational</v>
      </c>
      <c r="AQ461" s="9" t="str">
        <f t="shared" si="112"/>
        <v>Multinational</v>
      </c>
      <c r="AR461" s="13" t="str">
        <f>IF(ISNUMBER(MATCH(C461, {"Gabon","Sudan","Niger","Mali","Burkina Faso","Guinea"}, 0)), "De Facto Countries", "Non-De Facto Countries")</f>
        <v>Non-De Facto Countries</v>
      </c>
      <c r="AS461" s="9" t="str">
        <f t="shared" si="113"/>
        <v>Others Including Policy-Based</v>
      </c>
      <c r="AT461" s="9" t="str" cm="1">
        <f t="array" ref="AT461">_xlfn.SWITCH(K461,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62" spans="1:46" ht="10.5">
      <c r="A462" s="8" t="s">
        <v>1087</v>
      </c>
      <c r="B462" s="9" t="s">
        <v>1088</v>
      </c>
      <c r="C462" s="9" t="s">
        <v>82</v>
      </c>
      <c r="D462" s="9" t="s">
        <v>49</v>
      </c>
      <c r="E462" s="9" t="s">
        <v>79</v>
      </c>
      <c r="F462" s="9" t="s">
        <v>315</v>
      </c>
      <c r="G462" s="9" t="s">
        <v>315</v>
      </c>
      <c r="H462" s="9" t="s">
        <v>52</v>
      </c>
      <c r="I462" s="9" t="s">
        <v>53</v>
      </c>
      <c r="J462" s="9" t="s">
        <v>112</v>
      </c>
      <c r="K462" s="9" t="s">
        <v>55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f t="shared" si="101"/>
        <v>0</v>
      </c>
      <c r="S462" s="9">
        <v>0</v>
      </c>
      <c r="T462" s="9">
        <v>0</v>
      </c>
      <c r="U462" s="9">
        <v>0</v>
      </c>
      <c r="V462" s="11">
        <f t="shared" si="102"/>
        <v>0</v>
      </c>
      <c r="W462" s="9" t="s">
        <v>68</v>
      </c>
      <c r="X462" s="9">
        <v>100</v>
      </c>
      <c r="Y462" s="9">
        <v>0</v>
      </c>
      <c r="Z462" s="9">
        <v>0</v>
      </c>
      <c r="AA462" s="9">
        <v>0</v>
      </c>
      <c r="AB462" s="9">
        <v>0</v>
      </c>
      <c r="AC462" s="10">
        <f t="shared" si="100"/>
        <v>0</v>
      </c>
      <c r="AD462" s="9" t="b">
        <f>Table1[[#This Row],[TOTAL HI]]=Table1[[#This Row],[Total]]</f>
        <v>1</v>
      </c>
      <c r="AE462" s="11">
        <f t="shared" si="103"/>
        <v>0</v>
      </c>
      <c r="AF462" s="11">
        <f t="shared" si="104"/>
        <v>0</v>
      </c>
      <c r="AG462" s="11">
        <f t="shared" si="105"/>
        <v>0</v>
      </c>
      <c r="AH462" s="11">
        <f t="shared" si="106"/>
        <v>0</v>
      </c>
      <c r="AI462" s="11">
        <f t="shared" si="107"/>
        <v>0</v>
      </c>
      <c r="AJ462" s="12">
        <v>45261</v>
      </c>
      <c r="AK462" s="11" t="s">
        <v>56</v>
      </c>
      <c r="AL462" s="9" t="s">
        <v>57</v>
      </c>
      <c r="AM462" s="9" t="str">
        <f t="shared" si="108"/>
        <v>Agriculture</v>
      </c>
      <c r="AN462" s="9" t="str">
        <f t="shared" si="109"/>
        <v>Multi</v>
      </c>
      <c r="AO462" s="9" t="str">
        <f t="shared" si="110"/>
        <v>&lt;1-50 Mn</v>
      </c>
      <c r="AP462" s="9" t="str">
        <f t="shared" si="111"/>
        <v>Multinational</v>
      </c>
      <c r="AQ462" s="9" t="str">
        <f t="shared" si="112"/>
        <v>Multinational</v>
      </c>
      <c r="AR462" s="13" t="str">
        <f>IF(ISNUMBER(MATCH(C462, {"Gabon","Sudan","Niger","Mali","Burkina Faso","Guinea"}, 0)), "De Facto Countries", "Non-De Facto Countries")</f>
        <v>Non-De Facto Countries</v>
      </c>
      <c r="AS462" s="9" t="str">
        <f t="shared" si="113"/>
        <v>Others Including Policy-Based</v>
      </c>
      <c r="AT462" s="9" t="str" cm="1">
        <f t="array" ref="AT462">_xlfn.SWITCH(K462,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63" spans="1:46" ht="10.5">
      <c r="A463" s="8" t="s">
        <v>1089</v>
      </c>
      <c r="B463" s="9" t="s">
        <v>1090</v>
      </c>
      <c r="C463" s="9" t="s">
        <v>48</v>
      </c>
      <c r="D463" s="9" t="s">
        <v>49</v>
      </c>
      <c r="E463" s="9" t="s">
        <v>50</v>
      </c>
      <c r="F463" s="9" t="s">
        <v>186</v>
      </c>
      <c r="G463" s="9" t="s">
        <v>186</v>
      </c>
      <c r="H463" s="9" t="s">
        <v>52</v>
      </c>
      <c r="I463" s="9" t="s">
        <v>53</v>
      </c>
      <c r="J463" s="9" t="s">
        <v>54</v>
      </c>
      <c r="K463" s="9" t="s">
        <v>127</v>
      </c>
      <c r="L463" s="9">
        <v>80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f t="shared" si="101"/>
        <v>0</v>
      </c>
      <c r="S463" s="9">
        <v>0</v>
      </c>
      <c r="T463" s="9">
        <v>0</v>
      </c>
      <c r="U463" s="9">
        <v>0</v>
      </c>
      <c r="V463" s="11">
        <f t="shared" si="102"/>
        <v>80</v>
      </c>
      <c r="W463" s="9" t="s">
        <v>11</v>
      </c>
      <c r="X463" s="9">
        <v>0</v>
      </c>
      <c r="Y463" s="9">
        <v>0</v>
      </c>
      <c r="Z463" s="9">
        <v>0</v>
      </c>
      <c r="AA463" s="9">
        <v>100</v>
      </c>
      <c r="AB463" s="9">
        <v>0</v>
      </c>
      <c r="AC463" s="10">
        <f t="shared" si="100"/>
        <v>80</v>
      </c>
      <c r="AD463" s="9" t="b">
        <f>Table1[[#This Row],[TOTAL HI]]=Table1[[#This Row],[Total]]</f>
        <v>1</v>
      </c>
      <c r="AE463" s="11">
        <f t="shared" si="103"/>
        <v>0</v>
      </c>
      <c r="AF463" s="11">
        <f t="shared" si="104"/>
        <v>0</v>
      </c>
      <c r="AG463" s="11">
        <f t="shared" si="105"/>
        <v>0</v>
      </c>
      <c r="AH463" s="11">
        <f t="shared" si="106"/>
        <v>80</v>
      </c>
      <c r="AI463" s="11">
        <f t="shared" si="107"/>
        <v>0</v>
      </c>
      <c r="AJ463" s="12">
        <v>45261</v>
      </c>
      <c r="AK463" s="11" t="s">
        <v>56</v>
      </c>
      <c r="AL463" s="9" t="s">
        <v>57</v>
      </c>
      <c r="AM463" s="9" t="str">
        <f t="shared" si="108"/>
        <v>Transport</v>
      </c>
      <c r="AN463" s="9" t="str">
        <f t="shared" si="109"/>
        <v>North</v>
      </c>
      <c r="AO463" s="9" t="str">
        <f t="shared" si="110"/>
        <v>50-100 Mn</v>
      </c>
      <c r="AP463" s="9" t="str">
        <f t="shared" si="111"/>
        <v>ADB Countries</v>
      </c>
      <c r="AQ463" s="9" t="str">
        <f t="shared" si="112"/>
        <v>Non-Transition States</v>
      </c>
      <c r="AR463" s="13" t="str">
        <f>IF(ISNUMBER(MATCH(C463, {"Gabon","Sudan","Niger","Mali","Burkina Faso","Guinea"}, 0)), "De Facto Countries", "Non-De Facto Countries")</f>
        <v>Non-De Facto Countries</v>
      </c>
      <c r="AS463" s="9" t="str">
        <f t="shared" si="113"/>
        <v>Infrastructure</v>
      </c>
      <c r="AT463" s="9" t="str" cm="1">
        <f t="array" ref="AT463">_xlfn.SWITCH(K463,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64" spans="1:46" ht="10.5">
      <c r="A464" s="8" t="s">
        <v>1091</v>
      </c>
      <c r="B464" s="9" t="s">
        <v>1092</v>
      </c>
      <c r="C464" s="9" t="s">
        <v>197</v>
      </c>
      <c r="D464" s="9" t="s">
        <v>49</v>
      </c>
      <c r="E464" s="9" t="s">
        <v>66</v>
      </c>
      <c r="F464" s="9" t="s">
        <v>186</v>
      </c>
      <c r="G464" s="9" t="s">
        <v>186</v>
      </c>
      <c r="H464" s="9" t="s">
        <v>52</v>
      </c>
      <c r="I464" s="9" t="s">
        <v>53</v>
      </c>
      <c r="J464" s="9" t="s">
        <v>67</v>
      </c>
      <c r="K464" s="9" t="s">
        <v>127</v>
      </c>
      <c r="L464" s="9">
        <v>0</v>
      </c>
      <c r="M464" s="9">
        <v>0</v>
      </c>
      <c r="N464" s="9">
        <v>80</v>
      </c>
      <c r="O464" s="9">
        <v>0</v>
      </c>
      <c r="P464" s="9">
        <v>0</v>
      </c>
      <c r="Q464" s="9">
        <v>0</v>
      </c>
      <c r="R464" s="9">
        <f t="shared" si="101"/>
        <v>80</v>
      </c>
      <c r="S464" s="9">
        <v>0</v>
      </c>
      <c r="T464" s="9">
        <v>0</v>
      </c>
      <c r="U464" s="9">
        <v>0</v>
      </c>
      <c r="V464" s="11">
        <f t="shared" si="102"/>
        <v>80</v>
      </c>
      <c r="W464" s="9" t="s">
        <v>17</v>
      </c>
      <c r="X464" s="9">
        <v>0</v>
      </c>
      <c r="Y464" s="9">
        <v>0</v>
      </c>
      <c r="Z464" s="9">
        <v>0</v>
      </c>
      <c r="AA464" s="9">
        <v>80</v>
      </c>
      <c r="AB464" s="9">
        <v>20</v>
      </c>
      <c r="AC464" s="10">
        <f t="shared" si="100"/>
        <v>80</v>
      </c>
      <c r="AD464" s="9" t="b">
        <f>Table1[[#This Row],[TOTAL HI]]=Table1[[#This Row],[Total]]</f>
        <v>1</v>
      </c>
      <c r="AE464" s="11">
        <f t="shared" si="103"/>
        <v>0</v>
      </c>
      <c r="AF464" s="11">
        <f t="shared" si="104"/>
        <v>0</v>
      </c>
      <c r="AG464" s="11">
        <f t="shared" si="105"/>
        <v>0</v>
      </c>
      <c r="AH464" s="11">
        <f t="shared" si="106"/>
        <v>64</v>
      </c>
      <c r="AI464" s="11">
        <f t="shared" si="107"/>
        <v>16</v>
      </c>
      <c r="AJ464" s="12">
        <v>45261</v>
      </c>
      <c r="AK464" s="11" t="s">
        <v>56</v>
      </c>
      <c r="AL464" s="9" t="s">
        <v>27</v>
      </c>
      <c r="AM464" s="9" t="str">
        <f t="shared" si="108"/>
        <v>Transport</v>
      </c>
      <c r="AN464" s="9" t="str">
        <f t="shared" si="109"/>
        <v>Central</v>
      </c>
      <c r="AO464" s="9" t="str">
        <f t="shared" si="110"/>
        <v>50-100 Mn</v>
      </c>
      <c r="AP464" s="9" t="str">
        <f t="shared" si="111"/>
        <v>ADF Countries</v>
      </c>
      <c r="AQ464" s="9" t="str">
        <f t="shared" si="112"/>
        <v>Transition States</v>
      </c>
      <c r="AR464" s="13" t="str">
        <f>IF(ISNUMBER(MATCH(C464, {"Gabon","Sudan","Niger","Mali","Burkina Faso","Guinea"}, 0)), "De Facto Countries", "Non-De Facto Countries")</f>
        <v>Non-De Facto Countries</v>
      </c>
      <c r="AS464" s="9" t="str">
        <f t="shared" si="113"/>
        <v>Infrastructure</v>
      </c>
      <c r="AT464" s="9" t="str" cm="1">
        <f t="array" ref="AT464">_xlfn.SWITCH(K464,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65" spans="1:46" ht="10.5">
      <c r="A465" s="8" t="s">
        <v>1093</v>
      </c>
      <c r="B465" s="9" t="s">
        <v>1094</v>
      </c>
      <c r="C465" s="9" t="s">
        <v>110</v>
      </c>
      <c r="D465" s="9" t="s">
        <v>49</v>
      </c>
      <c r="E465" s="9" t="s">
        <v>50</v>
      </c>
      <c r="F465" s="9" t="s">
        <v>208</v>
      </c>
      <c r="G465" s="9" t="s">
        <v>208</v>
      </c>
      <c r="H465" s="9" t="s">
        <v>52</v>
      </c>
      <c r="I465" s="9" t="s">
        <v>53</v>
      </c>
      <c r="J465" s="9" t="s">
        <v>112</v>
      </c>
      <c r="K465" s="9" t="s">
        <v>127</v>
      </c>
      <c r="L465" s="9">
        <v>120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f t="shared" si="101"/>
        <v>0</v>
      </c>
      <c r="S465" s="9">
        <v>0</v>
      </c>
      <c r="T465" s="9">
        <v>0</v>
      </c>
      <c r="U465" s="9">
        <v>0</v>
      </c>
      <c r="V465" s="11">
        <f t="shared" si="102"/>
        <v>120</v>
      </c>
      <c r="W465" s="9" t="s">
        <v>11</v>
      </c>
      <c r="X465" s="9">
        <v>0</v>
      </c>
      <c r="Y465" s="9">
        <v>0</v>
      </c>
      <c r="Z465" s="9">
        <v>20</v>
      </c>
      <c r="AA465" s="9">
        <v>80</v>
      </c>
      <c r="AB465" s="9">
        <v>0</v>
      </c>
      <c r="AC465" s="10">
        <f t="shared" si="100"/>
        <v>120</v>
      </c>
      <c r="AD465" s="9" t="b">
        <f>Table1[[#This Row],[TOTAL HI]]=Table1[[#This Row],[Total]]</f>
        <v>1</v>
      </c>
      <c r="AE465" s="11">
        <f t="shared" si="103"/>
        <v>0</v>
      </c>
      <c r="AF465" s="11">
        <f t="shared" si="104"/>
        <v>0</v>
      </c>
      <c r="AG465" s="11">
        <f t="shared" si="105"/>
        <v>24</v>
      </c>
      <c r="AH465" s="11">
        <f t="shared" si="106"/>
        <v>96</v>
      </c>
      <c r="AI465" s="11">
        <f t="shared" si="107"/>
        <v>0</v>
      </c>
      <c r="AJ465" s="12">
        <v>45261</v>
      </c>
      <c r="AK465" s="11" t="s">
        <v>56</v>
      </c>
      <c r="AL465" s="9" t="s">
        <v>57</v>
      </c>
      <c r="AM465" s="9" t="str">
        <f t="shared" si="108"/>
        <v>Transport</v>
      </c>
      <c r="AN465" s="9" t="str">
        <f t="shared" si="109"/>
        <v>East</v>
      </c>
      <c r="AO465" s="9" t="str">
        <f t="shared" si="110"/>
        <v>100-200 Mn</v>
      </c>
      <c r="AP465" s="9" t="str">
        <f t="shared" si="111"/>
        <v>Blend Countries</v>
      </c>
      <c r="AQ465" s="9" t="str">
        <f t="shared" si="112"/>
        <v>Non-Transition States</v>
      </c>
      <c r="AR465" s="13" t="str">
        <f>IF(ISNUMBER(MATCH(C465, {"Gabon","Sudan","Niger","Mali","Burkina Faso","Guinea"}, 0)), "De Facto Countries", "Non-De Facto Countries")</f>
        <v>Non-De Facto Countries</v>
      </c>
      <c r="AS465" s="9" t="str">
        <f t="shared" si="113"/>
        <v>Infrastructure</v>
      </c>
      <c r="AT465" s="9" t="str" cm="1">
        <f t="array" ref="AT465">_xlfn.SWITCH(K465,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66" spans="1:46" ht="10.5">
      <c r="A466" s="8" t="s">
        <v>1095</v>
      </c>
      <c r="B466" s="9" t="s">
        <v>1096</v>
      </c>
      <c r="C466" s="9" t="s">
        <v>110</v>
      </c>
      <c r="D466" s="9" t="s">
        <v>49</v>
      </c>
      <c r="E466" s="9" t="s">
        <v>66</v>
      </c>
      <c r="F466" s="9" t="s">
        <v>208</v>
      </c>
      <c r="G466" s="9" t="s">
        <v>208</v>
      </c>
      <c r="H466" s="9" t="s">
        <v>52</v>
      </c>
      <c r="I466" s="9" t="s">
        <v>53</v>
      </c>
      <c r="J466" s="9" t="s">
        <v>112</v>
      </c>
      <c r="K466" s="9" t="s">
        <v>127</v>
      </c>
      <c r="L466" s="9">
        <v>115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f t="shared" si="101"/>
        <v>0</v>
      </c>
      <c r="S466" s="9">
        <v>0</v>
      </c>
      <c r="T466" s="9">
        <v>0</v>
      </c>
      <c r="U466" s="9">
        <v>0</v>
      </c>
      <c r="V466" s="11">
        <f t="shared" si="102"/>
        <v>115</v>
      </c>
      <c r="W466" s="9" t="s">
        <v>11</v>
      </c>
      <c r="X466" s="9">
        <v>20</v>
      </c>
      <c r="Y466" s="9">
        <v>0</v>
      </c>
      <c r="Z466" s="9">
        <v>0</v>
      </c>
      <c r="AA466" s="9">
        <v>80</v>
      </c>
      <c r="AB466" s="9">
        <v>0</v>
      </c>
      <c r="AC466" s="10">
        <f t="shared" si="100"/>
        <v>115</v>
      </c>
      <c r="AD466" s="9" t="b">
        <f>Table1[[#This Row],[TOTAL HI]]=Table1[[#This Row],[Total]]</f>
        <v>1</v>
      </c>
      <c r="AE466" s="11">
        <f t="shared" si="103"/>
        <v>23</v>
      </c>
      <c r="AF466" s="11">
        <f t="shared" si="104"/>
        <v>0</v>
      </c>
      <c r="AG466" s="11">
        <f t="shared" si="105"/>
        <v>0</v>
      </c>
      <c r="AH466" s="11">
        <f t="shared" si="106"/>
        <v>92</v>
      </c>
      <c r="AI466" s="11">
        <f t="shared" si="107"/>
        <v>0</v>
      </c>
      <c r="AJ466" s="12">
        <v>45261</v>
      </c>
      <c r="AK466" s="11" t="s">
        <v>56</v>
      </c>
      <c r="AL466" s="9" t="s">
        <v>57</v>
      </c>
      <c r="AM466" s="9" t="str">
        <f t="shared" si="108"/>
        <v>Transport</v>
      </c>
      <c r="AN466" s="9" t="str">
        <f t="shared" si="109"/>
        <v>East</v>
      </c>
      <c r="AO466" s="9" t="str">
        <f t="shared" si="110"/>
        <v>100-200 Mn</v>
      </c>
      <c r="AP466" s="9" t="str">
        <f t="shared" si="111"/>
        <v>Blend Countries</v>
      </c>
      <c r="AQ466" s="9" t="str">
        <f t="shared" si="112"/>
        <v>Non-Transition States</v>
      </c>
      <c r="AR466" s="13" t="str">
        <f>IF(ISNUMBER(MATCH(C466, {"Gabon","Sudan","Niger","Mali","Burkina Faso","Guinea"}, 0)), "De Facto Countries", "Non-De Facto Countries")</f>
        <v>Non-De Facto Countries</v>
      </c>
      <c r="AS466" s="9" t="str">
        <f t="shared" si="113"/>
        <v>Infrastructure</v>
      </c>
      <c r="AT466" s="9" t="str" cm="1">
        <f t="array" ref="AT466">_xlfn.SWITCH(K466,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67" spans="1:46" ht="10.5">
      <c r="A467" s="8" t="s">
        <v>1097</v>
      </c>
      <c r="B467" s="9" t="s">
        <v>1098</v>
      </c>
      <c r="C467" s="9" t="s">
        <v>48</v>
      </c>
      <c r="D467" s="9" t="s">
        <v>49</v>
      </c>
      <c r="E467" s="9" t="s">
        <v>50</v>
      </c>
      <c r="F467" s="9" t="s">
        <v>51</v>
      </c>
      <c r="G467" s="9" t="s">
        <v>51</v>
      </c>
      <c r="H467" s="9" t="s">
        <v>52</v>
      </c>
      <c r="I467" s="9" t="s">
        <v>53</v>
      </c>
      <c r="J467" s="9" t="s">
        <v>54</v>
      </c>
      <c r="K467" s="9" t="s">
        <v>55</v>
      </c>
      <c r="L467" s="9">
        <v>70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f t="shared" si="101"/>
        <v>0</v>
      </c>
      <c r="S467" s="9">
        <v>0</v>
      </c>
      <c r="T467" s="9">
        <v>0</v>
      </c>
      <c r="U467" s="9">
        <v>0</v>
      </c>
      <c r="V467" s="11">
        <f t="shared" si="102"/>
        <v>70</v>
      </c>
      <c r="W467" s="9" t="s">
        <v>11</v>
      </c>
      <c r="X467" s="9">
        <v>100</v>
      </c>
      <c r="Y467" s="9">
        <v>0</v>
      </c>
      <c r="Z467" s="9">
        <v>0</v>
      </c>
      <c r="AA467" s="9">
        <v>0</v>
      </c>
      <c r="AB467" s="9">
        <v>0</v>
      </c>
      <c r="AC467" s="10">
        <f t="shared" si="100"/>
        <v>70</v>
      </c>
      <c r="AD467" s="9" t="b">
        <f>Table1[[#This Row],[TOTAL HI]]=Table1[[#This Row],[Total]]</f>
        <v>1</v>
      </c>
      <c r="AE467" s="11">
        <f t="shared" si="103"/>
        <v>70</v>
      </c>
      <c r="AF467" s="11">
        <f t="shared" si="104"/>
        <v>0</v>
      </c>
      <c r="AG467" s="11">
        <f t="shared" si="105"/>
        <v>0</v>
      </c>
      <c r="AH467" s="11">
        <f t="shared" si="106"/>
        <v>0</v>
      </c>
      <c r="AI467" s="11">
        <f t="shared" si="107"/>
        <v>0</v>
      </c>
      <c r="AJ467" s="12">
        <v>45261</v>
      </c>
      <c r="AK467" s="11" t="s">
        <v>56</v>
      </c>
      <c r="AL467" s="9" t="s">
        <v>57</v>
      </c>
      <c r="AM467" s="9" t="str">
        <f t="shared" si="108"/>
        <v>Agriculture</v>
      </c>
      <c r="AN467" s="9" t="str">
        <f t="shared" si="109"/>
        <v>North</v>
      </c>
      <c r="AO467" s="9" t="str">
        <f t="shared" si="110"/>
        <v>50-100 Mn</v>
      </c>
      <c r="AP467" s="9" t="str">
        <f t="shared" si="111"/>
        <v>ADB Countries</v>
      </c>
      <c r="AQ467" s="9" t="str">
        <f t="shared" si="112"/>
        <v>Non-Transition States</v>
      </c>
      <c r="AR467" s="13" t="str">
        <f>IF(ISNUMBER(MATCH(C467, {"Gabon","Sudan","Niger","Mali","Burkina Faso","Guinea"}, 0)), "De Facto Countries", "Non-De Facto Countries")</f>
        <v>Non-De Facto Countries</v>
      </c>
      <c r="AS467" s="9" t="str">
        <f t="shared" si="113"/>
        <v>Others Including Policy-Based</v>
      </c>
      <c r="AT467" s="9" t="str" cm="1">
        <f t="array" ref="AT467">_xlfn.SWITCH(K467,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68" spans="1:46" ht="10.5">
      <c r="A468" s="8" t="s">
        <v>1099</v>
      </c>
      <c r="B468" s="9" t="s">
        <v>1100</v>
      </c>
      <c r="C468" s="9" t="s">
        <v>345</v>
      </c>
      <c r="D468" s="9" t="s">
        <v>49</v>
      </c>
      <c r="E468" s="9" t="s">
        <v>79</v>
      </c>
      <c r="F468" s="9" t="s">
        <v>220</v>
      </c>
      <c r="G468" s="9" t="s">
        <v>220</v>
      </c>
      <c r="H468" s="9" t="s">
        <v>52</v>
      </c>
      <c r="I468" s="9" t="s">
        <v>53</v>
      </c>
      <c r="J468" s="9" t="s">
        <v>112</v>
      </c>
      <c r="K468" s="9" t="s">
        <v>86</v>
      </c>
      <c r="L468" s="9">
        <v>0</v>
      </c>
      <c r="M468" s="9">
        <v>0</v>
      </c>
      <c r="N468" s="9">
        <v>0</v>
      </c>
      <c r="O468" s="9">
        <v>7</v>
      </c>
      <c r="P468" s="9">
        <v>0</v>
      </c>
      <c r="Q468" s="9">
        <v>10</v>
      </c>
      <c r="R468" s="9">
        <f t="shared" si="101"/>
        <v>17</v>
      </c>
      <c r="S468" s="9">
        <v>0</v>
      </c>
      <c r="T468" s="9">
        <v>0</v>
      </c>
      <c r="U468" s="9">
        <v>0</v>
      </c>
      <c r="V468" s="11">
        <f t="shared" si="102"/>
        <v>17</v>
      </c>
      <c r="W468" s="9" t="s">
        <v>17</v>
      </c>
      <c r="X468" s="9">
        <v>0</v>
      </c>
      <c r="Y468" s="9">
        <v>100</v>
      </c>
      <c r="Z468" s="9">
        <v>0</v>
      </c>
      <c r="AA468" s="9">
        <v>0</v>
      </c>
      <c r="AB468" s="9">
        <v>0</v>
      </c>
      <c r="AC468" s="10">
        <f t="shared" si="100"/>
        <v>17</v>
      </c>
      <c r="AD468" s="9" t="b">
        <f>Table1[[#This Row],[TOTAL HI]]=Table1[[#This Row],[Total]]</f>
        <v>1</v>
      </c>
      <c r="AE468" s="11">
        <f t="shared" si="103"/>
        <v>0</v>
      </c>
      <c r="AF468" s="11">
        <f t="shared" si="104"/>
        <v>17</v>
      </c>
      <c r="AG468" s="11">
        <f t="shared" si="105"/>
        <v>0</v>
      </c>
      <c r="AH468" s="11">
        <f t="shared" si="106"/>
        <v>0</v>
      </c>
      <c r="AI468" s="11">
        <f t="shared" si="107"/>
        <v>0</v>
      </c>
      <c r="AJ468" s="12">
        <v>45261</v>
      </c>
      <c r="AK468" s="11" t="s">
        <v>56</v>
      </c>
      <c r="AL468" s="9" t="s">
        <v>57</v>
      </c>
      <c r="AM468" s="9" t="str">
        <f t="shared" si="108"/>
        <v>Power</v>
      </c>
      <c r="AN468" s="9" t="str">
        <f t="shared" si="109"/>
        <v>East</v>
      </c>
      <c r="AO468" s="9" t="str">
        <f t="shared" si="110"/>
        <v>&lt;1-50 Mn</v>
      </c>
      <c r="AP468" s="9" t="str">
        <f t="shared" si="111"/>
        <v>ADF Countries</v>
      </c>
      <c r="AQ468" s="9" t="str">
        <f t="shared" si="112"/>
        <v>Transition States</v>
      </c>
      <c r="AR468" s="13" t="str">
        <f>IF(ISNUMBER(MATCH(C468, {"Gabon","Sudan","Niger","Mali","Burkina Faso","Guinea"}, 0)), "De Facto Countries", "Non-De Facto Countries")</f>
        <v>Non-De Facto Countries</v>
      </c>
      <c r="AS468" s="9" t="str">
        <f t="shared" si="113"/>
        <v>Infrastructure</v>
      </c>
      <c r="AT468" s="9" t="str" cm="1">
        <f t="array" ref="AT468">_xlfn.SWITCH(K468,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69" spans="1:46" ht="10.5">
      <c r="A469" s="8" t="s">
        <v>1101</v>
      </c>
      <c r="B469" s="9" t="s">
        <v>1102</v>
      </c>
      <c r="C469" s="9" t="s">
        <v>435</v>
      </c>
      <c r="D469" s="9" t="s">
        <v>49</v>
      </c>
      <c r="E469" s="9" t="s">
        <v>79</v>
      </c>
      <c r="F469" s="9" t="s">
        <v>103</v>
      </c>
      <c r="G469" s="9" t="s">
        <v>103</v>
      </c>
      <c r="H469" s="9" t="s">
        <v>52</v>
      </c>
      <c r="I469" s="9" t="s">
        <v>53</v>
      </c>
      <c r="J469" s="9" t="s">
        <v>112</v>
      </c>
      <c r="K469" s="9" t="s">
        <v>104</v>
      </c>
      <c r="L469" s="9">
        <v>0</v>
      </c>
      <c r="M469" s="9">
        <v>0</v>
      </c>
      <c r="N469" s="9">
        <v>0</v>
      </c>
      <c r="O469" s="9">
        <v>27</v>
      </c>
      <c r="P469" s="9">
        <v>0</v>
      </c>
      <c r="Q469" s="9">
        <v>15</v>
      </c>
      <c r="R469" s="9">
        <f t="shared" si="101"/>
        <v>42</v>
      </c>
      <c r="S469" s="9">
        <v>0</v>
      </c>
      <c r="T469" s="9">
        <v>0</v>
      </c>
      <c r="U469" s="9">
        <v>0</v>
      </c>
      <c r="V469" s="11">
        <f t="shared" si="102"/>
        <v>42</v>
      </c>
      <c r="W469" s="9" t="s">
        <v>17</v>
      </c>
      <c r="X469" s="9">
        <v>0</v>
      </c>
      <c r="Y469" s="9">
        <v>0</v>
      </c>
      <c r="Z469" s="9">
        <v>0</v>
      </c>
      <c r="AA469" s="9">
        <v>0</v>
      </c>
      <c r="AB469" s="9">
        <v>100</v>
      </c>
      <c r="AC469" s="10">
        <f t="shared" si="100"/>
        <v>42</v>
      </c>
      <c r="AD469" s="9" t="b">
        <f>Table1[[#This Row],[TOTAL HI]]=Table1[[#This Row],[Total]]</f>
        <v>1</v>
      </c>
      <c r="AE469" s="11">
        <f t="shared" si="103"/>
        <v>0</v>
      </c>
      <c r="AF469" s="11">
        <f t="shared" si="104"/>
        <v>0</v>
      </c>
      <c r="AG469" s="11">
        <f t="shared" si="105"/>
        <v>0</v>
      </c>
      <c r="AH469" s="11">
        <f t="shared" si="106"/>
        <v>0</v>
      </c>
      <c r="AI469" s="11">
        <f t="shared" si="107"/>
        <v>42</v>
      </c>
      <c r="AJ469" s="12">
        <v>45261</v>
      </c>
      <c r="AK469" s="11" t="s">
        <v>56</v>
      </c>
      <c r="AL469" s="9" t="s">
        <v>27</v>
      </c>
      <c r="AM469" s="9" t="str">
        <f t="shared" si="108"/>
        <v>WASH Sector</v>
      </c>
      <c r="AN469" s="9" t="str">
        <f t="shared" si="109"/>
        <v>East</v>
      </c>
      <c r="AO469" s="9" t="str">
        <f t="shared" si="110"/>
        <v>&lt;1-50 Mn</v>
      </c>
      <c r="AP469" s="9" t="str">
        <f t="shared" si="111"/>
        <v>ADF Countries</v>
      </c>
      <c r="AQ469" s="9" t="str">
        <f t="shared" si="112"/>
        <v>Transition States</v>
      </c>
      <c r="AR469" s="13" t="str">
        <f>IF(ISNUMBER(MATCH(C469, {"Gabon","Sudan","Niger","Mali","Burkina Faso","Guinea"}, 0)), "De Facto Countries", "Non-De Facto Countries")</f>
        <v>Non-De Facto Countries</v>
      </c>
      <c r="AS469" s="9" t="str">
        <f t="shared" si="113"/>
        <v>Infrastructure</v>
      </c>
      <c r="AT469" s="9" t="str" cm="1">
        <f t="array" ref="AT469">_xlfn.SWITCH(K469,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70" spans="1:46" ht="10.5">
      <c r="A470" s="8" t="s">
        <v>1103</v>
      </c>
      <c r="B470" s="9" t="s">
        <v>1104</v>
      </c>
      <c r="C470" s="9" t="s">
        <v>385</v>
      </c>
      <c r="D470" s="9" t="s">
        <v>49</v>
      </c>
      <c r="E470" s="9" t="s">
        <v>79</v>
      </c>
      <c r="F470" s="9" t="s">
        <v>92</v>
      </c>
      <c r="G470" s="9" t="s">
        <v>92</v>
      </c>
      <c r="H470" s="9" t="s">
        <v>52</v>
      </c>
      <c r="I470" s="9" t="s">
        <v>73</v>
      </c>
      <c r="J470" s="9" t="s">
        <v>112</v>
      </c>
      <c r="K470" s="9" t="s">
        <v>93</v>
      </c>
      <c r="L470" s="9">
        <v>0</v>
      </c>
      <c r="M470" s="9">
        <v>11.2</v>
      </c>
      <c r="N470" s="9">
        <v>0</v>
      </c>
      <c r="O470" s="9">
        <v>0</v>
      </c>
      <c r="P470" s="9">
        <v>0</v>
      </c>
      <c r="Q470" s="9">
        <v>0</v>
      </c>
      <c r="R470" s="9">
        <f t="shared" si="101"/>
        <v>0</v>
      </c>
      <c r="S470" s="9">
        <v>0</v>
      </c>
      <c r="T470" s="9">
        <v>0</v>
      </c>
      <c r="U470" s="9">
        <v>0</v>
      </c>
      <c r="V470" s="11">
        <f t="shared" si="102"/>
        <v>11.2</v>
      </c>
      <c r="W470" s="9" t="s">
        <v>12</v>
      </c>
      <c r="X470" s="9">
        <v>50</v>
      </c>
      <c r="Y470" s="9">
        <v>0</v>
      </c>
      <c r="Z470" s="9">
        <v>0</v>
      </c>
      <c r="AA470" s="9">
        <v>0</v>
      </c>
      <c r="AB470" s="9">
        <v>50</v>
      </c>
      <c r="AC470" s="10">
        <f t="shared" si="100"/>
        <v>11.2</v>
      </c>
      <c r="AD470" s="9" t="b">
        <f>Table1[[#This Row],[TOTAL HI]]=Table1[[#This Row],[Total]]</f>
        <v>1</v>
      </c>
      <c r="AE470" s="11">
        <f t="shared" si="103"/>
        <v>5.6</v>
      </c>
      <c r="AF470" s="11">
        <f t="shared" si="104"/>
        <v>0</v>
      </c>
      <c r="AG470" s="11">
        <f t="shared" si="105"/>
        <v>0</v>
      </c>
      <c r="AH470" s="11">
        <f t="shared" si="106"/>
        <v>0</v>
      </c>
      <c r="AI470" s="11">
        <f t="shared" si="107"/>
        <v>5.6</v>
      </c>
      <c r="AJ470" s="12">
        <v>45261</v>
      </c>
      <c r="AK470" s="11" t="s">
        <v>56</v>
      </c>
      <c r="AL470" s="9" t="s">
        <v>27</v>
      </c>
      <c r="AM470" s="9" t="str">
        <f t="shared" si="108"/>
        <v>Agriculture</v>
      </c>
      <c r="AN470" s="9" t="str">
        <f t="shared" si="109"/>
        <v>East</v>
      </c>
      <c r="AO470" s="9" t="str">
        <f t="shared" si="110"/>
        <v>&lt;1-50 Mn</v>
      </c>
      <c r="AP470" s="9" t="str">
        <f t="shared" si="111"/>
        <v>ADF Countries</v>
      </c>
      <c r="AQ470" s="9" t="str">
        <f t="shared" si="112"/>
        <v>Non-Transition States</v>
      </c>
      <c r="AR470" s="13" t="str">
        <f>IF(ISNUMBER(MATCH(C470, {"Gabon","Sudan","Niger","Mali","Burkina Faso","Guinea"}, 0)), "De Facto Countries", "Non-De Facto Countries")</f>
        <v>Non-De Facto Countries</v>
      </c>
      <c r="AS470" s="9" t="str">
        <f t="shared" si="113"/>
        <v>Others Including Policy-Based</v>
      </c>
      <c r="AT470" s="9" t="str" cm="1">
        <f t="array" ref="AT470">_xlfn.SWITCH(K470,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71" spans="1:46" ht="10.5">
      <c r="A471" s="8" t="s">
        <v>1105</v>
      </c>
      <c r="B471" s="9" t="s">
        <v>1106</v>
      </c>
      <c r="C471" s="9" t="s">
        <v>345</v>
      </c>
      <c r="D471" s="9" t="s">
        <v>49</v>
      </c>
      <c r="E471" s="9" t="s">
        <v>50</v>
      </c>
      <c r="F471" s="9" t="s">
        <v>208</v>
      </c>
      <c r="G471" s="9" t="s">
        <v>208</v>
      </c>
      <c r="H471" s="9" t="s">
        <v>52</v>
      </c>
      <c r="I471" s="9" t="s">
        <v>53</v>
      </c>
      <c r="J471" s="9" t="s">
        <v>112</v>
      </c>
      <c r="K471" s="9" t="s">
        <v>127</v>
      </c>
      <c r="L471" s="9">
        <v>0</v>
      </c>
      <c r="M471" s="9">
        <v>0</v>
      </c>
      <c r="N471" s="9">
        <v>0</v>
      </c>
      <c r="O471" s="9">
        <v>2</v>
      </c>
      <c r="P471" s="9">
        <v>0</v>
      </c>
      <c r="Q471" s="9">
        <v>19.440000000000001</v>
      </c>
      <c r="R471" s="9">
        <f t="shared" si="101"/>
        <v>21.44</v>
      </c>
      <c r="S471" s="9">
        <v>0</v>
      </c>
      <c r="T471" s="9">
        <v>0</v>
      </c>
      <c r="U471" s="9">
        <v>0</v>
      </c>
      <c r="V471" s="11">
        <f t="shared" si="102"/>
        <v>21.44</v>
      </c>
      <c r="W471" s="9" t="s">
        <v>17</v>
      </c>
      <c r="X471" s="9">
        <v>0</v>
      </c>
      <c r="Y471" s="9">
        <v>0</v>
      </c>
      <c r="Z471" s="9">
        <v>0</v>
      </c>
      <c r="AA471" s="9">
        <v>80</v>
      </c>
      <c r="AB471" s="9">
        <v>20</v>
      </c>
      <c r="AC471" s="10">
        <f t="shared" si="100"/>
        <v>21.44</v>
      </c>
      <c r="AD471" s="9" t="b">
        <f>Table1[[#This Row],[TOTAL HI]]=Table1[[#This Row],[Total]]</f>
        <v>1</v>
      </c>
      <c r="AE471" s="11">
        <f t="shared" si="103"/>
        <v>0</v>
      </c>
      <c r="AF471" s="11">
        <f t="shared" si="104"/>
        <v>0</v>
      </c>
      <c r="AG471" s="11">
        <f t="shared" si="105"/>
        <v>0</v>
      </c>
      <c r="AH471" s="11">
        <f t="shared" si="106"/>
        <v>17.152000000000001</v>
      </c>
      <c r="AI471" s="11">
        <f t="shared" si="107"/>
        <v>4.2880000000000003</v>
      </c>
      <c r="AJ471" s="12">
        <v>45261</v>
      </c>
      <c r="AK471" s="11" t="s">
        <v>56</v>
      </c>
      <c r="AL471" s="9" t="s">
        <v>27</v>
      </c>
      <c r="AM471" s="9" t="str">
        <f t="shared" si="108"/>
        <v>Transport</v>
      </c>
      <c r="AN471" s="9" t="str">
        <f t="shared" si="109"/>
        <v>East</v>
      </c>
      <c r="AO471" s="9" t="str">
        <f t="shared" si="110"/>
        <v>&lt;1-50 Mn</v>
      </c>
      <c r="AP471" s="9" t="str">
        <f t="shared" si="111"/>
        <v>ADF Countries</v>
      </c>
      <c r="AQ471" s="9" t="str">
        <f t="shared" si="112"/>
        <v>Transition States</v>
      </c>
      <c r="AR471" s="13" t="str">
        <f>IF(ISNUMBER(MATCH(C471, {"Gabon","Sudan","Niger","Mali","Burkina Faso","Guinea"}, 0)), "De Facto Countries", "Non-De Facto Countries")</f>
        <v>Non-De Facto Countries</v>
      </c>
      <c r="AS471" s="9" t="str">
        <f t="shared" si="113"/>
        <v>Infrastructure</v>
      </c>
      <c r="AT471" s="9" t="str" cm="1">
        <f t="array" ref="AT471">_xlfn.SWITCH(K471,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72" spans="1:46" ht="10.5">
      <c r="A472" s="8" t="s">
        <v>1107</v>
      </c>
      <c r="B472" s="9" t="s">
        <v>1108</v>
      </c>
      <c r="C472" s="9" t="s">
        <v>123</v>
      </c>
      <c r="D472" s="9" t="s">
        <v>49</v>
      </c>
      <c r="E472" s="9" t="s">
        <v>66</v>
      </c>
      <c r="F472" s="9" t="s">
        <v>208</v>
      </c>
      <c r="G472" s="9" t="s">
        <v>208</v>
      </c>
      <c r="H472" s="9" t="s">
        <v>52</v>
      </c>
      <c r="I472" s="9" t="s">
        <v>53</v>
      </c>
      <c r="J472" s="9" t="s">
        <v>62</v>
      </c>
      <c r="K472" s="9" t="s">
        <v>127</v>
      </c>
      <c r="L472" s="9">
        <v>120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f t="shared" si="101"/>
        <v>0</v>
      </c>
      <c r="S472" s="9">
        <v>0</v>
      </c>
      <c r="T472" s="9">
        <v>0</v>
      </c>
      <c r="U472" s="9">
        <v>0</v>
      </c>
      <c r="V472" s="11">
        <f t="shared" si="102"/>
        <v>120</v>
      </c>
      <c r="W472" s="9" t="s">
        <v>11</v>
      </c>
      <c r="X472" s="9">
        <v>0</v>
      </c>
      <c r="Y472" s="9">
        <v>0</v>
      </c>
      <c r="Z472" s="9">
        <v>0</v>
      </c>
      <c r="AA472" s="9">
        <v>80</v>
      </c>
      <c r="AB472" s="9">
        <v>20</v>
      </c>
      <c r="AC472" s="10">
        <f t="shared" si="100"/>
        <v>120</v>
      </c>
      <c r="AD472" s="9" t="b">
        <f>Table1[[#This Row],[TOTAL HI]]=Table1[[#This Row],[Total]]</f>
        <v>1</v>
      </c>
      <c r="AE472" s="11">
        <f t="shared" si="103"/>
        <v>0</v>
      </c>
      <c r="AF472" s="11">
        <f t="shared" si="104"/>
        <v>0</v>
      </c>
      <c r="AG472" s="11">
        <f t="shared" si="105"/>
        <v>0</v>
      </c>
      <c r="AH472" s="11">
        <f t="shared" si="106"/>
        <v>96</v>
      </c>
      <c r="AI472" s="11">
        <f t="shared" si="107"/>
        <v>24</v>
      </c>
      <c r="AJ472" s="12">
        <v>45261</v>
      </c>
      <c r="AK472" s="11" t="s">
        <v>56</v>
      </c>
      <c r="AL472" s="9" t="s">
        <v>27</v>
      </c>
      <c r="AM472" s="9" t="str">
        <f t="shared" si="108"/>
        <v>Transport</v>
      </c>
      <c r="AN472" s="9" t="str">
        <f t="shared" si="109"/>
        <v>South</v>
      </c>
      <c r="AO472" s="9" t="str">
        <f t="shared" si="110"/>
        <v>100-200 Mn</v>
      </c>
      <c r="AP472" s="9" t="str">
        <f t="shared" si="111"/>
        <v>Blend Countries</v>
      </c>
      <c r="AQ472" s="9" t="str">
        <f t="shared" si="112"/>
        <v>Non-Transition States</v>
      </c>
      <c r="AR472" s="13" t="str">
        <f>IF(ISNUMBER(MATCH(C472, {"Gabon","Sudan","Niger","Mali","Burkina Faso","Guinea"}, 0)), "De Facto Countries", "Non-De Facto Countries")</f>
        <v>Non-De Facto Countries</v>
      </c>
      <c r="AS472" s="9" t="str">
        <f t="shared" si="113"/>
        <v>Infrastructure</v>
      </c>
      <c r="AT472" s="9" t="str" cm="1">
        <f t="array" ref="AT472">_xlfn.SWITCH(K472,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73" spans="1:46" ht="10.5">
      <c r="A473" s="8" t="s">
        <v>1109</v>
      </c>
      <c r="B473" s="9" t="s">
        <v>1110</v>
      </c>
      <c r="C473" s="9" t="s">
        <v>140</v>
      </c>
      <c r="D473" s="9" t="s">
        <v>49</v>
      </c>
      <c r="E473" s="9" t="s">
        <v>79</v>
      </c>
      <c r="F473" s="9" t="s">
        <v>133</v>
      </c>
      <c r="G473" s="9" t="s">
        <v>133</v>
      </c>
      <c r="H473" s="9" t="s">
        <v>52</v>
      </c>
      <c r="I473" s="9" t="s">
        <v>73</v>
      </c>
      <c r="J473" s="9" t="s">
        <v>112</v>
      </c>
      <c r="K473" s="9" t="s">
        <v>134</v>
      </c>
      <c r="L473" s="9">
        <v>0</v>
      </c>
      <c r="M473" s="9">
        <v>20</v>
      </c>
      <c r="N473" s="9">
        <v>0</v>
      </c>
      <c r="O473" s="9">
        <v>0</v>
      </c>
      <c r="P473" s="9">
        <v>0</v>
      </c>
      <c r="Q473" s="9">
        <v>0</v>
      </c>
      <c r="R473" s="9">
        <f t="shared" si="101"/>
        <v>0</v>
      </c>
      <c r="S473" s="9">
        <v>0</v>
      </c>
      <c r="T473" s="9">
        <v>0</v>
      </c>
      <c r="U473" s="9">
        <v>0</v>
      </c>
      <c r="V473" s="11">
        <f t="shared" si="102"/>
        <v>20</v>
      </c>
      <c r="W473" s="9" t="s">
        <v>12</v>
      </c>
      <c r="X473" s="9">
        <v>0</v>
      </c>
      <c r="Y473" s="9">
        <v>0</v>
      </c>
      <c r="Z473" s="9">
        <v>0</v>
      </c>
      <c r="AA473" s="9">
        <v>0</v>
      </c>
      <c r="AB473" s="9">
        <v>100</v>
      </c>
      <c r="AC473" s="10">
        <f t="shared" si="100"/>
        <v>20</v>
      </c>
      <c r="AD473" s="9" t="b">
        <f>Table1[[#This Row],[TOTAL HI]]=Table1[[#This Row],[Total]]</f>
        <v>1</v>
      </c>
      <c r="AE473" s="11">
        <f t="shared" si="103"/>
        <v>0</v>
      </c>
      <c r="AF473" s="11">
        <f t="shared" si="104"/>
        <v>0</v>
      </c>
      <c r="AG473" s="11">
        <f t="shared" si="105"/>
        <v>0</v>
      </c>
      <c r="AH473" s="11">
        <f t="shared" si="106"/>
        <v>0</v>
      </c>
      <c r="AI473" s="11">
        <f t="shared" si="107"/>
        <v>20</v>
      </c>
      <c r="AJ473" s="12">
        <v>45261</v>
      </c>
      <c r="AK473" s="11" t="s">
        <v>56</v>
      </c>
      <c r="AL473" s="9" t="s">
        <v>27</v>
      </c>
      <c r="AM473" s="9" t="str">
        <f t="shared" si="108"/>
        <v>Social</v>
      </c>
      <c r="AN473" s="9" t="str">
        <f t="shared" si="109"/>
        <v>East</v>
      </c>
      <c r="AO473" s="9" t="str">
        <f t="shared" si="110"/>
        <v>&lt;1-50 Mn</v>
      </c>
      <c r="AP473" s="9" t="str">
        <f t="shared" si="111"/>
        <v>ADF Countries</v>
      </c>
      <c r="AQ473" s="9" t="str">
        <f t="shared" si="112"/>
        <v>Non-Transition States</v>
      </c>
      <c r="AR473" s="13" t="str">
        <f>IF(ISNUMBER(MATCH(C473, {"Gabon","Sudan","Niger","Mali","Burkina Faso","Guinea"}, 0)), "De Facto Countries", "Non-De Facto Countries")</f>
        <v>Non-De Facto Countries</v>
      </c>
      <c r="AS473" s="9" t="str">
        <f t="shared" si="113"/>
        <v>Others Including Policy-Based</v>
      </c>
      <c r="AT473" s="9" t="str" cm="1">
        <f t="array" ref="AT473">_xlfn.SWITCH(K473,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74" spans="1:46" ht="10.5">
      <c r="A474" s="8" t="s">
        <v>1111</v>
      </c>
      <c r="B474" s="9" t="s">
        <v>1112</v>
      </c>
      <c r="C474" s="9" t="s">
        <v>82</v>
      </c>
      <c r="D474" s="9" t="s">
        <v>49</v>
      </c>
      <c r="E474" s="9" t="s">
        <v>50</v>
      </c>
      <c r="F474" s="9" t="s">
        <v>137</v>
      </c>
      <c r="G474" s="9" t="s">
        <v>137</v>
      </c>
      <c r="H474" s="9" t="s">
        <v>84</v>
      </c>
      <c r="I474" s="9" t="s">
        <v>53</v>
      </c>
      <c r="J474" s="9" t="s">
        <v>74</v>
      </c>
      <c r="K474" s="9" t="s">
        <v>127</v>
      </c>
      <c r="L474" s="9">
        <v>0</v>
      </c>
      <c r="M474" s="9">
        <v>0</v>
      </c>
      <c r="N474" s="9">
        <v>5</v>
      </c>
      <c r="O474" s="9">
        <v>0</v>
      </c>
      <c r="P474" s="9">
        <v>0</v>
      </c>
      <c r="Q474" s="9">
        <v>0</v>
      </c>
      <c r="R474" s="9">
        <f t="shared" si="101"/>
        <v>5</v>
      </c>
      <c r="S474" s="9">
        <v>0</v>
      </c>
      <c r="T474" s="9">
        <v>0</v>
      </c>
      <c r="U474" s="9">
        <v>0</v>
      </c>
      <c r="V474" s="11">
        <f t="shared" si="102"/>
        <v>5</v>
      </c>
      <c r="W474" s="9" t="s">
        <v>17</v>
      </c>
      <c r="X474" s="9">
        <v>30</v>
      </c>
      <c r="Y474" s="9">
        <v>0</v>
      </c>
      <c r="Z474" s="9">
        <v>0</v>
      </c>
      <c r="AA474" s="9">
        <v>40</v>
      </c>
      <c r="AB474" s="9">
        <v>30</v>
      </c>
      <c r="AC474" s="10">
        <f t="shared" si="100"/>
        <v>5</v>
      </c>
      <c r="AD474" s="9" t="b">
        <f>Table1[[#This Row],[TOTAL HI]]=Table1[[#This Row],[Total]]</f>
        <v>1</v>
      </c>
      <c r="AE474" s="11">
        <f t="shared" si="103"/>
        <v>1.5</v>
      </c>
      <c r="AF474" s="11">
        <f t="shared" si="104"/>
        <v>0</v>
      </c>
      <c r="AG474" s="11">
        <f t="shared" si="105"/>
        <v>0</v>
      </c>
      <c r="AH474" s="11">
        <f t="shared" si="106"/>
        <v>2</v>
      </c>
      <c r="AI474" s="11">
        <f t="shared" si="107"/>
        <v>1.5</v>
      </c>
      <c r="AJ474" s="12">
        <v>45261</v>
      </c>
      <c r="AK474" s="11" t="s">
        <v>56</v>
      </c>
      <c r="AL474" s="9" t="s">
        <v>27</v>
      </c>
      <c r="AM474" s="9" t="str">
        <f t="shared" si="108"/>
        <v>Transport</v>
      </c>
      <c r="AN474" s="9" t="str">
        <f t="shared" si="109"/>
        <v>Multi</v>
      </c>
      <c r="AO474" s="9" t="str">
        <f t="shared" si="110"/>
        <v>&lt;1-50 Mn</v>
      </c>
      <c r="AP474" s="9" t="str">
        <f t="shared" si="111"/>
        <v>Multinational</v>
      </c>
      <c r="AQ474" s="9" t="str">
        <f t="shared" si="112"/>
        <v>Multinational</v>
      </c>
      <c r="AR474" s="13" t="str">
        <f>IF(ISNUMBER(MATCH(C474, {"Gabon","Sudan","Niger","Mali","Burkina Faso","Guinea"}, 0)), "De Facto Countries", "Non-De Facto Countries")</f>
        <v>Non-De Facto Countries</v>
      </c>
      <c r="AS474" s="9" t="str">
        <f t="shared" si="113"/>
        <v>Infrastructure</v>
      </c>
      <c r="AT474" s="9" t="str" cm="1">
        <f t="array" ref="AT474">_xlfn.SWITCH(K474,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75" spans="1:46" ht="10.5">
      <c r="A475" s="8" t="s">
        <v>1113</v>
      </c>
      <c r="B475" s="9" t="s">
        <v>1114</v>
      </c>
      <c r="C475" s="9" t="s">
        <v>71</v>
      </c>
      <c r="D475" s="9" t="s">
        <v>49</v>
      </c>
      <c r="E475" s="9" t="s">
        <v>50</v>
      </c>
      <c r="F475" s="9" t="s">
        <v>83</v>
      </c>
      <c r="G475" s="9" t="s">
        <v>83</v>
      </c>
      <c r="H475" s="9" t="s">
        <v>52</v>
      </c>
      <c r="I475" s="9" t="s">
        <v>53</v>
      </c>
      <c r="J475" s="9" t="s">
        <v>74</v>
      </c>
      <c r="K475" s="9" t="s">
        <v>86</v>
      </c>
      <c r="L475" s="9">
        <v>0</v>
      </c>
      <c r="M475" s="9">
        <v>0</v>
      </c>
      <c r="N475" s="9">
        <v>30</v>
      </c>
      <c r="O475" s="9">
        <v>0</v>
      </c>
      <c r="P475" s="9">
        <v>0</v>
      </c>
      <c r="Q475" s="9">
        <v>0</v>
      </c>
      <c r="R475" s="9">
        <f t="shared" si="101"/>
        <v>30</v>
      </c>
      <c r="S475" s="9">
        <v>0</v>
      </c>
      <c r="T475" s="9">
        <v>0</v>
      </c>
      <c r="U475" s="9">
        <v>0</v>
      </c>
      <c r="V475" s="11">
        <f t="shared" si="102"/>
        <v>30</v>
      </c>
      <c r="W475" s="9" t="s">
        <v>17</v>
      </c>
      <c r="X475" s="9">
        <v>80</v>
      </c>
      <c r="Y475" s="9">
        <v>0</v>
      </c>
      <c r="Z475" s="9">
        <v>0</v>
      </c>
      <c r="AA475" s="9">
        <v>0</v>
      </c>
      <c r="AB475" s="9">
        <v>20</v>
      </c>
      <c r="AC475" s="10">
        <f t="shared" si="100"/>
        <v>30</v>
      </c>
      <c r="AD475" s="9" t="b">
        <f>Table1[[#This Row],[TOTAL HI]]=Table1[[#This Row],[Total]]</f>
        <v>1</v>
      </c>
      <c r="AE475" s="11">
        <f t="shared" si="103"/>
        <v>24</v>
      </c>
      <c r="AF475" s="11">
        <f t="shared" si="104"/>
        <v>0</v>
      </c>
      <c r="AG475" s="11">
        <f t="shared" si="105"/>
        <v>0</v>
      </c>
      <c r="AH475" s="11">
        <f t="shared" si="106"/>
        <v>0</v>
      </c>
      <c r="AI475" s="11">
        <f t="shared" si="107"/>
        <v>6</v>
      </c>
      <c r="AJ475" s="12">
        <v>45261</v>
      </c>
      <c r="AK475" s="11" t="s">
        <v>56</v>
      </c>
      <c r="AL475" s="9" t="s">
        <v>27</v>
      </c>
      <c r="AM475" s="9" t="str">
        <f t="shared" si="108"/>
        <v>Power</v>
      </c>
      <c r="AN475" s="9" t="str">
        <f t="shared" si="109"/>
        <v>West</v>
      </c>
      <c r="AO475" s="9" t="str">
        <f t="shared" si="110"/>
        <v>&lt;1-50 Mn</v>
      </c>
      <c r="AP475" s="9" t="str">
        <f t="shared" si="111"/>
        <v>ADF Countries</v>
      </c>
      <c r="AQ475" s="9" t="str">
        <f t="shared" si="112"/>
        <v>Transition States</v>
      </c>
      <c r="AR475" s="13" t="str">
        <f>IF(ISNUMBER(MATCH(C475, {"Gabon","Sudan","Niger","Mali","Burkina Faso","Guinea"}, 0)), "De Facto Countries", "Non-De Facto Countries")</f>
        <v>Non-De Facto Countries</v>
      </c>
      <c r="AS475" s="9" t="str">
        <f t="shared" si="113"/>
        <v>Infrastructure</v>
      </c>
      <c r="AT475" s="9" t="str" cm="1">
        <f t="array" ref="AT475">_xlfn.SWITCH(K475,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76" spans="1:46" ht="10.5">
      <c r="A476" s="8" t="s">
        <v>1115</v>
      </c>
      <c r="B476" s="9" t="s">
        <v>1116</v>
      </c>
      <c r="C476" s="9" t="s">
        <v>82</v>
      </c>
      <c r="D476" s="9" t="s">
        <v>49</v>
      </c>
      <c r="E476" s="9" t="s">
        <v>79</v>
      </c>
      <c r="F476" s="9" t="s">
        <v>456</v>
      </c>
      <c r="G476" s="9" t="s">
        <v>456</v>
      </c>
      <c r="H476" s="9" t="s">
        <v>52</v>
      </c>
      <c r="I476" s="9" t="s">
        <v>53</v>
      </c>
      <c r="J476" s="9" t="s">
        <v>67</v>
      </c>
      <c r="K476" s="9" t="s">
        <v>86</v>
      </c>
      <c r="L476" s="9">
        <v>0</v>
      </c>
      <c r="M476" s="9">
        <v>0</v>
      </c>
      <c r="N476" s="9">
        <v>0</v>
      </c>
      <c r="O476" s="9">
        <v>4.7</v>
      </c>
      <c r="P476" s="9">
        <v>0</v>
      </c>
      <c r="Q476" s="9">
        <v>0</v>
      </c>
      <c r="R476" s="9">
        <f t="shared" si="101"/>
        <v>4.7</v>
      </c>
      <c r="S476" s="9">
        <v>0</v>
      </c>
      <c r="T476" s="9">
        <v>0</v>
      </c>
      <c r="U476" s="9">
        <v>0</v>
      </c>
      <c r="V476" s="11">
        <f t="shared" si="102"/>
        <v>4.7</v>
      </c>
      <c r="W476" s="9" t="s">
        <v>17</v>
      </c>
      <c r="X476" s="9">
        <v>0</v>
      </c>
      <c r="Y476" s="9">
        <v>100</v>
      </c>
      <c r="Z476" s="9">
        <v>0</v>
      </c>
      <c r="AA476" s="9">
        <v>0</v>
      </c>
      <c r="AB476" s="9">
        <v>0</v>
      </c>
      <c r="AC476" s="10">
        <f t="shared" si="100"/>
        <v>4.7</v>
      </c>
      <c r="AD476" s="9" t="b">
        <f>Table1[[#This Row],[TOTAL HI]]=Table1[[#This Row],[Total]]</f>
        <v>1</v>
      </c>
      <c r="AE476" s="11">
        <f t="shared" si="103"/>
        <v>0</v>
      </c>
      <c r="AF476" s="11">
        <f t="shared" si="104"/>
        <v>4.7</v>
      </c>
      <c r="AG476" s="11">
        <f t="shared" si="105"/>
        <v>0</v>
      </c>
      <c r="AH476" s="11">
        <f t="shared" si="106"/>
        <v>0</v>
      </c>
      <c r="AI476" s="11">
        <f t="shared" si="107"/>
        <v>0</v>
      </c>
      <c r="AJ476" s="12">
        <v>45261</v>
      </c>
      <c r="AK476" s="11" t="s">
        <v>56</v>
      </c>
      <c r="AL476" s="9" t="s">
        <v>57</v>
      </c>
      <c r="AM476" s="9" t="str">
        <f t="shared" si="108"/>
        <v>Power</v>
      </c>
      <c r="AN476" s="9" t="str">
        <f t="shared" si="109"/>
        <v>Multi</v>
      </c>
      <c r="AO476" s="9" t="str">
        <f t="shared" si="110"/>
        <v>&lt;1-50 Mn</v>
      </c>
      <c r="AP476" s="9" t="str">
        <f t="shared" si="111"/>
        <v>Multinational</v>
      </c>
      <c r="AQ476" s="9" t="str">
        <f t="shared" si="112"/>
        <v>Multinational</v>
      </c>
      <c r="AR476" s="13" t="str">
        <f>IF(ISNUMBER(MATCH(C476, {"Gabon","Sudan","Niger","Mali","Burkina Faso","Guinea"}, 0)), "De Facto Countries", "Non-De Facto Countries")</f>
        <v>Non-De Facto Countries</v>
      </c>
      <c r="AS476" s="9" t="str">
        <f t="shared" si="113"/>
        <v>Infrastructure</v>
      </c>
      <c r="AT476" s="9" t="str" cm="1">
        <f t="array" ref="AT476">_xlfn.SWITCH(K476,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77" spans="1:46" ht="10.5">
      <c r="A477" s="8" t="s">
        <v>1117</v>
      </c>
      <c r="B477" s="9" t="s">
        <v>1118</v>
      </c>
      <c r="C477" s="9" t="s">
        <v>385</v>
      </c>
      <c r="D477" s="9" t="s">
        <v>49</v>
      </c>
      <c r="E477" s="9" t="s">
        <v>79</v>
      </c>
      <c r="F477" s="9" t="s">
        <v>164</v>
      </c>
      <c r="G477" s="9" t="s">
        <v>164</v>
      </c>
      <c r="H477" s="9" t="s">
        <v>52</v>
      </c>
      <c r="I477" s="9" t="s">
        <v>53</v>
      </c>
      <c r="J477" s="9" t="s">
        <v>112</v>
      </c>
      <c r="K477" s="9" t="s">
        <v>75</v>
      </c>
      <c r="L477" s="9">
        <v>0</v>
      </c>
      <c r="M477" s="9">
        <v>0</v>
      </c>
      <c r="N477" s="9">
        <v>3.7</v>
      </c>
      <c r="O477" s="9">
        <v>0</v>
      </c>
      <c r="P477" s="9">
        <v>0</v>
      </c>
      <c r="Q477" s="9">
        <v>0</v>
      </c>
      <c r="R477" s="9">
        <f t="shared" si="101"/>
        <v>3.7</v>
      </c>
      <c r="S477" s="9">
        <v>0</v>
      </c>
      <c r="T477" s="9">
        <v>0</v>
      </c>
      <c r="U477" s="9">
        <v>0</v>
      </c>
      <c r="V477" s="11">
        <f t="shared" si="102"/>
        <v>3.7</v>
      </c>
      <c r="W477" s="9" t="s">
        <v>17</v>
      </c>
      <c r="X477" s="9">
        <v>0</v>
      </c>
      <c r="Y477" s="9">
        <v>0</v>
      </c>
      <c r="Z477" s="9">
        <v>100</v>
      </c>
      <c r="AA477" s="9">
        <v>0</v>
      </c>
      <c r="AB477" s="9">
        <v>0</v>
      </c>
      <c r="AC477" s="10">
        <f t="shared" si="100"/>
        <v>3.7</v>
      </c>
      <c r="AD477" s="9" t="b">
        <f>Table1[[#This Row],[TOTAL HI]]=Table1[[#This Row],[Total]]</f>
        <v>1</v>
      </c>
      <c r="AE477" s="11">
        <f t="shared" si="103"/>
        <v>0</v>
      </c>
      <c r="AF477" s="11">
        <f t="shared" si="104"/>
        <v>0</v>
      </c>
      <c r="AG477" s="11">
        <f t="shared" si="105"/>
        <v>3.7</v>
      </c>
      <c r="AH477" s="11">
        <f t="shared" si="106"/>
        <v>0</v>
      </c>
      <c r="AI477" s="11">
        <f t="shared" si="107"/>
        <v>0</v>
      </c>
      <c r="AJ477" s="12">
        <v>45261</v>
      </c>
      <c r="AK477" s="11" t="s">
        <v>56</v>
      </c>
      <c r="AL477" s="9" t="s">
        <v>57</v>
      </c>
      <c r="AM477" s="9" t="str">
        <f t="shared" si="108"/>
        <v>Finance</v>
      </c>
      <c r="AN477" s="9" t="str">
        <f t="shared" si="109"/>
        <v>East</v>
      </c>
      <c r="AO477" s="9" t="str">
        <f t="shared" si="110"/>
        <v>&lt;1-50 Mn</v>
      </c>
      <c r="AP477" s="9" t="str">
        <f t="shared" si="111"/>
        <v>ADF Countries</v>
      </c>
      <c r="AQ477" s="9" t="str">
        <f t="shared" si="112"/>
        <v>Non-Transition States</v>
      </c>
      <c r="AR477" s="13" t="str">
        <f>IF(ISNUMBER(MATCH(C477, {"Gabon","Sudan","Niger","Mali","Burkina Faso","Guinea"}, 0)), "De Facto Countries", "Non-De Facto Countries")</f>
        <v>Non-De Facto Countries</v>
      </c>
      <c r="AS477" s="9" t="str">
        <f t="shared" si="113"/>
        <v>Others Including Policy-Based</v>
      </c>
      <c r="AT477" s="9" t="str" cm="1">
        <f t="array" ref="AT477">_xlfn.SWITCH(K477,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78" spans="1:46" ht="10.5">
      <c r="A478" s="8" t="s">
        <v>1119</v>
      </c>
      <c r="B478" s="9" t="s">
        <v>1120</v>
      </c>
      <c r="C478" s="9" t="s">
        <v>267</v>
      </c>
      <c r="D478" s="9" t="s">
        <v>49</v>
      </c>
      <c r="E478" s="9" t="s">
        <v>50</v>
      </c>
      <c r="F478" s="9" t="s">
        <v>126</v>
      </c>
      <c r="G478" s="9" t="s">
        <v>126</v>
      </c>
      <c r="H478" s="9" t="s">
        <v>52</v>
      </c>
      <c r="I478" s="9" t="s">
        <v>73</v>
      </c>
      <c r="J478" s="9" t="s">
        <v>62</v>
      </c>
      <c r="K478" s="9" t="s">
        <v>127</v>
      </c>
      <c r="L478" s="9">
        <v>0</v>
      </c>
      <c r="M478" s="9">
        <v>52</v>
      </c>
      <c r="N478" s="9">
        <v>0</v>
      </c>
      <c r="O478" s="9">
        <v>0</v>
      </c>
      <c r="P478" s="9">
        <v>0</v>
      </c>
      <c r="Q478" s="9">
        <v>0</v>
      </c>
      <c r="R478" s="9">
        <f t="shared" si="101"/>
        <v>0</v>
      </c>
      <c r="S478" s="9">
        <v>0</v>
      </c>
      <c r="T478" s="9">
        <v>0</v>
      </c>
      <c r="U478" s="9">
        <v>0</v>
      </c>
      <c r="V478" s="11">
        <f t="shared" si="102"/>
        <v>52</v>
      </c>
      <c r="W478" s="9" t="s">
        <v>12</v>
      </c>
      <c r="X478" s="9">
        <v>0</v>
      </c>
      <c r="Y478" s="9">
        <v>0</v>
      </c>
      <c r="Z478" s="9">
        <v>50</v>
      </c>
      <c r="AA478" s="9">
        <v>0</v>
      </c>
      <c r="AB478" s="9">
        <v>50</v>
      </c>
      <c r="AC478" s="10">
        <f t="shared" si="100"/>
        <v>52</v>
      </c>
      <c r="AD478" s="9" t="b">
        <f>Table1[[#This Row],[TOTAL HI]]=Table1[[#This Row],[Total]]</f>
        <v>1</v>
      </c>
      <c r="AE478" s="11">
        <f t="shared" si="103"/>
        <v>0</v>
      </c>
      <c r="AF478" s="11">
        <f t="shared" si="104"/>
        <v>0</v>
      </c>
      <c r="AG478" s="11">
        <f t="shared" si="105"/>
        <v>26</v>
      </c>
      <c r="AH478" s="11">
        <f t="shared" si="106"/>
        <v>0</v>
      </c>
      <c r="AI478" s="11">
        <f t="shared" si="107"/>
        <v>26</v>
      </c>
      <c r="AJ478" s="12">
        <v>45261</v>
      </c>
      <c r="AK478" s="11" t="s">
        <v>56</v>
      </c>
      <c r="AL478" s="9" t="s">
        <v>27</v>
      </c>
      <c r="AM478" s="9" t="str">
        <f t="shared" si="108"/>
        <v>Transport</v>
      </c>
      <c r="AN478" s="9" t="str">
        <f t="shared" si="109"/>
        <v>South</v>
      </c>
      <c r="AO478" s="9" t="str">
        <f t="shared" si="110"/>
        <v>50-100 Mn</v>
      </c>
      <c r="AP478" s="9" t="str">
        <f t="shared" si="111"/>
        <v>ADB Countries</v>
      </c>
      <c r="AQ478" s="9" t="str">
        <f t="shared" si="112"/>
        <v>Non-Transition States</v>
      </c>
      <c r="AR478" s="13" t="str">
        <f>IF(ISNUMBER(MATCH(C478, {"Gabon","Sudan","Niger","Mali","Burkina Faso","Guinea"}, 0)), "De Facto Countries", "Non-De Facto Countries")</f>
        <v>Non-De Facto Countries</v>
      </c>
      <c r="AS478" s="9" t="str">
        <f t="shared" si="113"/>
        <v>Infrastructure</v>
      </c>
      <c r="AT478" s="9" t="str" cm="1">
        <f t="array" ref="AT478">_xlfn.SWITCH(K478,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79" spans="1:46" ht="10.5">
      <c r="A479" s="8" t="s">
        <v>1121</v>
      </c>
      <c r="B479" s="9" t="s">
        <v>1122</v>
      </c>
      <c r="C479" s="9" t="s">
        <v>82</v>
      </c>
      <c r="D479" s="9" t="s">
        <v>49</v>
      </c>
      <c r="E479" s="9" t="s">
        <v>79</v>
      </c>
      <c r="F479" s="9" t="s">
        <v>208</v>
      </c>
      <c r="G479" s="9" t="s">
        <v>208</v>
      </c>
      <c r="H479" s="9" t="s">
        <v>52</v>
      </c>
      <c r="I479" s="9" t="s">
        <v>53</v>
      </c>
      <c r="J479" s="9" t="s">
        <v>62</v>
      </c>
      <c r="K479" s="9" t="s">
        <v>127</v>
      </c>
      <c r="L479" s="9">
        <v>0</v>
      </c>
      <c r="M479" s="9">
        <v>0</v>
      </c>
      <c r="N479" s="9">
        <v>43.4</v>
      </c>
      <c r="O479" s="9">
        <v>0</v>
      </c>
      <c r="P479" s="9">
        <v>0</v>
      </c>
      <c r="Q479" s="9">
        <v>0</v>
      </c>
      <c r="R479" s="9">
        <f t="shared" si="101"/>
        <v>43.4</v>
      </c>
      <c r="S479" s="9">
        <v>0</v>
      </c>
      <c r="T479" s="9">
        <v>0</v>
      </c>
      <c r="U479" s="9">
        <v>0</v>
      </c>
      <c r="V479" s="11">
        <f t="shared" si="102"/>
        <v>43.4</v>
      </c>
      <c r="W479" s="9" t="s">
        <v>17</v>
      </c>
      <c r="X479" s="9">
        <v>0</v>
      </c>
      <c r="Y479" s="9">
        <v>0</v>
      </c>
      <c r="Z479" s="9">
        <v>0</v>
      </c>
      <c r="AA479" s="9">
        <v>70</v>
      </c>
      <c r="AB479" s="9">
        <v>30</v>
      </c>
      <c r="AC479" s="10">
        <f t="shared" si="100"/>
        <v>43.4</v>
      </c>
      <c r="AD479" s="9" t="b">
        <f>Table1[[#This Row],[TOTAL HI]]=Table1[[#This Row],[Total]]</f>
        <v>1</v>
      </c>
      <c r="AE479" s="11">
        <f t="shared" si="103"/>
        <v>0</v>
      </c>
      <c r="AF479" s="11">
        <f t="shared" si="104"/>
        <v>0</v>
      </c>
      <c r="AG479" s="11">
        <f t="shared" si="105"/>
        <v>0</v>
      </c>
      <c r="AH479" s="11">
        <f t="shared" si="106"/>
        <v>30.38</v>
      </c>
      <c r="AI479" s="11">
        <f t="shared" si="107"/>
        <v>13.02</v>
      </c>
      <c r="AJ479" s="12">
        <v>45261</v>
      </c>
      <c r="AK479" s="11" t="s">
        <v>56</v>
      </c>
      <c r="AL479" s="9" t="s">
        <v>27</v>
      </c>
      <c r="AM479" s="9" t="str">
        <f t="shared" si="108"/>
        <v>Transport</v>
      </c>
      <c r="AN479" s="9" t="str">
        <f t="shared" si="109"/>
        <v>Multi</v>
      </c>
      <c r="AO479" s="9" t="str">
        <f t="shared" si="110"/>
        <v>&lt;1-50 Mn</v>
      </c>
      <c r="AP479" s="9" t="str">
        <f t="shared" si="111"/>
        <v>Multinational</v>
      </c>
      <c r="AQ479" s="9" t="str">
        <f t="shared" si="112"/>
        <v>Multinational</v>
      </c>
      <c r="AR479" s="13" t="str">
        <f>IF(ISNUMBER(MATCH(C479, {"Gabon","Sudan","Niger","Mali","Burkina Faso","Guinea"}, 0)), "De Facto Countries", "Non-De Facto Countries")</f>
        <v>Non-De Facto Countries</v>
      </c>
      <c r="AS479" s="9" t="str">
        <f t="shared" si="113"/>
        <v>Infrastructure</v>
      </c>
      <c r="AT479" s="9" t="str" cm="1">
        <f t="array" ref="AT479">_xlfn.SWITCH(K479,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80" spans="1:46" ht="10.5">
      <c r="A480" s="8" t="s">
        <v>1123</v>
      </c>
      <c r="B480" s="9" t="s">
        <v>1124</v>
      </c>
      <c r="C480" s="9" t="s">
        <v>279</v>
      </c>
      <c r="D480" s="9" t="s">
        <v>49</v>
      </c>
      <c r="E480" s="9" t="s">
        <v>79</v>
      </c>
      <c r="F480" s="9" t="s">
        <v>98</v>
      </c>
      <c r="G480" s="9" t="s">
        <v>98</v>
      </c>
      <c r="H480" s="9" t="s">
        <v>52</v>
      </c>
      <c r="I480" s="9" t="s">
        <v>73</v>
      </c>
      <c r="J480" s="9" t="s">
        <v>74</v>
      </c>
      <c r="K480" s="9" t="s">
        <v>99</v>
      </c>
      <c r="L480" s="9">
        <v>0</v>
      </c>
      <c r="M480" s="9">
        <v>1.7</v>
      </c>
      <c r="N480" s="9">
        <v>0</v>
      </c>
      <c r="O480" s="9">
        <v>0</v>
      </c>
      <c r="P480" s="9">
        <v>0</v>
      </c>
      <c r="Q480" s="9">
        <v>0</v>
      </c>
      <c r="R480" s="9">
        <f t="shared" si="101"/>
        <v>0</v>
      </c>
      <c r="S480" s="9">
        <v>0</v>
      </c>
      <c r="T480" s="9">
        <v>0</v>
      </c>
      <c r="U480" s="9">
        <v>0</v>
      </c>
      <c r="V480" s="11">
        <f t="shared" si="102"/>
        <v>1.7</v>
      </c>
      <c r="W480" s="9" t="s">
        <v>12</v>
      </c>
      <c r="X480" s="9">
        <v>0</v>
      </c>
      <c r="Y480" s="9">
        <v>0</v>
      </c>
      <c r="Z480" s="9">
        <v>70</v>
      </c>
      <c r="AA480" s="9">
        <v>0</v>
      </c>
      <c r="AB480" s="9">
        <v>30</v>
      </c>
      <c r="AC480" s="10">
        <f t="shared" si="100"/>
        <v>1.7</v>
      </c>
      <c r="AD480" s="9" t="b">
        <f>Table1[[#This Row],[TOTAL HI]]=Table1[[#This Row],[Total]]</f>
        <v>1</v>
      </c>
      <c r="AE480" s="11">
        <f t="shared" si="103"/>
        <v>0</v>
      </c>
      <c r="AF480" s="11">
        <f t="shared" si="104"/>
        <v>0</v>
      </c>
      <c r="AG480" s="11">
        <f t="shared" si="105"/>
        <v>1.19</v>
      </c>
      <c r="AH480" s="11">
        <f t="shared" si="106"/>
        <v>0</v>
      </c>
      <c r="AI480" s="11">
        <f t="shared" si="107"/>
        <v>0.51</v>
      </c>
      <c r="AJ480" s="12">
        <v>45261</v>
      </c>
      <c r="AK480" s="11" t="s">
        <v>56</v>
      </c>
      <c r="AL480" s="9" t="s">
        <v>27</v>
      </c>
      <c r="AM480" s="9" t="str">
        <f t="shared" si="108"/>
        <v>Industry</v>
      </c>
      <c r="AN480" s="9" t="str">
        <f t="shared" si="109"/>
        <v>West</v>
      </c>
      <c r="AO480" s="9" t="str">
        <f t="shared" si="110"/>
        <v>&lt;1-50 Mn</v>
      </c>
      <c r="AP480" s="9" t="str">
        <f t="shared" si="111"/>
        <v>Blend Countries</v>
      </c>
      <c r="AQ480" s="9" t="str">
        <f t="shared" si="112"/>
        <v>Non-Transition States</v>
      </c>
      <c r="AR480" s="13" t="str">
        <f>IF(ISNUMBER(MATCH(C480, {"Gabon","Sudan","Niger","Mali","Burkina Faso","Guinea"}, 0)), "De Facto Countries", "Non-De Facto Countries")</f>
        <v>Non-De Facto Countries</v>
      </c>
      <c r="AS480" s="9" t="str">
        <f t="shared" si="113"/>
        <v>Others Including Policy-Based</v>
      </c>
      <c r="AT480" s="9" t="str" cm="1">
        <f t="array" ref="AT480">_xlfn.SWITCH(K480,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81" spans="1:46" ht="10.5">
      <c r="A481" s="8" t="s">
        <v>1125</v>
      </c>
      <c r="B481" s="9" t="s">
        <v>1126</v>
      </c>
      <c r="C481" s="9" t="s">
        <v>96</v>
      </c>
      <c r="D481" s="9" t="s">
        <v>90</v>
      </c>
      <c r="E481" s="9" t="s">
        <v>498</v>
      </c>
      <c r="F481" s="9" t="s">
        <v>126</v>
      </c>
      <c r="G481" s="9" t="s">
        <v>126</v>
      </c>
      <c r="H481" s="9" t="s">
        <v>52</v>
      </c>
      <c r="I481" s="9" t="s">
        <v>73</v>
      </c>
      <c r="J481" s="9" t="s">
        <v>54</v>
      </c>
      <c r="K481" s="9" t="s">
        <v>127</v>
      </c>
      <c r="L481" s="9">
        <v>0</v>
      </c>
      <c r="M481" s="9">
        <v>30</v>
      </c>
      <c r="N481" s="9">
        <v>0</v>
      </c>
      <c r="O481" s="9">
        <v>0</v>
      </c>
      <c r="P481" s="9">
        <v>0</v>
      </c>
      <c r="Q481" s="9">
        <v>0</v>
      </c>
      <c r="R481" s="9">
        <f t="shared" si="101"/>
        <v>0</v>
      </c>
      <c r="S481" s="9">
        <v>0</v>
      </c>
      <c r="T481" s="9">
        <v>0</v>
      </c>
      <c r="U481" s="9">
        <v>0</v>
      </c>
      <c r="V481" s="11">
        <f t="shared" si="102"/>
        <v>30</v>
      </c>
      <c r="W481" s="9" t="s">
        <v>12</v>
      </c>
      <c r="X481" s="9">
        <v>0</v>
      </c>
      <c r="Y481" s="9">
        <v>0</v>
      </c>
      <c r="Z481" s="9">
        <v>80</v>
      </c>
      <c r="AA481" s="9">
        <v>0</v>
      </c>
      <c r="AB481" s="9">
        <v>20</v>
      </c>
      <c r="AC481" s="10">
        <f t="shared" si="100"/>
        <v>30</v>
      </c>
      <c r="AD481" s="9" t="b">
        <f>Table1[[#This Row],[TOTAL HI]]=Table1[[#This Row],[Total]]</f>
        <v>1</v>
      </c>
      <c r="AE481" s="11">
        <f t="shared" si="103"/>
        <v>0</v>
      </c>
      <c r="AF481" s="11">
        <f t="shared" si="104"/>
        <v>0</v>
      </c>
      <c r="AG481" s="11">
        <f t="shared" si="105"/>
        <v>24</v>
      </c>
      <c r="AH481" s="11">
        <f t="shared" si="106"/>
        <v>0</v>
      </c>
      <c r="AI481" s="11">
        <f t="shared" si="107"/>
        <v>6</v>
      </c>
      <c r="AJ481" s="12">
        <v>45261</v>
      </c>
      <c r="AK481" s="11" t="s">
        <v>56</v>
      </c>
      <c r="AL481" s="9" t="s">
        <v>27</v>
      </c>
      <c r="AM481" s="9" t="str">
        <f t="shared" si="108"/>
        <v>Transport</v>
      </c>
      <c r="AN481" s="9" t="str">
        <f t="shared" si="109"/>
        <v>North</v>
      </c>
      <c r="AO481" s="9" t="str">
        <f t="shared" si="110"/>
        <v>&lt;1-50 Mn</v>
      </c>
      <c r="AP481" s="9" t="str">
        <f t="shared" si="111"/>
        <v>ADB Countries</v>
      </c>
      <c r="AQ481" s="9" t="str">
        <f t="shared" si="112"/>
        <v>Non-Transition States</v>
      </c>
      <c r="AR481" s="13" t="str">
        <f>IF(ISNUMBER(MATCH(C481, {"Gabon","Sudan","Niger","Mali","Burkina Faso","Guinea"}, 0)), "De Facto Countries", "Non-De Facto Countries")</f>
        <v>Non-De Facto Countries</v>
      </c>
      <c r="AS481" s="9" t="str">
        <f t="shared" si="113"/>
        <v>Infrastructure</v>
      </c>
      <c r="AT481" s="9" t="str" cm="1">
        <f t="array" ref="AT481">_xlfn.SWITCH(K481,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82" spans="1:46" ht="10.5">
      <c r="A482" s="8" t="s">
        <v>1127</v>
      </c>
      <c r="B482" s="9" t="s">
        <v>1128</v>
      </c>
      <c r="C482" s="9" t="s">
        <v>102</v>
      </c>
      <c r="D482" s="9" t="s">
        <v>49</v>
      </c>
      <c r="E482" s="9" t="s">
        <v>50</v>
      </c>
      <c r="F482" s="9" t="s">
        <v>51</v>
      </c>
      <c r="G482" s="9" t="s">
        <v>51</v>
      </c>
      <c r="H482" s="9" t="s">
        <v>84</v>
      </c>
      <c r="I482" s="9" t="s">
        <v>53</v>
      </c>
      <c r="J482" s="9" t="s">
        <v>85</v>
      </c>
      <c r="K482" s="9" t="s">
        <v>55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f t="shared" si="101"/>
        <v>0</v>
      </c>
      <c r="S482" s="9">
        <v>0</v>
      </c>
      <c r="T482" s="9">
        <v>0</v>
      </c>
      <c r="U482" s="9">
        <v>0</v>
      </c>
      <c r="V482" s="11">
        <f t="shared" si="102"/>
        <v>0</v>
      </c>
      <c r="W482" s="9" t="s">
        <v>68</v>
      </c>
      <c r="X482" s="9">
        <v>100</v>
      </c>
      <c r="Y482" s="9">
        <v>0</v>
      </c>
      <c r="Z482" s="9">
        <v>0</v>
      </c>
      <c r="AA482" s="9">
        <v>0</v>
      </c>
      <c r="AB482" s="9">
        <v>0</v>
      </c>
      <c r="AC482" s="10">
        <f t="shared" si="100"/>
        <v>0</v>
      </c>
      <c r="AD482" s="9" t="b">
        <f>Table1[[#This Row],[TOTAL HI]]=Table1[[#This Row],[Total]]</f>
        <v>1</v>
      </c>
      <c r="AE482" s="11">
        <f t="shared" si="103"/>
        <v>0</v>
      </c>
      <c r="AF482" s="11">
        <f t="shared" si="104"/>
        <v>0</v>
      </c>
      <c r="AG482" s="11">
        <f t="shared" si="105"/>
        <v>0</v>
      </c>
      <c r="AH482" s="11">
        <f t="shared" si="106"/>
        <v>0</v>
      </c>
      <c r="AI482" s="11">
        <f t="shared" si="107"/>
        <v>0</v>
      </c>
      <c r="AJ482" s="12">
        <v>45261</v>
      </c>
      <c r="AK482" s="11" t="s">
        <v>56</v>
      </c>
      <c r="AL482" s="9" t="s">
        <v>57</v>
      </c>
      <c r="AM482" s="9" t="str">
        <f t="shared" si="108"/>
        <v>Agriculture</v>
      </c>
      <c r="AN482" s="9" t="str">
        <f t="shared" si="109"/>
        <v>Nigeria</v>
      </c>
      <c r="AO482" s="9" t="str">
        <f t="shared" si="110"/>
        <v>&lt;1-50 Mn</v>
      </c>
      <c r="AP482" s="9" t="str">
        <f t="shared" si="111"/>
        <v>ADB Countries</v>
      </c>
      <c r="AQ482" s="9" t="str">
        <f t="shared" si="112"/>
        <v>Non-Transition States</v>
      </c>
      <c r="AR482" s="13" t="str">
        <f>IF(ISNUMBER(MATCH(C482, {"Gabon","Sudan","Niger","Mali","Burkina Faso","Guinea"}, 0)), "De Facto Countries", "Non-De Facto Countries")</f>
        <v>Non-De Facto Countries</v>
      </c>
      <c r="AS482" s="9" t="str">
        <f t="shared" si="113"/>
        <v>Others Including Policy-Based</v>
      </c>
      <c r="AT482" s="9" t="str" cm="1">
        <f t="array" ref="AT482">_xlfn.SWITCH(K482,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83" spans="1:46" ht="10.5">
      <c r="A483" s="8" t="s">
        <v>1129</v>
      </c>
      <c r="B483" s="9" t="s">
        <v>1130</v>
      </c>
      <c r="C483" s="9" t="s">
        <v>267</v>
      </c>
      <c r="D483" s="9" t="s">
        <v>49</v>
      </c>
      <c r="E483" s="9" t="s">
        <v>66</v>
      </c>
      <c r="F483" s="9" t="s">
        <v>147</v>
      </c>
      <c r="G483" s="9" t="s">
        <v>147</v>
      </c>
      <c r="H483" s="9" t="s">
        <v>52</v>
      </c>
      <c r="I483" s="9" t="s">
        <v>53</v>
      </c>
      <c r="J483" s="9" t="s">
        <v>62</v>
      </c>
      <c r="K483" s="9" t="s">
        <v>86</v>
      </c>
      <c r="L483" s="9">
        <v>70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f t="shared" si="101"/>
        <v>0</v>
      </c>
      <c r="S483" s="9">
        <v>0</v>
      </c>
      <c r="T483" s="9">
        <v>0</v>
      </c>
      <c r="U483" s="9">
        <v>0</v>
      </c>
      <c r="V483" s="11">
        <f t="shared" si="102"/>
        <v>70</v>
      </c>
      <c r="W483" s="9" t="s">
        <v>11</v>
      </c>
      <c r="X483" s="9">
        <v>0</v>
      </c>
      <c r="Y483" s="9">
        <v>80</v>
      </c>
      <c r="Z483" s="9">
        <v>0</v>
      </c>
      <c r="AA483" s="9">
        <v>0</v>
      </c>
      <c r="AB483" s="9">
        <v>20</v>
      </c>
      <c r="AC483" s="10">
        <f t="shared" si="100"/>
        <v>70</v>
      </c>
      <c r="AD483" s="9" t="b">
        <f>Table1[[#This Row],[TOTAL HI]]=Table1[[#This Row],[Total]]</f>
        <v>1</v>
      </c>
      <c r="AE483" s="11">
        <f t="shared" si="103"/>
        <v>0</v>
      </c>
      <c r="AF483" s="11">
        <f t="shared" si="104"/>
        <v>56</v>
      </c>
      <c r="AG483" s="11">
        <f t="shared" si="105"/>
        <v>0</v>
      </c>
      <c r="AH483" s="11">
        <f t="shared" si="106"/>
        <v>0</v>
      </c>
      <c r="AI483" s="11">
        <f t="shared" si="107"/>
        <v>14</v>
      </c>
      <c r="AJ483" s="12">
        <v>45261</v>
      </c>
      <c r="AK483" s="11" t="s">
        <v>56</v>
      </c>
      <c r="AL483" s="9" t="s">
        <v>27</v>
      </c>
      <c r="AM483" s="9" t="str">
        <f t="shared" si="108"/>
        <v>Power</v>
      </c>
      <c r="AN483" s="9" t="str">
        <f t="shared" si="109"/>
        <v>South</v>
      </c>
      <c r="AO483" s="9" t="str">
        <f t="shared" si="110"/>
        <v>50-100 Mn</v>
      </c>
      <c r="AP483" s="9" t="str">
        <f t="shared" si="111"/>
        <v>ADB Countries</v>
      </c>
      <c r="AQ483" s="9" t="str">
        <f t="shared" si="112"/>
        <v>Non-Transition States</v>
      </c>
      <c r="AR483" s="13" t="str">
        <f>IF(ISNUMBER(MATCH(C483, {"Gabon","Sudan","Niger","Mali","Burkina Faso","Guinea"}, 0)), "De Facto Countries", "Non-De Facto Countries")</f>
        <v>Non-De Facto Countries</v>
      </c>
      <c r="AS483" s="9" t="str">
        <f t="shared" si="113"/>
        <v>Infrastructure</v>
      </c>
      <c r="AT483" s="9" t="str" cm="1">
        <f t="array" ref="AT483">_xlfn.SWITCH(K483,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84" spans="1:46" ht="10.5">
      <c r="A484" s="8" t="s">
        <v>1131</v>
      </c>
      <c r="B484" s="9" t="s">
        <v>1132</v>
      </c>
      <c r="C484" s="9" t="s">
        <v>192</v>
      </c>
      <c r="D484" s="9" t="s">
        <v>49</v>
      </c>
      <c r="E484" s="9" t="s">
        <v>79</v>
      </c>
      <c r="F484" s="9" t="s">
        <v>130</v>
      </c>
      <c r="G484" s="9" t="s">
        <v>130</v>
      </c>
      <c r="H484" s="9" t="s">
        <v>52</v>
      </c>
      <c r="I484" s="9" t="s">
        <v>73</v>
      </c>
      <c r="J484" s="9" t="s">
        <v>74</v>
      </c>
      <c r="K484" s="9" t="s">
        <v>104</v>
      </c>
      <c r="L484" s="9">
        <v>0</v>
      </c>
      <c r="M484" s="9">
        <v>50</v>
      </c>
      <c r="N484" s="9">
        <v>0</v>
      </c>
      <c r="O484" s="9">
        <v>0</v>
      </c>
      <c r="P484" s="9">
        <v>0</v>
      </c>
      <c r="Q484" s="9">
        <v>0</v>
      </c>
      <c r="R484" s="9">
        <f t="shared" si="101"/>
        <v>0</v>
      </c>
      <c r="S484" s="9">
        <v>0</v>
      </c>
      <c r="T484" s="9">
        <v>0</v>
      </c>
      <c r="U484" s="9">
        <v>0</v>
      </c>
      <c r="V484" s="11">
        <f t="shared" si="102"/>
        <v>50</v>
      </c>
      <c r="W484" s="9" t="s">
        <v>12</v>
      </c>
      <c r="X484" s="9">
        <v>100</v>
      </c>
      <c r="Y484" s="9">
        <v>0</v>
      </c>
      <c r="Z484" s="9">
        <v>0</v>
      </c>
      <c r="AA484" s="9">
        <v>0</v>
      </c>
      <c r="AB484" s="9">
        <v>0</v>
      </c>
      <c r="AC484" s="10">
        <f t="shared" si="100"/>
        <v>50</v>
      </c>
      <c r="AD484" s="9" t="b">
        <f>Table1[[#This Row],[TOTAL HI]]=Table1[[#This Row],[Total]]</f>
        <v>1</v>
      </c>
      <c r="AE484" s="11">
        <f t="shared" si="103"/>
        <v>50</v>
      </c>
      <c r="AF484" s="11">
        <f t="shared" si="104"/>
        <v>0</v>
      </c>
      <c r="AG484" s="11">
        <f t="shared" si="105"/>
        <v>0</v>
      </c>
      <c r="AH484" s="11">
        <f t="shared" si="106"/>
        <v>0</v>
      </c>
      <c r="AI484" s="11">
        <f t="shared" si="107"/>
        <v>0</v>
      </c>
      <c r="AJ484" s="12">
        <v>45261</v>
      </c>
      <c r="AK484" s="11" t="s">
        <v>56</v>
      </c>
      <c r="AL484" s="9" t="s">
        <v>57</v>
      </c>
      <c r="AM484" s="9" t="str">
        <f t="shared" si="108"/>
        <v>WASH Sector</v>
      </c>
      <c r="AN484" s="9" t="str">
        <f t="shared" si="109"/>
        <v>West</v>
      </c>
      <c r="AO484" s="9" t="str">
        <f t="shared" si="110"/>
        <v>&lt;1-50 Mn</v>
      </c>
      <c r="AP484" s="9" t="str">
        <f t="shared" si="111"/>
        <v>Blend Countries</v>
      </c>
      <c r="AQ484" s="9" t="str">
        <f t="shared" si="112"/>
        <v>Non-Transition States</v>
      </c>
      <c r="AR484" s="13" t="str">
        <f>IF(ISNUMBER(MATCH(C484, {"Gabon","Sudan","Niger","Mali","Burkina Faso","Guinea"}, 0)), "De Facto Countries", "Non-De Facto Countries")</f>
        <v>Non-De Facto Countries</v>
      </c>
      <c r="AS484" s="9" t="str">
        <f t="shared" si="113"/>
        <v>Infrastructure</v>
      </c>
      <c r="AT484" s="9" t="str" cm="1">
        <f t="array" ref="AT484">_xlfn.SWITCH(K484,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85" spans="1:46" ht="10.5">
      <c r="A485" s="8" t="s">
        <v>1133</v>
      </c>
      <c r="B485" s="9" t="s">
        <v>1134</v>
      </c>
      <c r="C485" s="9" t="s">
        <v>102</v>
      </c>
      <c r="D485" s="9" t="s">
        <v>49</v>
      </c>
      <c r="E485" s="9" t="s">
        <v>79</v>
      </c>
      <c r="F485" s="9" t="s">
        <v>107</v>
      </c>
      <c r="G485" s="9" t="s">
        <v>107</v>
      </c>
      <c r="H485" s="9" t="s">
        <v>84</v>
      </c>
      <c r="I485" s="9" t="s">
        <v>53</v>
      </c>
      <c r="J485" s="9" t="s">
        <v>85</v>
      </c>
      <c r="K485" s="9" t="s">
        <v>75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f t="shared" si="101"/>
        <v>0</v>
      </c>
      <c r="S485" s="9">
        <v>0</v>
      </c>
      <c r="T485" s="9">
        <v>0</v>
      </c>
      <c r="U485" s="9">
        <v>0</v>
      </c>
      <c r="V485" s="11">
        <f t="shared" si="102"/>
        <v>0</v>
      </c>
      <c r="W485" s="9" t="s">
        <v>68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10">
        <f t="shared" ref="AC485:AC549" si="114">SUM(AE485:AI485)</f>
        <v>0</v>
      </c>
      <c r="AD485" s="9" t="b">
        <f>Table1[[#This Row],[TOTAL HI]]=Table1[[#This Row],[Total]]</f>
        <v>1</v>
      </c>
      <c r="AE485" s="11">
        <f t="shared" si="103"/>
        <v>0</v>
      </c>
      <c r="AF485" s="11">
        <f t="shared" si="104"/>
        <v>0</v>
      </c>
      <c r="AG485" s="11">
        <f t="shared" si="105"/>
        <v>0</v>
      </c>
      <c r="AH485" s="11">
        <f t="shared" si="106"/>
        <v>0</v>
      </c>
      <c r="AI485" s="11">
        <f t="shared" si="107"/>
        <v>0</v>
      </c>
      <c r="AJ485" s="12">
        <v>45261</v>
      </c>
      <c r="AK485" s="11" t="s">
        <v>56</v>
      </c>
      <c r="AL485" s="9" t="s">
        <v>57</v>
      </c>
      <c r="AM485" s="9" t="str">
        <f t="shared" si="108"/>
        <v>Finance</v>
      </c>
      <c r="AN485" s="9" t="str">
        <f t="shared" si="109"/>
        <v>Nigeria</v>
      </c>
      <c r="AO485" s="9" t="str">
        <f t="shared" si="110"/>
        <v>&lt;1-50 Mn</v>
      </c>
      <c r="AP485" s="9" t="str">
        <f t="shared" si="111"/>
        <v>ADB Countries</v>
      </c>
      <c r="AQ485" s="9" t="str">
        <f t="shared" si="112"/>
        <v>Non-Transition States</v>
      </c>
      <c r="AR485" s="13" t="str">
        <f>IF(ISNUMBER(MATCH(C485, {"Gabon","Sudan","Niger","Mali","Burkina Faso","Guinea"}, 0)), "De Facto Countries", "Non-De Facto Countries")</f>
        <v>Non-De Facto Countries</v>
      </c>
      <c r="AS485" s="9" t="str">
        <f t="shared" si="113"/>
        <v>Others Including Policy-Based</v>
      </c>
      <c r="AT485" s="9" t="str" cm="1">
        <f t="array" ref="AT485">_xlfn.SWITCH(K485,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86" spans="1:46" ht="10.5">
      <c r="A486" s="8" t="s">
        <v>1135</v>
      </c>
      <c r="B486" s="9" t="s">
        <v>1136</v>
      </c>
      <c r="C486" s="9" t="s">
        <v>352</v>
      </c>
      <c r="D486" s="9" t="s">
        <v>49</v>
      </c>
      <c r="E486" s="9" t="s">
        <v>79</v>
      </c>
      <c r="F486" s="9" t="s">
        <v>130</v>
      </c>
      <c r="G486" s="9" t="s">
        <v>130</v>
      </c>
      <c r="H486" s="9" t="s">
        <v>52</v>
      </c>
      <c r="I486" s="9" t="s">
        <v>53</v>
      </c>
      <c r="J486" s="9" t="s">
        <v>74</v>
      </c>
      <c r="K486" s="9" t="s">
        <v>104</v>
      </c>
      <c r="L486" s="9">
        <v>0</v>
      </c>
      <c r="M486" s="9">
        <v>0</v>
      </c>
      <c r="N486" s="9">
        <v>20</v>
      </c>
      <c r="O486" s="9">
        <v>0</v>
      </c>
      <c r="P486" s="9">
        <v>0</v>
      </c>
      <c r="Q486" s="9">
        <v>0</v>
      </c>
      <c r="R486" s="9">
        <f t="shared" si="101"/>
        <v>20</v>
      </c>
      <c r="S486" s="9">
        <v>0</v>
      </c>
      <c r="T486" s="9">
        <v>0</v>
      </c>
      <c r="U486" s="9">
        <v>0</v>
      </c>
      <c r="V486" s="11">
        <f t="shared" si="102"/>
        <v>20</v>
      </c>
      <c r="W486" s="9" t="s">
        <v>17</v>
      </c>
      <c r="X486" s="9">
        <v>0</v>
      </c>
      <c r="Y486" s="9">
        <v>0</v>
      </c>
      <c r="Z486" s="9">
        <v>0</v>
      </c>
      <c r="AA486" s="9">
        <v>0</v>
      </c>
      <c r="AB486" s="9">
        <v>100</v>
      </c>
      <c r="AC486" s="10">
        <f t="shared" si="114"/>
        <v>20</v>
      </c>
      <c r="AD486" s="9" t="b">
        <f>Table1[[#This Row],[TOTAL HI]]=Table1[[#This Row],[Total]]</f>
        <v>1</v>
      </c>
      <c r="AE486" s="11">
        <f t="shared" si="103"/>
        <v>0</v>
      </c>
      <c r="AF486" s="11">
        <f t="shared" si="104"/>
        <v>0</v>
      </c>
      <c r="AG486" s="11">
        <f t="shared" si="105"/>
        <v>0</v>
      </c>
      <c r="AH486" s="11">
        <f t="shared" si="106"/>
        <v>0</v>
      </c>
      <c r="AI486" s="11">
        <f t="shared" si="107"/>
        <v>20</v>
      </c>
      <c r="AJ486" s="12">
        <v>45261</v>
      </c>
      <c r="AK486" s="11" t="s">
        <v>56</v>
      </c>
      <c r="AL486" s="9" t="s">
        <v>27</v>
      </c>
      <c r="AM486" s="9" t="str">
        <f t="shared" si="108"/>
        <v>WASH Sector</v>
      </c>
      <c r="AN486" s="9" t="str">
        <f t="shared" si="109"/>
        <v>West</v>
      </c>
      <c r="AO486" s="9" t="str">
        <f t="shared" si="110"/>
        <v>&lt;1-50 Mn</v>
      </c>
      <c r="AP486" s="9" t="str">
        <f t="shared" si="111"/>
        <v>ADF Countries</v>
      </c>
      <c r="AQ486" s="9" t="str">
        <f t="shared" si="112"/>
        <v>Transition States</v>
      </c>
      <c r="AR486" s="13" t="str">
        <f>IF(ISNUMBER(MATCH(C486, {"Gabon","Sudan","Niger","Mali","Burkina Faso","Guinea"}, 0)), "De Facto Countries", "Non-De Facto Countries")</f>
        <v>De Facto Countries</v>
      </c>
      <c r="AS486" s="9" t="str">
        <f t="shared" si="113"/>
        <v>Infrastructure</v>
      </c>
      <c r="AT486" s="9" t="str" cm="1">
        <f t="array" ref="AT486">_xlfn.SWITCH(K486,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87" spans="1:46" ht="10.5">
      <c r="A487" s="8" t="s">
        <v>1137</v>
      </c>
      <c r="B487" s="9" t="s">
        <v>1138</v>
      </c>
      <c r="C487" s="9" t="s">
        <v>772</v>
      </c>
      <c r="D487" s="9" t="s">
        <v>49</v>
      </c>
      <c r="E487" s="9" t="s">
        <v>50</v>
      </c>
      <c r="F487" s="9" t="s">
        <v>521</v>
      </c>
      <c r="G487" s="9" t="s">
        <v>521</v>
      </c>
      <c r="H487" s="9" t="s">
        <v>52</v>
      </c>
      <c r="I487" s="9" t="s">
        <v>53</v>
      </c>
      <c r="J487" s="9" t="s">
        <v>74</v>
      </c>
      <c r="K487" s="9" t="s">
        <v>93</v>
      </c>
      <c r="L487" s="9">
        <v>0</v>
      </c>
      <c r="M487" s="9">
        <v>0</v>
      </c>
      <c r="N487" s="9">
        <v>10</v>
      </c>
      <c r="O487" s="9">
        <v>0</v>
      </c>
      <c r="P487" s="9">
        <v>0</v>
      </c>
      <c r="Q487" s="9">
        <v>0</v>
      </c>
      <c r="R487" s="9">
        <f t="shared" si="101"/>
        <v>10</v>
      </c>
      <c r="S487" s="9">
        <v>0</v>
      </c>
      <c r="T487" s="9">
        <v>0</v>
      </c>
      <c r="U487" s="9">
        <v>0</v>
      </c>
      <c r="V487" s="11">
        <f t="shared" si="102"/>
        <v>10</v>
      </c>
      <c r="W487" s="9" t="s">
        <v>17</v>
      </c>
      <c r="X487" s="9">
        <v>100</v>
      </c>
      <c r="Y487" s="9">
        <v>0</v>
      </c>
      <c r="Z487" s="9">
        <v>0</v>
      </c>
      <c r="AA487" s="9">
        <v>0</v>
      </c>
      <c r="AB487" s="9">
        <v>0</v>
      </c>
      <c r="AC487" s="10">
        <f t="shared" si="114"/>
        <v>10</v>
      </c>
      <c r="AD487" s="9" t="b">
        <f>Table1[[#This Row],[TOTAL HI]]=Table1[[#This Row],[Total]]</f>
        <v>1</v>
      </c>
      <c r="AE487" s="11">
        <f t="shared" si="103"/>
        <v>10</v>
      </c>
      <c r="AF487" s="11">
        <f t="shared" si="104"/>
        <v>0</v>
      </c>
      <c r="AG487" s="11">
        <f t="shared" si="105"/>
        <v>0</v>
      </c>
      <c r="AH487" s="11">
        <f t="shared" si="106"/>
        <v>0</v>
      </c>
      <c r="AI487" s="11">
        <f t="shared" si="107"/>
        <v>0</v>
      </c>
      <c r="AJ487" s="12">
        <v>45261</v>
      </c>
      <c r="AK487" s="11" t="s">
        <v>56</v>
      </c>
      <c r="AL487" s="9" t="s">
        <v>57</v>
      </c>
      <c r="AM487" s="9" t="str">
        <f t="shared" si="108"/>
        <v>Agriculture</v>
      </c>
      <c r="AN487" s="9" t="str">
        <f t="shared" si="109"/>
        <v>West</v>
      </c>
      <c r="AO487" s="9" t="str">
        <f t="shared" si="110"/>
        <v>&lt;1-50 Mn</v>
      </c>
      <c r="AP487" s="9" t="str">
        <f t="shared" si="111"/>
        <v>ADF Countries</v>
      </c>
      <c r="AQ487" s="9" t="str">
        <f t="shared" si="112"/>
        <v>Transition States</v>
      </c>
      <c r="AR487" s="13" t="str">
        <f>IF(ISNUMBER(MATCH(C487, {"Gabon","Sudan","Niger","Mali","Burkina Faso","Guinea"}, 0)), "De Facto Countries", "Non-De Facto Countries")</f>
        <v>De Facto Countries</v>
      </c>
      <c r="AS487" s="9" t="str">
        <f t="shared" si="113"/>
        <v>Others Including Policy-Based</v>
      </c>
      <c r="AT487" s="9" t="str" cm="1">
        <f t="array" ref="AT487">_xlfn.SWITCH(K487,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88" spans="1:46" ht="10.5">
      <c r="A488" s="8" t="s">
        <v>1139</v>
      </c>
      <c r="B488" s="9" t="s">
        <v>1140</v>
      </c>
      <c r="C488" s="9" t="s">
        <v>82</v>
      </c>
      <c r="D488" s="9" t="s">
        <v>49</v>
      </c>
      <c r="E488" s="9" t="s">
        <v>79</v>
      </c>
      <c r="F488" s="9" t="s">
        <v>355</v>
      </c>
      <c r="G488" s="9" t="s">
        <v>355</v>
      </c>
      <c r="H488" s="9" t="s">
        <v>52</v>
      </c>
      <c r="I488" s="9" t="s">
        <v>53</v>
      </c>
      <c r="J488" s="9" t="s">
        <v>74</v>
      </c>
      <c r="K488" s="9" t="s">
        <v>261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f t="shared" si="101"/>
        <v>0</v>
      </c>
      <c r="S488" s="9">
        <v>0</v>
      </c>
      <c r="T488" s="9">
        <v>5.64</v>
      </c>
      <c r="U488" s="9">
        <v>0</v>
      </c>
      <c r="V488" s="11">
        <f t="shared" si="102"/>
        <v>0</v>
      </c>
      <c r="W488" s="9" t="s">
        <v>68</v>
      </c>
      <c r="X488" s="9">
        <v>0</v>
      </c>
      <c r="Y488" s="9">
        <v>100</v>
      </c>
      <c r="Z488" s="9">
        <v>0</v>
      </c>
      <c r="AA488" s="9">
        <v>0</v>
      </c>
      <c r="AB488" s="9">
        <v>0</v>
      </c>
      <c r="AC488" s="10">
        <f t="shared" si="114"/>
        <v>0</v>
      </c>
      <c r="AD488" s="9" t="b">
        <f>Table1[[#This Row],[TOTAL HI]]=Table1[[#This Row],[Total]]</f>
        <v>1</v>
      </c>
      <c r="AE488" s="11">
        <f t="shared" si="103"/>
        <v>0</v>
      </c>
      <c r="AF488" s="11">
        <f t="shared" si="104"/>
        <v>0</v>
      </c>
      <c r="AG488" s="11">
        <f t="shared" si="105"/>
        <v>0</v>
      </c>
      <c r="AH488" s="11">
        <f t="shared" si="106"/>
        <v>0</v>
      </c>
      <c r="AI488" s="11">
        <f t="shared" si="107"/>
        <v>0</v>
      </c>
      <c r="AJ488" s="12">
        <v>45261</v>
      </c>
      <c r="AK488" s="11" t="s">
        <v>56</v>
      </c>
      <c r="AL488" s="9" t="s">
        <v>57</v>
      </c>
      <c r="AM488" s="9" t="str">
        <f t="shared" si="108"/>
        <v>Power</v>
      </c>
      <c r="AN488" s="9" t="str">
        <f t="shared" si="109"/>
        <v>Multi</v>
      </c>
      <c r="AO488" s="9" t="str">
        <f t="shared" si="110"/>
        <v>&lt;1-50 Mn</v>
      </c>
      <c r="AP488" s="9" t="str">
        <f t="shared" si="111"/>
        <v>Multinational</v>
      </c>
      <c r="AQ488" s="9" t="str">
        <f t="shared" si="112"/>
        <v>Multinational</v>
      </c>
      <c r="AR488" s="13" t="str">
        <f>IF(ISNUMBER(MATCH(C488, {"Gabon","Sudan","Niger","Mali","Burkina Faso","Guinea"}, 0)), "De Facto Countries", "Non-De Facto Countries")</f>
        <v>Non-De Facto Countries</v>
      </c>
      <c r="AS488" s="9" t="str">
        <f t="shared" si="113"/>
        <v>Infrastructure</v>
      </c>
      <c r="AT488" s="9" t="str" cm="1">
        <f t="array" ref="AT488">_xlfn.SWITCH(K488,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89" spans="1:46" ht="10.5">
      <c r="A489" s="8" t="s">
        <v>1141</v>
      </c>
      <c r="B489" s="9" t="s">
        <v>1142</v>
      </c>
      <c r="C489" s="9" t="s">
        <v>110</v>
      </c>
      <c r="D489" s="9" t="s">
        <v>49</v>
      </c>
      <c r="E489" s="9" t="s">
        <v>79</v>
      </c>
      <c r="F489" s="9" t="s">
        <v>92</v>
      </c>
      <c r="G489" s="9" t="s">
        <v>92</v>
      </c>
      <c r="H489" s="9" t="s">
        <v>52</v>
      </c>
      <c r="I489" s="9" t="s">
        <v>73</v>
      </c>
      <c r="J489" s="9" t="s">
        <v>112</v>
      </c>
      <c r="K489" s="9" t="s">
        <v>93</v>
      </c>
      <c r="L489" s="9">
        <v>0</v>
      </c>
      <c r="M489" s="9">
        <v>55</v>
      </c>
      <c r="N489" s="9">
        <v>0</v>
      </c>
      <c r="O489" s="9">
        <v>0</v>
      </c>
      <c r="P489" s="9">
        <v>0</v>
      </c>
      <c r="Q489" s="9">
        <v>0</v>
      </c>
      <c r="R489" s="9">
        <f t="shared" si="101"/>
        <v>0</v>
      </c>
      <c r="S489" s="9">
        <v>0</v>
      </c>
      <c r="T489" s="9">
        <v>0</v>
      </c>
      <c r="U489" s="9">
        <v>0</v>
      </c>
      <c r="V489" s="11">
        <f t="shared" si="102"/>
        <v>55</v>
      </c>
      <c r="W489" s="9" t="s">
        <v>12</v>
      </c>
      <c r="X489" s="9">
        <v>80</v>
      </c>
      <c r="Y489" s="9">
        <v>0</v>
      </c>
      <c r="Z489" s="9">
        <v>10</v>
      </c>
      <c r="AA489" s="9">
        <v>0</v>
      </c>
      <c r="AB489" s="9">
        <v>10</v>
      </c>
      <c r="AC489" s="10">
        <f t="shared" si="114"/>
        <v>55</v>
      </c>
      <c r="AD489" s="9" t="b">
        <f>Table1[[#This Row],[TOTAL HI]]=Table1[[#This Row],[Total]]</f>
        <v>1</v>
      </c>
      <c r="AE489" s="11">
        <f t="shared" si="103"/>
        <v>44</v>
      </c>
      <c r="AF489" s="11">
        <f t="shared" si="104"/>
        <v>0</v>
      </c>
      <c r="AG489" s="11">
        <f t="shared" si="105"/>
        <v>5.5</v>
      </c>
      <c r="AH489" s="11">
        <f t="shared" si="106"/>
        <v>0</v>
      </c>
      <c r="AI489" s="11">
        <f t="shared" si="107"/>
        <v>5.5</v>
      </c>
      <c r="AJ489" s="12">
        <v>45261</v>
      </c>
      <c r="AK489" s="11" t="s">
        <v>56</v>
      </c>
      <c r="AL489" s="9" t="s">
        <v>27</v>
      </c>
      <c r="AM489" s="9" t="str">
        <f t="shared" si="108"/>
        <v>Agriculture</v>
      </c>
      <c r="AN489" s="9" t="str">
        <f t="shared" si="109"/>
        <v>East</v>
      </c>
      <c r="AO489" s="9" t="str">
        <f t="shared" si="110"/>
        <v>50-100 Mn</v>
      </c>
      <c r="AP489" s="9" t="str">
        <f t="shared" si="111"/>
        <v>Blend Countries</v>
      </c>
      <c r="AQ489" s="9" t="str">
        <f t="shared" si="112"/>
        <v>Non-Transition States</v>
      </c>
      <c r="AR489" s="13" t="str">
        <f>IF(ISNUMBER(MATCH(C489, {"Gabon","Sudan","Niger","Mali","Burkina Faso","Guinea"}, 0)), "De Facto Countries", "Non-De Facto Countries")</f>
        <v>Non-De Facto Countries</v>
      </c>
      <c r="AS489" s="9" t="str">
        <f t="shared" si="113"/>
        <v>Others Including Policy-Based</v>
      </c>
      <c r="AT489" s="9" t="str" cm="1">
        <f t="array" ref="AT489">_xlfn.SWITCH(K489,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90" spans="1:46" ht="10.5">
      <c r="A490" s="8" t="s">
        <v>1143</v>
      </c>
      <c r="B490" s="9" t="s">
        <v>1144</v>
      </c>
      <c r="C490" s="9" t="s">
        <v>192</v>
      </c>
      <c r="D490" s="9" t="s">
        <v>49</v>
      </c>
      <c r="E490" s="9" t="s">
        <v>79</v>
      </c>
      <c r="F490" s="9" t="s">
        <v>107</v>
      </c>
      <c r="G490" s="9" t="s">
        <v>107</v>
      </c>
      <c r="H490" s="9" t="s">
        <v>52</v>
      </c>
      <c r="I490" s="9" t="s">
        <v>73</v>
      </c>
      <c r="J490" s="9" t="s">
        <v>74</v>
      </c>
      <c r="K490" s="9" t="s">
        <v>75</v>
      </c>
      <c r="L490" s="9">
        <v>0</v>
      </c>
      <c r="M490" s="9">
        <v>7.6</v>
      </c>
      <c r="N490" s="9">
        <v>0</v>
      </c>
      <c r="O490" s="9">
        <v>0</v>
      </c>
      <c r="P490" s="9">
        <v>0</v>
      </c>
      <c r="Q490" s="9">
        <v>0</v>
      </c>
      <c r="R490" s="9">
        <f t="shared" si="101"/>
        <v>0</v>
      </c>
      <c r="S490" s="9">
        <v>0</v>
      </c>
      <c r="T490" s="9">
        <v>0</v>
      </c>
      <c r="U490" s="9">
        <v>0</v>
      </c>
      <c r="V490" s="11">
        <f t="shared" si="102"/>
        <v>7.6</v>
      </c>
      <c r="W490" s="9" t="s">
        <v>12</v>
      </c>
      <c r="X490" s="9">
        <v>0</v>
      </c>
      <c r="Y490" s="9">
        <v>0</v>
      </c>
      <c r="Z490" s="9">
        <v>0</v>
      </c>
      <c r="AA490" s="9">
        <v>0</v>
      </c>
      <c r="AB490" s="9">
        <v>100</v>
      </c>
      <c r="AC490" s="10">
        <f t="shared" si="114"/>
        <v>7.6</v>
      </c>
      <c r="AD490" s="9" t="b">
        <f>Table1[[#This Row],[TOTAL HI]]=Table1[[#This Row],[Total]]</f>
        <v>1</v>
      </c>
      <c r="AE490" s="11">
        <f t="shared" si="103"/>
        <v>0</v>
      </c>
      <c r="AF490" s="11">
        <f t="shared" si="104"/>
        <v>0</v>
      </c>
      <c r="AG490" s="11">
        <f t="shared" si="105"/>
        <v>0</v>
      </c>
      <c r="AH490" s="11">
        <f t="shared" si="106"/>
        <v>0</v>
      </c>
      <c r="AI490" s="11">
        <f t="shared" si="107"/>
        <v>7.6</v>
      </c>
      <c r="AJ490" s="12">
        <v>45261</v>
      </c>
      <c r="AK490" s="11" t="s">
        <v>56</v>
      </c>
      <c r="AL490" s="9" t="s">
        <v>27</v>
      </c>
      <c r="AM490" s="9" t="str">
        <f t="shared" si="108"/>
        <v>Finance</v>
      </c>
      <c r="AN490" s="9" t="str">
        <f t="shared" si="109"/>
        <v>West</v>
      </c>
      <c r="AO490" s="9" t="str">
        <f t="shared" si="110"/>
        <v>&lt;1-50 Mn</v>
      </c>
      <c r="AP490" s="9" t="str">
        <f t="shared" si="111"/>
        <v>Blend Countries</v>
      </c>
      <c r="AQ490" s="9" t="str">
        <f t="shared" si="112"/>
        <v>Non-Transition States</v>
      </c>
      <c r="AR490" s="13" t="str">
        <f>IF(ISNUMBER(MATCH(C490, {"Gabon","Sudan","Niger","Mali","Burkina Faso","Guinea"}, 0)), "De Facto Countries", "Non-De Facto Countries")</f>
        <v>Non-De Facto Countries</v>
      </c>
      <c r="AS490" s="9" t="str">
        <f t="shared" si="113"/>
        <v>Others Including Policy-Based</v>
      </c>
      <c r="AT490" s="9" t="str" cm="1">
        <f t="array" ref="AT490">_xlfn.SWITCH(K490,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91" spans="1:46" ht="10.5">
      <c r="A491" s="8" t="s">
        <v>1145</v>
      </c>
      <c r="B491" s="9" t="s">
        <v>1146</v>
      </c>
      <c r="C491" s="9" t="s">
        <v>82</v>
      </c>
      <c r="D491" s="9" t="s">
        <v>49</v>
      </c>
      <c r="E491" s="9" t="s">
        <v>79</v>
      </c>
      <c r="F491" s="9" t="s">
        <v>126</v>
      </c>
      <c r="G491" s="9" t="s">
        <v>126</v>
      </c>
      <c r="H491" s="9" t="s">
        <v>52</v>
      </c>
      <c r="I491" s="9" t="s">
        <v>73</v>
      </c>
      <c r="J491" s="9" t="s">
        <v>74</v>
      </c>
      <c r="K491" s="9" t="s">
        <v>127</v>
      </c>
      <c r="L491" s="9">
        <v>0</v>
      </c>
      <c r="M491" s="9">
        <v>10</v>
      </c>
      <c r="N491" s="9">
        <v>0</v>
      </c>
      <c r="O491" s="9">
        <v>0</v>
      </c>
      <c r="P491" s="9">
        <v>0</v>
      </c>
      <c r="Q491" s="9">
        <v>0</v>
      </c>
      <c r="R491" s="9">
        <f t="shared" si="101"/>
        <v>0</v>
      </c>
      <c r="S491" s="9">
        <v>0</v>
      </c>
      <c r="T491" s="9">
        <v>0</v>
      </c>
      <c r="U491" s="9">
        <v>0</v>
      </c>
      <c r="V491" s="11">
        <f t="shared" si="102"/>
        <v>10</v>
      </c>
      <c r="W491" s="9" t="s">
        <v>12</v>
      </c>
      <c r="X491" s="9">
        <v>20</v>
      </c>
      <c r="Y491" s="9">
        <v>0</v>
      </c>
      <c r="Z491" s="9">
        <v>20</v>
      </c>
      <c r="AA491" s="9">
        <v>40</v>
      </c>
      <c r="AB491" s="9">
        <v>20</v>
      </c>
      <c r="AC491" s="10">
        <f t="shared" si="114"/>
        <v>10</v>
      </c>
      <c r="AD491" s="9" t="b">
        <f>Table1[[#This Row],[TOTAL HI]]=Table1[[#This Row],[Total]]</f>
        <v>1</v>
      </c>
      <c r="AE491" s="11">
        <f t="shared" si="103"/>
        <v>2</v>
      </c>
      <c r="AF491" s="11">
        <f t="shared" si="104"/>
        <v>0</v>
      </c>
      <c r="AG491" s="11">
        <f t="shared" si="105"/>
        <v>2</v>
      </c>
      <c r="AH491" s="11">
        <f t="shared" si="106"/>
        <v>4</v>
      </c>
      <c r="AI491" s="11">
        <f t="shared" si="107"/>
        <v>2</v>
      </c>
      <c r="AJ491" s="12">
        <v>45261</v>
      </c>
      <c r="AK491" s="11" t="s">
        <v>56</v>
      </c>
      <c r="AL491" s="9" t="s">
        <v>27</v>
      </c>
      <c r="AM491" s="9" t="str">
        <f t="shared" si="108"/>
        <v>Multi-Sector</v>
      </c>
      <c r="AN491" s="9" t="str">
        <f t="shared" si="109"/>
        <v>Multi</v>
      </c>
      <c r="AO491" s="9" t="str">
        <f t="shared" si="110"/>
        <v>&lt;1-50 Mn</v>
      </c>
      <c r="AP491" s="9" t="str">
        <f t="shared" si="111"/>
        <v>Multinational</v>
      </c>
      <c r="AQ491" s="9" t="str">
        <f t="shared" si="112"/>
        <v>Multinational</v>
      </c>
      <c r="AR491" s="13" t="str">
        <f>IF(ISNUMBER(MATCH(C491, {"Gabon","Sudan","Niger","Mali","Burkina Faso","Guinea"}, 0)), "De Facto Countries", "Non-De Facto Countries")</f>
        <v>Non-De Facto Countries</v>
      </c>
      <c r="AS491" s="9" t="str">
        <f t="shared" si="113"/>
        <v>Others Including Policy-Based</v>
      </c>
      <c r="AT491" s="9" t="str" cm="1">
        <f t="array" ref="AT491">_xlfn.SWITCH(K491,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92" spans="1:46" ht="10.5">
      <c r="A492" s="8" t="s">
        <v>1147</v>
      </c>
      <c r="B492" s="9" t="s">
        <v>1148</v>
      </c>
      <c r="C492" s="9" t="s">
        <v>234</v>
      </c>
      <c r="D492" s="9" t="s">
        <v>49</v>
      </c>
      <c r="E492" s="9" t="s">
        <v>79</v>
      </c>
      <c r="F492" s="9" t="s">
        <v>1149</v>
      </c>
      <c r="G492" s="9" t="s">
        <v>148</v>
      </c>
      <c r="H492" s="9" t="s">
        <v>52</v>
      </c>
      <c r="I492" s="9" t="s">
        <v>73</v>
      </c>
      <c r="J492" s="9" t="s">
        <v>74</v>
      </c>
      <c r="K492" s="9" t="s">
        <v>324</v>
      </c>
      <c r="L492" s="9">
        <v>0</v>
      </c>
      <c r="M492" s="9">
        <v>36</v>
      </c>
      <c r="N492" s="9">
        <v>0</v>
      </c>
      <c r="O492" s="9">
        <v>0</v>
      </c>
      <c r="P492" s="9">
        <v>0</v>
      </c>
      <c r="Q492" s="9">
        <v>0</v>
      </c>
      <c r="R492" s="9">
        <f t="shared" si="101"/>
        <v>0</v>
      </c>
      <c r="S492" s="9">
        <v>0</v>
      </c>
      <c r="T492" s="9">
        <v>0</v>
      </c>
      <c r="U492" s="9">
        <v>0</v>
      </c>
      <c r="V492" s="11">
        <f t="shared" si="102"/>
        <v>36</v>
      </c>
      <c r="W492" s="9" t="s">
        <v>12</v>
      </c>
      <c r="X492" s="9">
        <v>0</v>
      </c>
      <c r="Y492" s="9">
        <v>80</v>
      </c>
      <c r="Z492" s="9">
        <v>0</v>
      </c>
      <c r="AA492" s="9">
        <v>0</v>
      </c>
      <c r="AB492" s="9">
        <v>20</v>
      </c>
      <c r="AC492" s="10">
        <f t="shared" si="114"/>
        <v>36</v>
      </c>
      <c r="AD492" s="9" t="b">
        <f>Table1[[#This Row],[TOTAL HI]]=Table1[[#This Row],[Total]]</f>
        <v>1</v>
      </c>
      <c r="AE492" s="11">
        <f t="shared" si="103"/>
        <v>0</v>
      </c>
      <c r="AF492" s="11">
        <f t="shared" si="104"/>
        <v>28.8</v>
      </c>
      <c r="AG492" s="11">
        <f t="shared" si="105"/>
        <v>0</v>
      </c>
      <c r="AH492" s="11">
        <f t="shared" si="106"/>
        <v>0</v>
      </c>
      <c r="AI492" s="11">
        <f t="shared" si="107"/>
        <v>7.2</v>
      </c>
      <c r="AJ492" s="12">
        <v>45261</v>
      </c>
      <c r="AK492" s="11" t="s">
        <v>56</v>
      </c>
      <c r="AL492" s="9" t="s">
        <v>27</v>
      </c>
      <c r="AM492" s="9" t="str">
        <f t="shared" si="108"/>
        <v>Power</v>
      </c>
      <c r="AN492" s="9" t="str">
        <f t="shared" si="109"/>
        <v>West</v>
      </c>
      <c r="AO492" s="9" t="str">
        <f t="shared" si="110"/>
        <v>&lt;1-50 Mn</v>
      </c>
      <c r="AP492" s="9" t="str">
        <f t="shared" si="111"/>
        <v>ADB Countries</v>
      </c>
      <c r="AQ492" s="9" t="str">
        <f t="shared" si="112"/>
        <v>Non-Transition States</v>
      </c>
      <c r="AR492" s="13" t="str">
        <f>IF(ISNUMBER(MATCH(C492, {"Gabon","Sudan","Niger","Mali","Burkina Faso","Guinea"}, 0)), "De Facto Countries", "Non-De Facto Countries")</f>
        <v>Non-De Facto Countries</v>
      </c>
      <c r="AS492" s="9" t="str">
        <f t="shared" si="113"/>
        <v>Infrastructure</v>
      </c>
      <c r="AT492" s="9" t="str" cm="1">
        <f t="array" ref="AT492">_xlfn.SWITCH(K492,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93" spans="1:46" ht="10.5">
      <c r="A493" s="8" t="s">
        <v>1150</v>
      </c>
      <c r="B493" s="9" t="s">
        <v>1151</v>
      </c>
      <c r="C493" s="9" t="s">
        <v>501</v>
      </c>
      <c r="D493" s="9" t="s">
        <v>49</v>
      </c>
      <c r="E493" s="9" t="s">
        <v>79</v>
      </c>
      <c r="F493" s="9" t="s">
        <v>103</v>
      </c>
      <c r="G493" s="9" t="s">
        <v>103</v>
      </c>
      <c r="H493" s="9" t="s">
        <v>52</v>
      </c>
      <c r="I493" s="9" t="s">
        <v>53</v>
      </c>
      <c r="J493" s="9" t="s">
        <v>112</v>
      </c>
      <c r="K493" s="9" t="s">
        <v>104</v>
      </c>
      <c r="L493" s="9">
        <v>10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f t="shared" si="101"/>
        <v>0</v>
      </c>
      <c r="S493" s="9">
        <v>0</v>
      </c>
      <c r="T493" s="9">
        <v>0</v>
      </c>
      <c r="U493" s="9">
        <v>0</v>
      </c>
      <c r="V493" s="11">
        <f t="shared" si="102"/>
        <v>10</v>
      </c>
      <c r="W493" s="9" t="s">
        <v>11</v>
      </c>
      <c r="X493" s="9">
        <v>0</v>
      </c>
      <c r="Y493" s="9">
        <v>0</v>
      </c>
      <c r="Z493" s="9">
        <v>20</v>
      </c>
      <c r="AA493" s="9">
        <v>0</v>
      </c>
      <c r="AB493" s="9">
        <v>80</v>
      </c>
      <c r="AC493" s="10">
        <f t="shared" si="114"/>
        <v>10</v>
      </c>
      <c r="AD493" s="9" t="b">
        <f>Table1[[#This Row],[TOTAL HI]]=Table1[[#This Row],[Total]]</f>
        <v>1</v>
      </c>
      <c r="AE493" s="11">
        <f t="shared" si="103"/>
        <v>0</v>
      </c>
      <c r="AF493" s="11">
        <f t="shared" si="104"/>
        <v>0</v>
      </c>
      <c r="AG493" s="11">
        <f t="shared" si="105"/>
        <v>2</v>
      </c>
      <c r="AH493" s="11">
        <f t="shared" si="106"/>
        <v>0</v>
      </c>
      <c r="AI493" s="11">
        <f t="shared" si="107"/>
        <v>8</v>
      </c>
      <c r="AJ493" s="12">
        <v>45261</v>
      </c>
      <c r="AK493" s="11" t="s">
        <v>56</v>
      </c>
      <c r="AL493" s="9" t="s">
        <v>27</v>
      </c>
      <c r="AM493" s="9" t="str">
        <f t="shared" si="108"/>
        <v>WASH Sector</v>
      </c>
      <c r="AN493" s="9" t="str">
        <f t="shared" si="109"/>
        <v>East</v>
      </c>
      <c r="AO493" s="9" t="str">
        <f t="shared" si="110"/>
        <v>&lt;1-50 Mn</v>
      </c>
      <c r="AP493" s="9" t="str">
        <f t="shared" si="111"/>
        <v>ADB Countries</v>
      </c>
      <c r="AQ493" s="9" t="str">
        <f t="shared" si="112"/>
        <v>Non-Transition States</v>
      </c>
      <c r="AR493" s="13" t="str">
        <f>IF(ISNUMBER(MATCH(C493, {"Gabon","Sudan","Niger","Mali","Burkina Faso","Guinea"}, 0)), "De Facto Countries", "Non-De Facto Countries")</f>
        <v>Non-De Facto Countries</v>
      </c>
      <c r="AS493" s="9" t="str">
        <f t="shared" si="113"/>
        <v>Infrastructure</v>
      </c>
      <c r="AT493" s="9" t="str" cm="1">
        <f t="array" ref="AT493">_xlfn.SWITCH(K493,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94" spans="1:46" ht="10.5">
      <c r="A494" s="8" t="s">
        <v>1152</v>
      </c>
      <c r="B494" s="9" t="s">
        <v>1153</v>
      </c>
      <c r="C494" s="9" t="s">
        <v>203</v>
      </c>
      <c r="D494" s="9" t="s">
        <v>49</v>
      </c>
      <c r="E494" s="9" t="s">
        <v>79</v>
      </c>
      <c r="F494" s="9" t="s">
        <v>133</v>
      </c>
      <c r="G494" s="9" t="s">
        <v>133</v>
      </c>
      <c r="H494" s="9" t="s">
        <v>52</v>
      </c>
      <c r="I494" s="9" t="s">
        <v>53</v>
      </c>
      <c r="J494" s="9" t="s">
        <v>62</v>
      </c>
      <c r="K494" s="9" t="s">
        <v>134</v>
      </c>
      <c r="L494" s="9">
        <v>35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f t="shared" si="101"/>
        <v>0</v>
      </c>
      <c r="S494" s="9">
        <v>0</v>
      </c>
      <c r="T494" s="9">
        <v>0</v>
      </c>
      <c r="U494" s="9">
        <v>0</v>
      </c>
      <c r="V494" s="11">
        <f t="shared" si="102"/>
        <v>35</v>
      </c>
      <c r="W494" s="9" t="s">
        <v>11</v>
      </c>
      <c r="X494" s="9">
        <v>50</v>
      </c>
      <c r="Y494" s="9">
        <v>0</v>
      </c>
      <c r="Z494" s="9">
        <v>0</v>
      </c>
      <c r="AA494" s="9">
        <v>0</v>
      </c>
      <c r="AB494" s="9">
        <v>50</v>
      </c>
      <c r="AC494" s="10">
        <f t="shared" si="114"/>
        <v>35</v>
      </c>
      <c r="AD494" s="9" t="b">
        <f>Table1[[#This Row],[TOTAL HI]]=Table1[[#This Row],[Total]]</f>
        <v>1</v>
      </c>
      <c r="AE494" s="11">
        <f t="shared" si="103"/>
        <v>17.5</v>
      </c>
      <c r="AF494" s="11">
        <f t="shared" si="104"/>
        <v>0</v>
      </c>
      <c r="AG494" s="11">
        <f t="shared" si="105"/>
        <v>0</v>
      </c>
      <c r="AH494" s="11">
        <f t="shared" si="106"/>
        <v>0</v>
      </c>
      <c r="AI494" s="11">
        <f t="shared" si="107"/>
        <v>17.5</v>
      </c>
      <c r="AJ494" s="12">
        <v>45261</v>
      </c>
      <c r="AK494" s="11" t="s">
        <v>56</v>
      </c>
      <c r="AL494" s="9" t="s">
        <v>27</v>
      </c>
      <c r="AM494" s="9" t="str">
        <f t="shared" si="108"/>
        <v>Social</v>
      </c>
      <c r="AN494" s="9" t="str">
        <f t="shared" si="109"/>
        <v>South</v>
      </c>
      <c r="AO494" s="9" t="str">
        <f t="shared" si="110"/>
        <v>&lt;1-50 Mn</v>
      </c>
      <c r="AP494" s="9" t="str">
        <f t="shared" si="111"/>
        <v>ADB Countries</v>
      </c>
      <c r="AQ494" s="9" t="str">
        <f t="shared" si="112"/>
        <v>Non-Transition States</v>
      </c>
      <c r="AR494" s="13" t="str">
        <f>IF(ISNUMBER(MATCH(C494, {"Gabon","Sudan","Niger","Mali","Burkina Faso","Guinea"}, 0)), "De Facto Countries", "Non-De Facto Countries")</f>
        <v>Non-De Facto Countries</v>
      </c>
      <c r="AS494" s="9" t="str">
        <f t="shared" si="113"/>
        <v>Others Including Policy-Based</v>
      </c>
      <c r="AT494" s="9" t="str" cm="1">
        <f t="array" ref="AT494">_xlfn.SWITCH(K494,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95" spans="1:46" ht="10.5">
      <c r="A495" s="8" t="s">
        <v>1154</v>
      </c>
      <c r="B495" s="9" t="s">
        <v>1155</v>
      </c>
      <c r="C495" s="9" t="s">
        <v>345</v>
      </c>
      <c r="D495" s="9" t="s">
        <v>49</v>
      </c>
      <c r="E495" s="9" t="s">
        <v>50</v>
      </c>
      <c r="F495" s="9" t="s">
        <v>256</v>
      </c>
      <c r="G495" s="9" t="s">
        <v>256</v>
      </c>
      <c r="H495" s="9" t="s">
        <v>52</v>
      </c>
      <c r="I495" s="9" t="s">
        <v>53</v>
      </c>
      <c r="J495" s="9" t="s">
        <v>112</v>
      </c>
      <c r="K495" s="9" t="s">
        <v>134</v>
      </c>
      <c r="L495" s="9">
        <v>0</v>
      </c>
      <c r="M495" s="9">
        <v>0</v>
      </c>
      <c r="N495" s="9">
        <v>0</v>
      </c>
      <c r="O495" s="9">
        <v>10</v>
      </c>
      <c r="P495" s="9">
        <v>0</v>
      </c>
      <c r="Q495" s="9">
        <v>0</v>
      </c>
      <c r="R495" s="9">
        <f t="shared" si="101"/>
        <v>10</v>
      </c>
      <c r="S495" s="9">
        <v>0</v>
      </c>
      <c r="T495" s="9">
        <v>0</v>
      </c>
      <c r="U495" s="9">
        <v>0</v>
      </c>
      <c r="V495" s="11">
        <f t="shared" si="102"/>
        <v>10</v>
      </c>
      <c r="W495" s="9" t="s">
        <v>17</v>
      </c>
      <c r="X495" s="9">
        <v>0</v>
      </c>
      <c r="Y495" s="9">
        <v>0</v>
      </c>
      <c r="Z495" s="9">
        <v>0</v>
      </c>
      <c r="AA495" s="9">
        <v>0</v>
      </c>
      <c r="AB495" s="9">
        <v>100</v>
      </c>
      <c r="AC495" s="10">
        <f t="shared" si="114"/>
        <v>10</v>
      </c>
      <c r="AD495" s="9" t="b">
        <f>Table1[[#This Row],[TOTAL HI]]=Table1[[#This Row],[Total]]</f>
        <v>1</v>
      </c>
      <c r="AE495" s="11">
        <f t="shared" si="103"/>
        <v>0</v>
      </c>
      <c r="AF495" s="11">
        <f t="shared" si="104"/>
        <v>0</v>
      </c>
      <c r="AG495" s="11">
        <f t="shared" si="105"/>
        <v>0</v>
      </c>
      <c r="AH495" s="11">
        <f t="shared" si="106"/>
        <v>0</v>
      </c>
      <c r="AI495" s="11">
        <f t="shared" si="107"/>
        <v>10</v>
      </c>
      <c r="AJ495" s="12">
        <v>45261</v>
      </c>
      <c r="AK495" s="11" t="s">
        <v>56</v>
      </c>
      <c r="AL495" s="9" t="s">
        <v>27</v>
      </c>
      <c r="AM495" s="9" t="str">
        <f t="shared" si="108"/>
        <v>Social</v>
      </c>
      <c r="AN495" s="9" t="str">
        <f t="shared" si="109"/>
        <v>East</v>
      </c>
      <c r="AO495" s="9" t="str">
        <f t="shared" si="110"/>
        <v>&lt;1-50 Mn</v>
      </c>
      <c r="AP495" s="9" t="str">
        <f t="shared" si="111"/>
        <v>ADF Countries</v>
      </c>
      <c r="AQ495" s="9" t="str">
        <f t="shared" si="112"/>
        <v>Transition States</v>
      </c>
      <c r="AR495" s="13" t="str">
        <f>IF(ISNUMBER(MATCH(C495, {"Gabon","Sudan","Niger","Mali","Burkina Faso","Guinea"}, 0)), "De Facto Countries", "Non-De Facto Countries")</f>
        <v>Non-De Facto Countries</v>
      </c>
      <c r="AS495" s="9" t="str">
        <f t="shared" si="113"/>
        <v>Others Including Policy-Based</v>
      </c>
      <c r="AT495" s="9" t="str" cm="1">
        <f t="array" ref="AT495">_xlfn.SWITCH(K495,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96" spans="1:46" ht="10.5">
      <c r="A496" s="8" t="s">
        <v>1156</v>
      </c>
      <c r="B496" s="9" t="s">
        <v>1157</v>
      </c>
      <c r="C496" s="9" t="s">
        <v>223</v>
      </c>
      <c r="D496" s="9" t="s">
        <v>49</v>
      </c>
      <c r="E496" s="9" t="s">
        <v>79</v>
      </c>
      <c r="F496" s="9" t="s">
        <v>98</v>
      </c>
      <c r="G496" s="9" t="s">
        <v>98</v>
      </c>
      <c r="H496" s="9" t="s">
        <v>52</v>
      </c>
      <c r="I496" s="9" t="s">
        <v>73</v>
      </c>
      <c r="J496" s="9" t="s">
        <v>54</v>
      </c>
      <c r="K496" s="9" t="s">
        <v>99</v>
      </c>
      <c r="L496" s="9">
        <v>0</v>
      </c>
      <c r="M496" s="9">
        <v>116.5</v>
      </c>
      <c r="N496" s="9">
        <v>0</v>
      </c>
      <c r="O496" s="9">
        <v>0</v>
      </c>
      <c r="P496" s="9">
        <v>0</v>
      </c>
      <c r="Q496" s="9">
        <v>0</v>
      </c>
      <c r="R496" s="9">
        <f t="shared" si="101"/>
        <v>0</v>
      </c>
      <c r="S496" s="9">
        <v>0</v>
      </c>
      <c r="T496" s="9">
        <v>0</v>
      </c>
      <c r="U496" s="9">
        <v>0</v>
      </c>
      <c r="V496" s="11">
        <f t="shared" si="102"/>
        <v>116.5</v>
      </c>
      <c r="W496" s="9" t="s">
        <v>12</v>
      </c>
      <c r="X496" s="9">
        <v>0</v>
      </c>
      <c r="Y496" s="9">
        <v>0</v>
      </c>
      <c r="Z496" s="9">
        <v>100</v>
      </c>
      <c r="AA496" s="9">
        <v>0</v>
      </c>
      <c r="AB496" s="9">
        <v>0</v>
      </c>
      <c r="AC496" s="10">
        <f t="shared" si="114"/>
        <v>116.5</v>
      </c>
      <c r="AD496" s="9" t="b">
        <f>Table1[[#This Row],[TOTAL HI]]=Table1[[#This Row],[Total]]</f>
        <v>1</v>
      </c>
      <c r="AE496" s="11">
        <f t="shared" si="103"/>
        <v>0</v>
      </c>
      <c r="AF496" s="11">
        <f t="shared" si="104"/>
        <v>0</v>
      </c>
      <c r="AG496" s="11">
        <f t="shared" si="105"/>
        <v>116.5</v>
      </c>
      <c r="AH496" s="11">
        <f t="shared" si="106"/>
        <v>0</v>
      </c>
      <c r="AI496" s="11">
        <f t="shared" si="107"/>
        <v>0</v>
      </c>
      <c r="AJ496" s="12">
        <v>45261</v>
      </c>
      <c r="AK496" s="11" t="s">
        <v>56</v>
      </c>
      <c r="AL496" s="9" t="s">
        <v>57</v>
      </c>
      <c r="AM496" s="9" t="str">
        <f t="shared" si="108"/>
        <v>Industry</v>
      </c>
      <c r="AN496" s="9" t="str">
        <f t="shared" si="109"/>
        <v>North</v>
      </c>
      <c r="AO496" s="9" t="str">
        <f t="shared" si="110"/>
        <v>100-200 Mn</v>
      </c>
      <c r="AP496" s="9" t="str">
        <f t="shared" si="111"/>
        <v>ADF Countries</v>
      </c>
      <c r="AQ496" s="9" t="str">
        <f t="shared" si="112"/>
        <v>Non-Transition States</v>
      </c>
      <c r="AR496" s="13" t="str">
        <f>IF(ISNUMBER(MATCH(C496, {"Gabon","Sudan","Niger","Mali","Burkina Faso","Guinea"}, 0)), "De Facto Countries", "Non-De Facto Countries")</f>
        <v>Non-De Facto Countries</v>
      </c>
      <c r="AS496" s="9" t="str">
        <f t="shared" si="113"/>
        <v>Others Including Policy-Based</v>
      </c>
      <c r="AT496" s="9" t="str" cm="1">
        <f t="array" ref="AT496">_xlfn.SWITCH(K496,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497" spans="1:46" ht="10.5">
      <c r="A497" s="8" t="s">
        <v>1158</v>
      </c>
      <c r="B497" s="9" t="s">
        <v>1159</v>
      </c>
      <c r="C497" s="9" t="s">
        <v>102</v>
      </c>
      <c r="D497" s="9" t="s">
        <v>49</v>
      </c>
      <c r="E497" s="9" t="s">
        <v>79</v>
      </c>
      <c r="F497" s="9" t="s">
        <v>516</v>
      </c>
      <c r="G497" s="9" t="s">
        <v>516</v>
      </c>
      <c r="H497" s="9" t="s">
        <v>52</v>
      </c>
      <c r="I497" s="9" t="s">
        <v>53</v>
      </c>
      <c r="J497" s="9" t="s">
        <v>85</v>
      </c>
      <c r="K497" s="9" t="s">
        <v>134</v>
      </c>
      <c r="L497" s="9">
        <v>0</v>
      </c>
      <c r="M497" s="9">
        <v>32</v>
      </c>
      <c r="N497" s="9">
        <v>0</v>
      </c>
      <c r="O497" s="9">
        <v>0</v>
      </c>
      <c r="P497" s="9">
        <v>0</v>
      </c>
      <c r="Q497" s="9">
        <v>0</v>
      </c>
      <c r="R497" s="9">
        <f t="shared" si="101"/>
        <v>0</v>
      </c>
      <c r="S497" s="9">
        <v>0</v>
      </c>
      <c r="T497" s="9">
        <v>0</v>
      </c>
      <c r="U497" s="9">
        <v>0</v>
      </c>
      <c r="V497" s="11">
        <f t="shared" si="102"/>
        <v>32</v>
      </c>
      <c r="W497" s="9" t="s">
        <v>12</v>
      </c>
      <c r="X497" s="9">
        <v>0</v>
      </c>
      <c r="Y497" s="9">
        <v>0</v>
      </c>
      <c r="Z497" s="9">
        <v>0</v>
      </c>
      <c r="AA497" s="9">
        <v>0</v>
      </c>
      <c r="AB497" s="9">
        <v>100</v>
      </c>
      <c r="AC497" s="10">
        <f t="shared" si="114"/>
        <v>32</v>
      </c>
      <c r="AD497" s="9" t="b">
        <f>Table1[[#This Row],[TOTAL HI]]=Table1[[#This Row],[Total]]</f>
        <v>1</v>
      </c>
      <c r="AE497" s="11">
        <f t="shared" si="103"/>
        <v>0</v>
      </c>
      <c r="AF497" s="11">
        <f t="shared" si="104"/>
        <v>0</v>
      </c>
      <c r="AG497" s="11">
        <f t="shared" si="105"/>
        <v>0</v>
      </c>
      <c r="AH497" s="11">
        <f t="shared" si="106"/>
        <v>0</v>
      </c>
      <c r="AI497" s="11">
        <f t="shared" si="107"/>
        <v>32</v>
      </c>
      <c r="AJ497" s="12">
        <v>45261</v>
      </c>
      <c r="AK497" s="11" t="s">
        <v>56</v>
      </c>
      <c r="AL497" s="9" t="s">
        <v>27</v>
      </c>
      <c r="AM497" s="9" t="str">
        <f t="shared" si="108"/>
        <v>Social</v>
      </c>
      <c r="AN497" s="9" t="str">
        <f t="shared" si="109"/>
        <v>Nigeria</v>
      </c>
      <c r="AO497" s="9" t="str">
        <f t="shared" si="110"/>
        <v>&lt;1-50 Mn</v>
      </c>
      <c r="AP497" s="9" t="str">
        <f t="shared" si="111"/>
        <v>ADB Countries</v>
      </c>
      <c r="AQ497" s="9" t="str">
        <f t="shared" si="112"/>
        <v>Non-Transition States</v>
      </c>
      <c r="AR497" s="13" t="str">
        <f>IF(ISNUMBER(MATCH(C497, {"Gabon","Sudan","Niger","Mali","Burkina Faso","Guinea"}, 0)), "De Facto Countries", "Non-De Facto Countries")</f>
        <v>Non-De Facto Countries</v>
      </c>
      <c r="AS497" s="9" t="str">
        <f t="shared" si="113"/>
        <v>Others Including Policy-Based</v>
      </c>
      <c r="AT497" s="9" t="str" cm="1">
        <f t="array" ref="AT497">_xlfn.SWITCH(K497,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498" spans="1:46" ht="10.5">
      <c r="A498" s="8" t="s">
        <v>1160</v>
      </c>
      <c r="B498" s="9" t="s">
        <v>1161</v>
      </c>
      <c r="C498" s="9" t="s">
        <v>110</v>
      </c>
      <c r="D498" s="9" t="s">
        <v>49</v>
      </c>
      <c r="E498" s="9" t="s">
        <v>66</v>
      </c>
      <c r="F498" s="9" t="s">
        <v>148</v>
      </c>
      <c r="G498" s="9" t="s">
        <v>148</v>
      </c>
      <c r="H498" s="9" t="s">
        <v>52</v>
      </c>
      <c r="I498" s="9" t="s">
        <v>73</v>
      </c>
      <c r="J498" s="9" t="s">
        <v>112</v>
      </c>
      <c r="K498" s="9" t="s">
        <v>324</v>
      </c>
      <c r="L498" s="9">
        <v>0</v>
      </c>
      <c r="M498" s="9">
        <v>15</v>
      </c>
      <c r="N498" s="9">
        <v>0</v>
      </c>
      <c r="O498" s="9">
        <v>0</v>
      </c>
      <c r="P498" s="9">
        <v>0</v>
      </c>
      <c r="Q498" s="9">
        <v>0</v>
      </c>
      <c r="R498" s="9">
        <f t="shared" si="101"/>
        <v>0</v>
      </c>
      <c r="S498" s="9">
        <v>0</v>
      </c>
      <c r="T498" s="9">
        <v>0</v>
      </c>
      <c r="U498" s="9">
        <v>0</v>
      </c>
      <c r="V498" s="11">
        <f t="shared" si="102"/>
        <v>15</v>
      </c>
      <c r="W498" s="9" t="s">
        <v>12</v>
      </c>
      <c r="X498" s="9">
        <v>0</v>
      </c>
      <c r="Y498" s="9">
        <v>40</v>
      </c>
      <c r="Z498" s="9">
        <v>20</v>
      </c>
      <c r="AA498" s="9">
        <v>20</v>
      </c>
      <c r="AB498" s="9">
        <v>20</v>
      </c>
      <c r="AC498" s="10">
        <f t="shared" si="114"/>
        <v>15</v>
      </c>
      <c r="AD498" s="9" t="b">
        <f>Table1[[#This Row],[TOTAL HI]]=Table1[[#This Row],[Total]]</f>
        <v>1</v>
      </c>
      <c r="AE498" s="11">
        <f t="shared" si="103"/>
        <v>0</v>
      </c>
      <c r="AF498" s="11">
        <f t="shared" si="104"/>
        <v>6</v>
      </c>
      <c r="AG498" s="11">
        <f t="shared" si="105"/>
        <v>3</v>
      </c>
      <c r="AH498" s="11">
        <f t="shared" si="106"/>
        <v>3</v>
      </c>
      <c r="AI498" s="11">
        <f t="shared" si="107"/>
        <v>3</v>
      </c>
      <c r="AJ498" s="12">
        <v>45261</v>
      </c>
      <c r="AK498" s="11" t="s">
        <v>56</v>
      </c>
      <c r="AL498" s="9" t="s">
        <v>27</v>
      </c>
      <c r="AM498" s="9" t="str">
        <f t="shared" si="108"/>
        <v>Power</v>
      </c>
      <c r="AN498" s="9" t="str">
        <f t="shared" si="109"/>
        <v>East</v>
      </c>
      <c r="AO498" s="9" t="str">
        <f t="shared" si="110"/>
        <v>&lt;1-50 Mn</v>
      </c>
      <c r="AP498" s="9" t="str">
        <f t="shared" si="111"/>
        <v>Blend Countries</v>
      </c>
      <c r="AQ498" s="9" t="str">
        <f t="shared" si="112"/>
        <v>Non-Transition States</v>
      </c>
      <c r="AR498" s="13" t="str">
        <f>IF(ISNUMBER(MATCH(C498, {"Gabon","Sudan","Niger","Mali","Burkina Faso","Guinea"}, 0)), "De Facto Countries", "Non-De Facto Countries")</f>
        <v>Non-De Facto Countries</v>
      </c>
      <c r="AS498" s="9" t="str">
        <f t="shared" si="113"/>
        <v>Infrastructure</v>
      </c>
      <c r="AT498" s="9" t="str" cm="1">
        <f t="array" ref="AT498">_xlfn.SWITCH(K498,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499" spans="1:46" ht="10.5">
      <c r="A499" s="8" t="s">
        <v>1162</v>
      </c>
      <c r="B499" s="9" t="s">
        <v>1163</v>
      </c>
      <c r="C499" s="9" t="s">
        <v>267</v>
      </c>
      <c r="D499" s="9" t="s">
        <v>49</v>
      </c>
      <c r="E499" s="9" t="s">
        <v>50</v>
      </c>
      <c r="F499" s="9" t="s">
        <v>208</v>
      </c>
      <c r="G499" s="9" t="s">
        <v>208</v>
      </c>
      <c r="H499" s="9" t="s">
        <v>52</v>
      </c>
      <c r="I499" s="9" t="s">
        <v>53</v>
      </c>
      <c r="J499" s="9" t="s">
        <v>62</v>
      </c>
      <c r="K499" s="9" t="s">
        <v>127</v>
      </c>
      <c r="L499" s="9">
        <v>150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f t="shared" si="101"/>
        <v>0</v>
      </c>
      <c r="S499" s="9">
        <v>0</v>
      </c>
      <c r="T499" s="9">
        <v>0</v>
      </c>
      <c r="U499" s="9">
        <v>0</v>
      </c>
      <c r="V499" s="11">
        <f t="shared" si="102"/>
        <v>150</v>
      </c>
      <c r="W499" s="9" t="s">
        <v>11</v>
      </c>
      <c r="X499" s="9">
        <v>0</v>
      </c>
      <c r="Y499" s="9">
        <v>0</v>
      </c>
      <c r="Z499" s="9">
        <v>0</v>
      </c>
      <c r="AA499" s="9">
        <v>50</v>
      </c>
      <c r="AB499" s="9">
        <v>50</v>
      </c>
      <c r="AC499" s="10">
        <f t="shared" si="114"/>
        <v>150</v>
      </c>
      <c r="AD499" s="9" t="b">
        <f>Table1[[#This Row],[TOTAL HI]]=Table1[[#This Row],[Total]]</f>
        <v>1</v>
      </c>
      <c r="AE499" s="11">
        <f t="shared" si="103"/>
        <v>0</v>
      </c>
      <c r="AF499" s="11">
        <f t="shared" si="104"/>
        <v>0</v>
      </c>
      <c r="AG499" s="11">
        <f t="shared" si="105"/>
        <v>0</v>
      </c>
      <c r="AH499" s="11">
        <f t="shared" si="106"/>
        <v>75</v>
      </c>
      <c r="AI499" s="11">
        <f t="shared" si="107"/>
        <v>75</v>
      </c>
      <c r="AJ499" s="12">
        <v>45261</v>
      </c>
      <c r="AK499" s="11" t="s">
        <v>56</v>
      </c>
      <c r="AL499" s="9" t="s">
        <v>27</v>
      </c>
      <c r="AM499" s="9" t="str">
        <f t="shared" si="108"/>
        <v>Transport</v>
      </c>
      <c r="AN499" s="9" t="str">
        <f t="shared" si="109"/>
        <v>South</v>
      </c>
      <c r="AO499" s="9" t="str">
        <f t="shared" si="110"/>
        <v>100-200 Mn</v>
      </c>
      <c r="AP499" s="9" t="str">
        <f t="shared" si="111"/>
        <v>ADB Countries</v>
      </c>
      <c r="AQ499" s="9" t="str">
        <f t="shared" si="112"/>
        <v>Non-Transition States</v>
      </c>
      <c r="AR499" s="13" t="str">
        <f>IF(ISNUMBER(MATCH(C499, {"Gabon","Sudan","Niger","Mali","Burkina Faso","Guinea"}, 0)), "De Facto Countries", "Non-De Facto Countries")</f>
        <v>Non-De Facto Countries</v>
      </c>
      <c r="AS499" s="9" t="str">
        <f t="shared" si="113"/>
        <v>Infrastructure</v>
      </c>
      <c r="AT499" s="9" t="str" cm="1">
        <f t="array" ref="AT499">_xlfn.SWITCH(K499,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00" spans="1:46" ht="10.5">
      <c r="A500" s="8" t="s">
        <v>1164</v>
      </c>
      <c r="B500" s="9" t="s">
        <v>1165</v>
      </c>
      <c r="C500" s="9" t="s">
        <v>267</v>
      </c>
      <c r="D500" s="9" t="s">
        <v>49</v>
      </c>
      <c r="E500" s="9" t="s">
        <v>79</v>
      </c>
      <c r="F500" s="9" t="s">
        <v>107</v>
      </c>
      <c r="G500" s="9" t="s">
        <v>107</v>
      </c>
      <c r="H500" s="9" t="s">
        <v>52</v>
      </c>
      <c r="I500" s="9" t="s">
        <v>73</v>
      </c>
      <c r="J500" s="9" t="s">
        <v>62</v>
      </c>
      <c r="K500" s="9" t="s">
        <v>75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f t="shared" si="101"/>
        <v>0</v>
      </c>
      <c r="S500" s="9">
        <v>0</v>
      </c>
      <c r="T500" s="9">
        <v>0</v>
      </c>
      <c r="U500" s="9">
        <v>0</v>
      </c>
      <c r="V500" s="11">
        <f t="shared" si="102"/>
        <v>0</v>
      </c>
      <c r="W500" s="9" t="s">
        <v>68</v>
      </c>
      <c r="X500" s="9">
        <v>0</v>
      </c>
      <c r="Y500" s="9">
        <v>80</v>
      </c>
      <c r="Z500" s="9">
        <v>0</v>
      </c>
      <c r="AA500" s="9">
        <v>0</v>
      </c>
      <c r="AB500" s="9">
        <v>20</v>
      </c>
      <c r="AC500" s="10">
        <f t="shared" si="114"/>
        <v>0</v>
      </c>
      <c r="AD500" s="9" t="b">
        <f>Table1[[#This Row],[TOTAL HI]]=Table1[[#This Row],[Total]]</f>
        <v>1</v>
      </c>
      <c r="AE500" s="11">
        <f t="shared" si="103"/>
        <v>0</v>
      </c>
      <c r="AF500" s="11">
        <f t="shared" si="104"/>
        <v>0</v>
      </c>
      <c r="AG500" s="11">
        <f t="shared" si="105"/>
        <v>0</v>
      </c>
      <c r="AH500" s="11">
        <f t="shared" si="106"/>
        <v>0</v>
      </c>
      <c r="AI500" s="11">
        <f t="shared" si="107"/>
        <v>0</v>
      </c>
      <c r="AJ500" s="12">
        <v>45261</v>
      </c>
      <c r="AK500" s="11" t="s">
        <v>56</v>
      </c>
      <c r="AL500" s="9" t="s">
        <v>27</v>
      </c>
      <c r="AM500" s="9" t="str">
        <f t="shared" si="108"/>
        <v>Finance</v>
      </c>
      <c r="AN500" s="9" t="str">
        <f t="shared" si="109"/>
        <v>South</v>
      </c>
      <c r="AO500" s="9" t="str">
        <f t="shared" si="110"/>
        <v>&lt;1-50 Mn</v>
      </c>
      <c r="AP500" s="9" t="str">
        <f t="shared" si="111"/>
        <v>ADB Countries</v>
      </c>
      <c r="AQ500" s="9" t="str">
        <f t="shared" si="112"/>
        <v>Non-Transition States</v>
      </c>
      <c r="AR500" s="13" t="str">
        <f>IF(ISNUMBER(MATCH(C500, {"Gabon","Sudan","Niger","Mali","Burkina Faso","Guinea"}, 0)), "De Facto Countries", "Non-De Facto Countries")</f>
        <v>Non-De Facto Countries</v>
      </c>
      <c r="AS500" s="9" t="str">
        <f t="shared" si="113"/>
        <v>Others Including Policy-Based</v>
      </c>
      <c r="AT500" s="9" t="str" cm="1">
        <f t="array" ref="AT500">_xlfn.SWITCH(K500,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01" spans="1:46" ht="10.5">
      <c r="A501" s="8" t="s">
        <v>1166</v>
      </c>
      <c r="B501" s="9" t="s">
        <v>1167</v>
      </c>
      <c r="C501" s="9" t="s">
        <v>82</v>
      </c>
      <c r="D501" s="9" t="s">
        <v>49</v>
      </c>
      <c r="E501" s="9" t="s">
        <v>50</v>
      </c>
      <c r="F501" s="9" t="s">
        <v>220</v>
      </c>
      <c r="G501" s="9" t="s">
        <v>220</v>
      </c>
      <c r="H501" s="9" t="s">
        <v>52</v>
      </c>
      <c r="I501" s="9" t="s">
        <v>53</v>
      </c>
      <c r="J501" s="9" t="s">
        <v>112</v>
      </c>
      <c r="K501" s="9" t="s">
        <v>86</v>
      </c>
      <c r="L501" s="9">
        <v>0</v>
      </c>
      <c r="M501" s="9">
        <v>0</v>
      </c>
      <c r="N501" s="9">
        <v>0</v>
      </c>
      <c r="O501" s="9">
        <v>15</v>
      </c>
      <c r="P501" s="9">
        <v>0</v>
      </c>
      <c r="Q501" s="9">
        <v>0</v>
      </c>
      <c r="R501" s="9">
        <f t="shared" si="101"/>
        <v>15</v>
      </c>
      <c r="S501" s="9">
        <v>0</v>
      </c>
      <c r="T501" s="9">
        <v>0</v>
      </c>
      <c r="U501" s="9">
        <v>0</v>
      </c>
      <c r="V501" s="11">
        <f t="shared" si="102"/>
        <v>15</v>
      </c>
      <c r="W501" s="9" t="s">
        <v>17</v>
      </c>
      <c r="X501" s="9">
        <v>0</v>
      </c>
      <c r="Y501" s="9">
        <v>80</v>
      </c>
      <c r="Z501" s="9">
        <v>0</v>
      </c>
      <c r="AA501" s="9">
        <v>20</v>
      </c>
      <c r="AB501" s="9">
        <v>0</v>
      </c>
      <c r="AC501" s="10">
        <f t="shared" si="114"/>
        <v>15</v>
      </c>
      <c r="AD501" s="9" t="b">
        <f>Table1[[#This Row],[TOTAL HI]]=Table1[[#This Row],[Total]]</f>
        <v>1</v>
      </c>
      <c r="AE501" s="11">
        <f t="shared" si="103"/>
        <v>0</v>
      </c>
      <c r="AF501" s="11">
        <f t="shared" si="104"/>
        <v>12</v>
      </c>
      <c r="AG501" s="11">
        <f t="shared" si="105"/>
        <v>0</v>
      </c>
      <c r="AH501" s="11">
        <f t="shared" si="106"/>
        <v>3</v>
      </c>
      <c r="AI501" s="11">
        <f t="shared" si="107"/>
        <v>0</v>
      </c>
      <c r="AJ501" s="12">
        <v>45261</v>
      </c>
      <c r="AK501" s="11" t="s">
        <v>56</v>
      </c>
      <c r="AL501" s="9" t="s">
        <v>57</v>
      </c>
      <c r="AM501" s="9" t="str">
        <f t="shared" si="108"/>
        <v>Power</v>
      </c>
      <c r="AN501" s="9" t="str">
        <f t="shared" si="109"/>
        <v>Multi</v>
      </c>
      <c r="AO501" s="9" t="str">
        <f t="shared" si="110"/>
        <v>&lt;1-50 Mn</v>
      </c>
      <c r="AP501" s="9" t="str">
        <f t="shared" si="111"/>
        <v>Multinational</v>
      </c>
      <c r="AQ501" s="9" t="str">
        <f t="shared" si="112"/>
        <v>Multinational</v>
      </c>
      <c r="AR501" s="13" t="str">
        <f>IF(ISNUMBER(MATCH(C501, {"Gabon","Sudan","Niger","Mali","Burkina Faso","Guinea"}, 0)), "De Facto Countries", "Non-De Facto Countries")</f>
        <v>Non-De Facto Countries</v>
      </c>
      <c r="AS501" s="9" t="str">
        <f t="shared" si="113"/>
        <v>Infrastructure</v>
      </c>
      <c r="AT501" s="9" t="str" cm="1">
        <f t="array" ref="AT501">_xlfn.SWITCH(K501,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502" spans="1:46" ht="10.5">
      <c r="A502" s="8" t="s">
        <v>1168</v>
      </c>
      <c r="B502" s="9" t="s">
        <v>1169</v>
      </c>
      <c r="C502" s="9" t="s">
        <v>82</v>
      </c>
      <c r="D502" s="9" t="s">
        <v>49</v>
      </c>
      <c r="E502" s="9" t="s">
        <v>79</v>
      </c>
      <c r="F502" s="9" t="s">
        <v>220</v>
      </c>
      <c r="G502" s="9" t="s">
        <v>220</v>
      </c>
      <c r="H502" s="9" t="s">
        <v>52</v>
      </c>
      <c r="I502" s="9" t="s">
        <v>53</v>
      </c>
      <c r="J502" s="9" t="s">
        <v>112</v>
      </c>
      <c r="K502" s="9" t="s">
        <v>86</v>
      </c>
      <c r="L502" s="9">
        <v>0</v>
      </c>
      <c r="M502" s="9">
        <v>0</v>
      </c>
      <c r="N502" s="9">
        <v>0</v>
      </c>
      <c r="O502" s="9">
        <v>25</v>
      </c>
      <c r="P502" s="9">
        <v>0</v>
      </c>
      <c r="Q502" s="9">
        <v>0</v>
      </c>
      <c r="R502" s="9">
        <f t="shared" si="101"/>
        <v>25</v>
      </c>
      <c r="S502" s="9">
        <v>0</v>
      </c>
      <c r="T502" s="9">
        <v>0</v>
      </c>
      <c r="U502" s="9">
        <v>0</v>
      </c>
      <c r="V502" s="11">
        <f t="shared" si="102"/>
        <v>25</v>
      </c>
      <c r="W502" s="9" t="s">
        <v>17</v>
      </c>
      <c r="X502" s="9">
        <v>0</v>
      </c>
      <c r="Y502" s="9">
        <v>100</v>
      </c>
      <c r="Z502" s="9">
        <v>0</v>
      </c>
      <c r="AA502" s="9">
        <v>0</v>
      </c>
      <c r="AB502" s="9">
        <v>0</v>
      </c>
      <c r="AC502" s="10">
        <f t="shared" si="114"/>
        <v>25</v>
      </c>
      <c r="AD502" s="9" t="b">
        <f>Table1[[#This Row],[TOTAL HI]]=Table1[[#This Row],[Total]]</f>
        <v>1</v>
      </c>
      <c r="AE502" s="11">
        <f t="shared" si="103"/>
        <v>0</v>
      </c>
      <c r="AF502" s="11">
        <f t="shared" si="104"/>
        <v>25</v>
      </c>
      <c r="AG502" s="11">
        <f t="shared" si="105"/>
        <v>0</v>
      </c>
      <c r="AH502" s="11">
        <f t="shared" si="106"/>
        <v>0</v>
      </c>
      <c r="AI502" s="11">
        <f t="shared" si="107"/>
        <v>0</v>
      </c>
      <c r="AJ502" s="12">
        <v>45261</v>
      </c>
      <c r="AK502" s="11" t="s">
        <v>56</v>
      </c>
      <c r="AL502" s="9" t="s">
        <v>57</v>
      </c>
      <c r="AM502" s="9" t="str">
        <f t="shared" si="108"/>
        <v>Power</v>
      </c>
      <c r="AN502" s="9" t="str">
        <f t="shared" si="109"/>
        <v>Multi</v>
      </c>
      <c r="AO502" s="9" t="str">
        <f t="shared" si="110"/>
        <v>&lt;1-50 Mn</v>
      </c>
      <c r="AP502" s="9" t="str">
        <f t="shared" si="111"/>
        <v>Multinational</v>
      </c>
      <c r="AQ502" s="9" t="str">
        <f t="shared" si="112"/>
        <v>Multinational</v>
      </c>
      <c r="AR502" s="13" t="str">
        <f>IF(ISNUMBER(MATCH(C502, {"Gabon","Sudan","Niger","Mali","Burkina Faso","Guinea"}, 0)), "De Facto Countries", "Non-De Facto Countries")</f>
        <v>Non-De Facto Countries</v>
      </c>
      <c r="AS502" s="9" t="str">
        <f t="shared" si="113"/>
        <v>Infrastructure</v>
      </c>
      <c r="AT502" s="9" t="str" cm="1">
        <f t="array" ref="AT502">_xlfn.SWITCH(K502,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503" spans="1:46" ht="10.5">
      <c r="A503" s="8" t="s">
        <v>1170</v>
      </c>
      <c r="B503" s="9" t="s">
        <v>1171</v>
      </c>
      <c r="C503" s="9" t="s">
        <v>115</v>
      </c>
      <c r="D503" s="9" t="s">
        <v>49</v>
      </c>
      <c r="E503" s="9" t="s">
        <v>79</v>
      </c>
      <c r="F503" s="9" t="s">
        <v>61</v>
      </c>
      <c r="G503" s="9" t="s">
        <v>61</v>
      </c>
      <c r="H503" s="9" t="s">
        <v>52</v>
      </c>
      <c r="I503" s="9" t="s">
        <v>53</v>
      </c>
      <c r="J503" s="9" t="s">
        <v>62</v>
      </c>
      <c r="K503" s="9" t="s">
        <v>55</v>
      </c>
      <c r="L503" s="9">
        <v>0</v>
      </c>
      <c r="M503" s="9">
        <v>0</v>
      </c>
      <c r="N503" s="9">
        <v>0</v>
      </c>
      <c r="O503" s="9">
        <v>16.559999999999999</v>
      </c>
      <c r="P503" s="9">
        <v>0</v>
      </c>
      <c r="Q503" s="9">
        <v>0</v>
      </c>
      <c r="R503" s="9">
        <f t="shared" si="101"/>
        <v>16.559999999999999</v>
      </c>
      <c r="S503" s="9">
        <v>0</v>
      </c>
      <c r="T503" s="9">
        <v>0</v>
      </c>
      <c r="U503" s="9">
        <v>0</v>
      </c>
      <c r="V503" s="11">
        <f t="shared" si="102"/>
        <v>16.559999999999999</v>
      </c>
      <c r="W503" s="9" t="s">
        <v>17</v>
      </c>
      <c r="X503" s="9">
        <v>80</v>
      </c>
      <c r="Y503" s="9">
        <v>0</v>
      </c>
      <c r="Z503" s="9">
        <v>20</v>
      </c>
      <c r="AA503" s="9">
        <v>0</v>
      </c>
      <c r="AB503" s="9">
        <v>0</v>
      </c>
      <c r="AC503" s="10">
        <f t="shared" si="114"/>
        <v>16.559999999999999</v>
      </c>
      <c r="AD503" s="9" t="b">
        <f>Table1[[#This Row],[TOTAL HI]]=Table1[[#This Row],[Total]]</f>
        <v>1</v>
      </c>
      <c r="AE503" s="11">
        <f t="shared" si="103"/>
        <v>13.247999999999999</v>
      </c>
      <c r="AF503" s="11">
        <f t="shared" si="104"/>
        <v>0</v>
      </c>
      <c r="AG503" s="11">
        <f t="shared" si="105"/>
        <v>3.3119999999999998</v>
      </c>
      <c r="AH503" s="11">
        <f t="shared" si="106"/>
        <v>0</v>
      </c>
      <c r="AI503" s="11">
        <f t="shared" si="107"/>
        <v>0</v>
      </c>
      <c r="AJ503" s="12">
        <v>45261</v>
      </c>
      <c r="AK503" s="11" t="s">
        <v>56</v>
      </c>
      <c r="AL503" s="9" t="s">
        <v>57</v>
      </c>
      <c r="AM503" s="9" t="str">
        <f t="shared" si="108"/>
        <v>Agriculture</v>
      </c>
      <c r="AN503" s="9" t="str">
        <f t="shared" si="109"/>
        <v>South</v>
      </c>
      <c r="AO503" s="9" t="str">
        <f t="shared" si="110"/>
        <v>&lt;1-50 Mn</v>
      </c>
      <c r="AP503" s="9" t="str">
        <f t="shared" si="111"/>
        <v>ADF Countries</v>
      </c>
      <c r="AQ503" s="9" t="str">
        <f t="shared" si="112"/>
        <v>Transition States</v>
      </c>
      <c r="AR503" s="13" t="str">
        <f>IF(ISNUMBER(MATCH(C503, {"Gabon","Sudan","Niger","Mali","Burkina Faso","Guinea"}, 0)), "De Facto Countries", "Non-De Facto Countries")</f>
        <v>Non-De Facto Countries</v>
      </c>
      <c r="AS503" s="9" t="str">
        <f t="shared" si="113"/>
        <v>Others Including Policy-Based</v>
      </c>
      <c r="AT503" s="9" t="str" cm="1">
        <f t="array" ref="AT503">_xlfn.SWITCH(K503,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04" spans="1:46" ht="10.5">
      <c r="A504" s="8" t="s">
        <v>1172</v>
      </c>
      <c r="B504" s="9" t="s">
        <v>1173</v>
      </c>
      <c r="C504" s="9" t="s">
        <v>200</v>
      </c>
      <c r="D504" s="9" t="s">
        <v>90</v>
      </c>
      <c r="E504" s="9" t="s">
        <v>498</v>
      </c>
      <c r="F504" s="9" t="s">
        <v>51</v>
      </c>
      <c r="G504" s="9" t="s">
        <v>51</v>
      </c>
      <c r="H504" s="9" t="s">
        <v>52</v>
      </c>
      <c r="I504" s="9" t="s">
        <v>53</v>
      </c>
      <c r="J504" s="9" t="s">
        <v>67</v>
      </c>
      <c r="K504" s="9" t="s">
        <v>55</v>
      </c>
      <c r="L504" s="9">
        <v>150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f t="shared" si="101"/>
        <v>0</v>
      </c>
      <c r="S504" s="9">
        <v>0</v>
      </c>
      <c r="T504" s="9">
        <v>0</v>
      </c>
      <c r="U504" s="9">
        <v>0</v>
      </c>
      <c r="V504" s="11">
        <f t="shared" si="102"/>
        <v>150</v>
      </c>
      <c r="W504" s="9" t="s">
        <v>11</v>
      </c>
      <c r="X504" s="9">
        <v>100</v>
      </c>
      <c r="Y504" s="9">
        <v>0</v>
      </c>
      <c r="Z504" s="9">
        <v>0</v>
      </c>
      <c r="AA504" s="9">
        <v>0</v>
      </c>
      <c r="AB504" s="9">
        <v>0</v>
      </c>
      <c r="AC504" s="10">
        <f t="shared" si="114"/>
        <v>150</v>
      </c>
      <c r="AD504" s="9" t="b">
        <f>Table1[[#This Row],[TOTAL HI]]=Table1[[#This Row],[Total]]</f>
        <v>1</v>
      </c>
      <c r="AE504" s="11">
        <f t="shared" si="103"/>
        <v>150</v>
      </c>
      <c r="AF504" s="11">
        <f t="shared" si="104"/>
        <v>0</v>
      </c>
      <c r="AG504" s="11">
        <f t="shared" si="105"/>
        <v>0</v>
      </c>
      <c r="AH504" s="11">
        <f t="shared" si="106"/>
        <v>0</v>
      </c>
      <c r="AI504" s="11">
        <f t="shared" si="107"/>
        <v>0</v>
      </c>
      <c r="AJ504" s="12">
        <v>45261</v>
      </c>
      <c r="AK504" s="11" t="s">
        <v>56</v>
      </c>
      <c r="AL504" s="9" t="s">
        <v>57</v>
      </c>
      <c r="AM504" s="9" t="str">
        <f t="shared" si="108"/>
        <v>Agriculture</v>
      </c>
      <c r="AN504" s="9" t="str">
        <f t="shared" si="109"/>
        <v>Central</v>
      </c>
      <c r="AO504" s="9" t="str">
        <f t="shared" si="110"/>
        <v>100-200 Mn</v>
      </c>
      <c r="AP504" s="9" t="str">
        <f t="shared" si="111"/>
        <v>Blend Countries</v>
      </c>
      <c r="AQ504" s="9" t="str">
        <f t="shared" si="112"/>
        <v>Non-Transition States</v>
      </c>
      <c r="AR504" s="13" t="str">
        <f>IF(ISNUMBER(MATCH(C504, {"Gabon","Sudan","Niger","Mali","Burkina Faso","Guinea"}, 0)), "De Facto Countries", "Non-De Facto Countries")</f>
        <v>Non-De Facto Countries</v>
      </c>
      <c r="AS504" s="9" t="str">
        <f t="shared" si="113"/>
        <v>Others Including Policy-Based</v>
      </c>
      <c r="AT504" s="9" t="str" cm="1">
        <f t="array" ref="AT504">_xlfn.SWITCH(K504,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05" spans="1:46" ht="10.5">
      <c r="A505" s="8" t="s">
        <v>1174</v>
      </c>
      <c r="B505" s="9" t="s">
        <v>1175</v>
      </c>
      <c r="C505" s="9" t="s">
        <v>82</v>
      </c>
      <c r="D505" s="9" t="s">
        <v>49</v>
      </c>
      <c r="E505" s="9" t="s">
        <v>79</v>
      </c>
      <c r="F505" s="9" t="s">
        <v>72</v>
      </c>
      <c r="G505" s="9" t="s">
        <v>72</v>
      </c>
      <c r="H505" s="9" t="s">
        <v>52</v>
      </c>
      <c r="I505" s="9" t="s">
        <v>73</v>
      </c>
      <c r="J505" s="9" t="s">
        <v>62</v>
      </c>
      <c r="K505" s="9" t="s">
        <v>75</v>
      </c>
      <c r="L505" s="9">
        <v>0</v>
      </c>
      <c r="M505" s="9">
        <v>100</v>
      </c>
      <c r="N505" s="9">
        <v>0</v>
      </c>
      <c r="O505" s="9">
        <v>0</v>
      </c>
      <c r="P505" s="9">
        <v>0</v>
      </c>
      <c r="Q505" s="9">
        <v>0</v>
      </c>
      <c r="R505" s="9">
        <f t="shared" si="101"/>
        <v>0</v>
      </c>
      <c r="S505" s="9">
        <v>0</v>
      </c>
      <c r="T505" s="9">
        <v>0</v>
      </c>
      <c r="U505" s="9">
        <v>0</v>
      </c>
      <c r="V505" s="11">
        <f t="shared" si="102"/>
        <v>100</v>
      </c>
      <c r="W505" s="9" t="s">
        <v>12</v>
      </c>
      <c r="X505" s="9">
        <v>0</v>
      </c>
      <c r="Y505" s="9">
        <v>0</v>
      </c>
      <c r="Z505" s="9">
        <v>0</v>
      </c>
      <c r="AA505" s="9">
        <v>0</v>
      </c>
      <c r="AB505" s="9">
        <v>100</v>
      </c>
      <c r="AC505" s="10">
        <f t="shared" si="114"/>
        <v>100</v>
      </c>
      <c r="AD505" s="9" t="b">
        <f>Table1[[#This Row],[TOTAL HI]]=Table1[[#This Row],[Total]]</f>
        <v>1</v>
      </c>
      <c r="AE505" s="11">
        <f t="shared" si="103"/>
        <v>0</v>
      </c>
      <c r="AF505" s="11">
        <f t="shared" si="104"/>
        <v>0</v>
      </c>
      <c r="AG505" s="11">
        <f t="shared" si="105"/>
        <v>0</v>
      </c>
      <c r="AH505" s="11">
        <f t="shared" si="106"/>
        <v>0</v>
      </c>
      <c r="AI505" s="11">
        <f t="shared" si="107"/>
        <v>100</v>
      </c>
      <c r="AJ505" s="12">
        <v>45261</v>
      </c>
      <c r="AK505" s="11" t="s">
        <v>56</v>
      </c>
      <c r="AL505" s="9" t="s">
        <v>27</v>
      </c>
      <c r="AM505" s="9" t="str">
        <f t="shared" si="108"/>
        <v>Finance</v>
      </c>
      <c r="AN505" s="9" t="str">
        <f t="shared" si="109"/>
        <v>Multi</v>
      </c>
      <c r="AO505" s="9" t="str">
        <f t="shared" si="110"/>
        <v>50-100 Mn</v>
      </c>
      <c r="AP505" s="9" t="str">
        <f t="shared" si="111"/>
        <v>Multinational</v>
      </c>
      <c r="AQ505" s="9" t="str">
        <f t="shared" si="112"/>
        <v>Multinational</v>
      </c>
      <c r="AR505" s="13" t="str">
        <f>IF(ISNUMBER(MATCH(C505, {"Gabon","Sudan","Niger","Mali","Burkina Faso","Guinea"}, 0)), "De Facto Countries", "Non-De Facto Countries")</f>
        <v>Non-De Facto Countries</v>
      </c>
      <c r="AS505" s="9" t="str">
        <f t="shared" si="113"/>
        <v>Others Including Policy-Based</v>
      </c>
      <c r="AT505" s="9" t="str" cm="1">
        <f t="array" ref="AT505">_xlfn.SWITCH(K505,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06" spans="1:46" ht="10.5">
      <c r="A506" s="8" t="s">
        <v>1176</v>
      </c>
      <c r="B506" s="9" t="s">
        <v>1177</v>
      </c>
      <c r="C506" s="9" t="s">
        <v>192</v>
      </c>
      <c r="D506" s="9" t="s">
        <v>49</v>
      </c>
      <c r="E506" s="9" t="s">
        <v>50</v>
      </c>
      <c r="F506" s="9" t="s">
        <v>260</v>
      </c>
      <c r="G506" s="9" t="s">
        <v>260</v>
      </c>
      <c r="H506" s="9" t="s">
        <v>52</v>
      </c>
      <c r="I506" s="9" t="s">
        <v>53</v>
      </c>
      <c r="J506" s="9" t="s">
        <v>74</v>
      </c>
      <c r="K506" s="9" t="s">
        <v>261</v>
      </c>
      <c r="L506" s="9">
        <v>0</v>
      </c>
      <c r="M506" s="9">
        <v>16</v>
      </c>
      <c r="N506" s="9">
        <v>0</v>
      </c>
      <c r="O506" s="9">
        <v>0</v>
      </c>
      <c r="P506" s="9">
        <v>0</v>
      </c>
      <c r="Q506" s="9">
        <v>0</v>
      </c>
      <c r="R506" s="9">
        <f t="shared" si="101"/>
        <v>0</v>
      </c>
      <c r="S506" s="9">
        <v>0</v>
      </c>
      <c r="T506" s="9">
        <v>0</v>
      </c>
      <c r="U506" s="9">
        <v>0</v>
      </c>
      <c r="V506" s="11">
        <f t="shared" si="102"/>
        <v>16</v>
      </c>
      <c r="W506" s="9" t="s">
        <v>12</v>
      </c>
      <c r="X506" s="9">
        <v>0</v>
      </c>
      <c r="Y506" s="9">
        <v>0</v>
      </c>
      <c r="Z506" s="9">
        <v>0</v>
      </c>
      <c r="AA506" s="9">
        <v>0</v>
      </c>
      <c r="AB506" s="9">
        <v>100</v>
      </c>
      <c r="AC506" s="10">
        <f t="shared" si="114"/>
        <v>16</v>
      </c>
      <c r="AD506" s="9" t="b">
        <f>Table1[[#This Row],[TOTAL HI]]=Table1[[#This Row],[Total]]</f>
        <v>1</v>
      </c>
      <c r="AE506" s="11">
        <f t="shared" si="103"/>
        <v>0</v>
      </c>
      <c r="AF506" s="11">
        <f t="shared" si="104"/>
        <v>0</v>
      </c>
      <c r="AG506" s="11">
        <f t="shared" si="105"/>
        <v>0</v>
      </c>
      <c r="AH506" s="11">
        <f t="shared" si="106"/>
        <v>0</v>
      </c>
      <c r="AI506" s="11">
        <f t="shared" si="107"/>
        <v>16</v>
      </c>
      <c r="AJ506" s="12">
        <v>45261</v>
      </c>
      <c r="AK506" s="11" t="s">
        <v>56</v>
      </c>
      <c r="AL506" s="9" t="s">
        <v>27</v>
      </c>
      <c r="AM506" s="9" t="str">
        <f t="shared" si="108"/>
        <v>Power</v>
      </c>
      <c r="AN506" s="9" t="str">
        <f t="shared" si="109"/>
        <v>West</v>
      </c>
      <c r="AO506" s="9" t="str">
        <f t="shared" si="110"/>
        <v>&lt;1-50 Mn</v>
      </c>
      <c r="AP506" s="9" t="str">
        <f t="shared" si="111"/>
        <v>Blend Countries</v>
      </c>
      <c r="AQ506" s="9" t="str">
        <f t="shared" si="112"/>
        <v>Non-Transition States</v>
      </c>
      <c r="AR506" s="13" t="str">
        <f>IF(ISNUMBER(MATCH(C506, {"Gabon","Sudan","Niger","Mali","Burkina Faso","Guinea"}, 0)), "De Facto Countries", "Non-De Facto Countries")</f>
        <v>Non-De Facto Countries</v>
      </c>
      <c r="AS506" s="9" t="str">
        <f t="shared" si="113"/>
        <v>Infrastructure</v>
      </c>
      <c r="AT506" s="9" t="str" cm="1">
        <f t="array" ref="AT506">_xlfn.SWITCH(K506,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507" spans="1:46" ht="10.5">
      <c r="A507" s="8" t="s">
        <v>1178</v>
      </c>
      <c r="B507" s="9" t="s">
        <v>1179</v>
      </c>
      <c r="C507" s="9" t="s">
        <v>259</v>
      </c>
      <c r="D507" s="9" t="s">
        <v>49</v>
      </c>
      <c r="E507" s="9" t="s">
        <v>79</v>
      </c>
      <c r="F507" s="9" t="s">
        <v>516</v>
      </c>
      <c r="G507" s="9" t="s">
        <v>516</v>
      </c>
      <c r="H507" s="9" t="s">
        <v>52</v>
      </c>
      <c r="I507" s="9" t="s">
        <v>53</v>
      </c>
      <c r="J507" s="9" t="s">
        <v>74</v>
      </c>
      <c r="K507" s="9" t="s">
        <v>134</v>
      </c>
      <c r="L507" s="9">
        <v>50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f t="shared" si="101"/>
        <v>0</v>
      </c>
      <c r="S507" s="9">
        <v>0</v>
      </c>
      <c r="T507" s="9">
        <v>0</v>
      </c>
      <c r="U507" s="9">
        <v>0</v>
      </c>
      <c r="V507" s="11">
        <f t="shared" si="102"/>
        <v>50</v>
      </c>
      <c r="W507" s="9" t="s">
        <v>11</v>
      </c>
      <c r="X507" s="9">
        <v>0</v>
      </c>
      <c r="Y507" s="9">
        <v>0</v>
      </c>
      <c r="Z507" s="9">
        <v>0</v>
      </c>
      <c r="AA507" s="9">
        <v>0</v>
      </c>
      <c r="AB507" s="9">
        <v>100</v>
      </c>
      <c r="AC507" s="10">
        <f t="shared" si="114"/>
        <v>50</v>
      </c>
      <c r="AD507" s="9" t="b">
        <f>Table1[[#This Row],[TOTAL HI]]=Table1[[#This Row],[Total]]</f>
        <v>1</v>
      </c>
      <c r="AE507" s="11">
        <f t="shared" si="103"/>
        <v>0</v>
      </c>
      <c r="AF507" s="11">
        <f t="shared" si="104"/>
        <v>0</v>
      </c>
      <c r="AG507" s="11">
        <f t="shared" si="105"/>
        <v>0</v>
      </c>
      <c r="AH507" s="11">
        <f t="shared" si="106"/>
        <v>0</v>
      </c>
      <c r="AI507" s="11">
        <f t="shared" si="107"/>
        <v>50</v>
      </c>
      <c r="AJ507" s="12">
        <v>45261</v>
      </c>
      <c r="AK507" s="11" t="s">
        <v>56</v>
      </c>
      <c r="AL507" s="9" t="s">
        <v>27</v>
      </c>
      <c r="AM507" s="9" t="str">
        <f t="shared" si="108"/>
        <v>Social</v>
      </c>
      <c r="AN507" s="9" t="str">
        <f t="shared" si="109"/>
        <v>West</v>
      </c>
      <c r="AO507" s="9" t="str">
        <f t="shared" si="110"/>
        <v>&lt;1-50 Mn</v>
      </c>
      <c r="AP507" s="9" t="str">
        <f t="shared" si="111"/>
        <v>ADF Countries</v>
      </c>
      <c r="AQ507" s="9" t="str">
        <f t="shared" si="112"/>
        <v>Non-Transition States</v>
      </c>
      <c r="AR507" s="13" t="str">
        <f>IF(ISNUMBER(MATCH(C507, {"Gabon","Sudan","Niger","Mali","Burkina Faso","Guinea"}, 0)), "De Facto Countries", "Non-De Facto Countries")</f>
        <v>Non-De Facto Countries</v>
      </c>
      <c r="AS507" s="9" t="str">
        <f t="shared" si="113"/>
        <v>Others Including Policy-Based</v>
      </c>
      <c r="AT507" s="9" t="str" cm="1">
        <f t="array" ref="AT507">_xlfn.SWITCH(K507,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08" spans="1:46" ht="10.5">
      <c r="A508" s="8" t="s">
        <v>1180</v>
      </c>
      <c r="B508" s="9" t="s">
        <v>1181</v>
      </c>
      <c r="C508" s="9" t="s">
        <v>118</v>
      </c>
      <c r="D508" s="9" t="s">
        <v>49</v>
      </c>
      <c r="E508" s="9" t="s">
        <v>50</v>
      </c>
      <c r="F508" s="9" t="s">
        <v>256</v>
      </c>
      <c r="G508" s="9" t="s">
        <v>256</v>
      </c>
      <c r="H508" s="9" t="s">
        <v>52</v>
      </c>
      <c r="I508" s="9" t="s">
        <v>53</v>
      </c>
      <c r="J508" s="9" t="s">
        <v>112</v>
      </c>
      <c r="K508" s="9" t="s">
        <v>134</v>
      </c>
      <c r="L508" s="9">
        <v>0</v>
      </c>
      <c r="M508" s="9">
        <v>0</v>
      </c>
      <c r="N508" s="9">
        <v>60</v>
      </c>
      <c r="O508" s="9">
        <v>0</v>
      </c>
      <c r="P508" s="9">
        <v>0</v>
      </c>
      <c r="Q508" s="9">
        <v>0</v>
      </c>
      <c r="R508" s="9">
        <f t="shared" si="101"/>
        <v>60</v>
      </c>
      <c r="S508" s="9">
        <v>0</v>
      </c>
      <c r="T508" s="9">
        <v>0</v>
      </c>
      <c r="U508" s="9">
        <v>0</v>
      </c>
      <c r="V508" s="11">
        <f t="shared" si="102"/>
        <v>60</v>
      </c>
      <c r="W508" s="9" t="s">
        <v>17</v>
      </c>
      <c r="X508" s="9">
        <v>0</v>
      </c>
      <c r="Y508" s="9">
        <v>0</v>
      </c>
      <c r="Z508" s="9">
        <v>0</v>
      </c>
      <c r="AA508" s="9">
        <v>0</v>
      </c>
      <c r="AB508" s="9">
        <v>100</v>
      </c>
      <c r="AC508" s="10">
        <f t="shared" si="114"/>
        <v>60</v>
      </c>
      <c r="AD508" s="9" t="b">
        <f>Table1[[#This Row],[TOTAL HI]]=Table1[[#This Row],[Total]]</f>
        <v>1</v>
      </c>
      <c r="AE508" s="11">
        <f t="shared" si="103"/>
        <v>0</v>
      </c>
      <c r="AF508" s="11">
        <f t="shared" si="104"/>
        <v>0</v>
      </c>
      <c r="AG508" s="11">
        <f t="shared" si="105"/>
        <v>0</v>
      </c>
      <c r="AH508" s="11">
        <f t="shared" si="106"/>
        <v>0</v>
      </c>
      <c r="AI508" s="11">
        <f t="shared" si="107"/>
        <v>60</v>
      </c>
      <c r="AJ508" s="12">
        <v>45261</v>
      </c>
      <c r="AK508" s="11" t="s">
        <v>56</v>
      </c>
      <c r="AL508" s="9" t="s">
        <v>27</v>
      </c>
      <c r="AM508" s="9" t="str">
        <f t="shared" si="108"/>
        <v>Social</v>
      </c>
      <c r="AN508" s="9" t="str">
        <f t="shared" si="109"/>
        <v>East</v>
      </c>
      <c r="AO508" s="9" t="str">
        <f t="shared" si="110"/>
        <v>50-100 Mn</v>
      </c>
      <c r="AP508" s="9" t="str">
        <f t="shared" si="111"/>
        <v>Blend Countries</v>
      </c>
      <c r="AQ508" s="9" t="str">
        <f t="shared" si="112"/>
        <v>Non-Transition States</v>
      </c>
      <c r="AR508" s="13" t="str">
        <f>IF(ISNUMBER(MATCH(C508, {"Gabon","Sudan","Niger","Mali","Burkina Faso","Guinea"}, 0)), "De Facto Countries", "Non-De Facto Countries")</f>
        <v>Non-De Facto Countries</v>
      </c>
      <c r="AS508" s="9" t="str">
        <f t="shared" si="113"/>
        <v>Others Including Policy-Based</v>
      </c>
      <c r="AT508" s="9" t="str" cm="1">
        <f t="array" ref="AT508">_xlfn.SWITCH(K508,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09" spans="1:46" ht="10.5">
      <c r="A509" s="8" t="s">
        <v>1182</v>
      </c>
      <c r="B509" s="9" t="s">
        <v>1183</v>
      </c>
      <c r="C509" s="9" t="s">
        <v>89</v>
      </c>
      <c r="D509" s="9" t="s">
        <v>49</v>
      </c>
      <c r="E509" s="9" t="s">
        <v>50</v>
      </c>
      <c r="F509" s="9" t="s">
        <v>215</v>
      </c>
      <c r="G509" s="9" t="s">
        <v>215</v>
      </c>
      <c r="H509" s="9" t="s">
        <v>52</v>
      </c>
      <c r="I509" s="9" t="s">
        <v>53</v>
      </c>
      <c r="J509" s="9" t="s">
        <v>74</v>
      </c>
      <c r="K509" s="9" t="s">
        <v>216</v>
      </c>
      <c r="L509" s="9">
        <v>0</v>
      </c>
      <c r="M509" s="9">
        <v>0</v>
      </c>
      <c r="N509" s="9">
        <v>0</v>
      </c>
      <c r="O509" s="9">
        <v>7</v>
      </c>
      <c r="P509" s="9">
        <v>0</v>
      </c>
      <c r="Q509" s="9">
        <v>0</v>
      </c>
      <c r="R509" s="9">
        <f t="shared" si="101"/>
        <v>7</v>
      </c>
      <c r="S509" s="9">
        <v>0</v>
      </c>
      <c r="T509" s="9">
        <v>0</v>
      </c>
      <c r="U509" s="9">
        <v>0</v>
      </c>
      <c r="V509" s="11">
        <f t="shared" si="102"/>
        <v>7</v>
      </c>
      <c r="W509" s="9" t="s">
        <v>17</v>
      </c>
      <c r="X509" s="9">
        <v>0</v>
      </c>
      <c r="Y509" s="9">
        <v>0</v>
      </c>
      <c r="Z509" s="9">
        <v>0</v>
      </c>
      <c r="AA509" s="9">
        <v>0</v>
      </c>
      <c r="AB509" s="9">
        <v>100</v>
      </c>
      <c r="AC509" s="10">
        <f t="shared" si="114"/>
        <v>7</v>
      </c>
      <c r="AD509" s="9" t="b">
        <f>Table1[[#This Row],[TOTAL HI]]=Table1[[#This Row],[Total]]</f>
        <v>1</v>
      </c>
      <c r="AE509" s="11">
        <f t="shared" si="103"/>
        <v>0</v>
      </c>
      <c r="AF509" s="11">
        <f t="shared" si="104"/>
        <v>0</v>
      </c>
      <c r="AG509" s="11">
        <f t="shared" si="105"/>
        <v>0</v>
      </c>
      <c r="AH509" s="11">
        <f t="shared" si="106"/>
        <v>0</v>
      </c>
      <c r="AI509" s="11">
        <f t="shared" si="107"/>
        <v>7</v>
      </c>
      <c r="AJ509" s="12">
        <v>45261</v>
      </c>
      <c r="AK509" s="11" t="s">
        <v>56</v>
      </c>
      <c r="AL509" s="9" t="s">
        <v>27</v>
      </c>
      <c r="AM509" s="9" t="str">
        <f t="shared" si="108"/>
        <v>Multi-Sector</v>
      </c>
      <c r="AN509" s="9" t="str">
        <f t="shared" si="109"/>
        <v>West</v>
      </c>
      <c r="AO509" s="9" t="str">
        <f t="shared" si="110"/>
        <v>&lt;1-50 Mn</v>
      </c>
      <c r="AP509" s="9" t="str">
        <f t="shared" si="111"/>
        <v>ADF Countries</v>
      </c>
      <c r="AQ509" s="9" t="str">
        <f t="shared" si="112"/>
        <v>Non-Transition States</v>
      </c>
      <c r="AR509" s="13" t="str">
        <f>IF(ISNUMBER(MATCH(C509, {"Gabon","Sudan","Niger","Mali","Burkina Faso","Guinea"}, 0)), "De Facto Countries", "Non-De Facto Countries")</f>
        <v>Non-De Facto Countries</v>
      </c>
      <c r="AS509" s="9" t="str">
        <f t="shared" si="113"/>
        <v>Others Including Policy-Based</v>
      </c>
      <c r="AT509" s="9" t="str" cm="1">
        <f t="array" ref="AT509">_xlfn.SWITCH(K509,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ECVP</v>
      </c>
    </row>
    <row r="510" spans="1:46" ht="10.5">
      <c r="A510" s="8" t="s">
        <v>1184</v>
      </c>
      <c r="B510" s="9" t="s">
        <v>1185</v>
      </c>
      <c r="C510" s="9" t="s">
        <v>606</v>
      </c>
      <c r="D510" s="9" t="s">
        <v>49</v>
      </c>
      <c r="E510" s="9" t="s">
        <v>50</v>
      </c>
      <c r="F510" s="9" t="s">
        <v>256</v>
      </c>
      <c r="G510" s="9" t="s">
        <v>256</v>
      </c>
      <c r="H510" s="9" t="s">
        <v>52</v>
      </c>
      <c r="I510" s="9" t="s">
        <v>53</v>
      </c>
      <c r="J510" s="9" t="s">
        <v>112</v>
      </c>
      <c r="K510" s="9" t="s">
        <v>134</v>
      </c>
      <c r="L510" s="9">
        <v>0</v>
      </c>
      <c r="M510" s="9">
        <v>0</v>
      </c>
      <c r="N510" s="9">
        <v>0</v>
      </c>
      <c r="O510" s="9">
        <v>9</v>
      </c>
      <c r="P510" s="9">
        <v>0</v>
      </c>
      <c r="Q510" s="9">
        <v>6</v>
      </c>
      <c r="R510" s="9">
        <f t="shared" si="101"/>
        <v>15</v>
      </c>
      <c r="S510" s="9">
        <v>0</v>
      </c>
      <c r="T510" s="9">
        <v>0</v>
      </c>
      <c r="U510" s="9">
        <v>0</v>
      </c>
      <c r="V510" s="11">
        <f t="shared" si="102"/>
        <v>15</v>
      </c>
      <c r="W510" s="9" t="s">
        <v>17</v>
      </c>
      <c r="X510" s="9">
        <v>0</v>
      </c>
      <c r="Y510" s="9">
        <v>0</v>
      </c>
      <c r="Z510" s="9">
        <v>0</v>
      </c>
      <c r="AA510" s="9">
        <v>0</v>
      </c>
      <c r="AB510" s="9">
        <v>100</v>
      </c>
      <c r="AC510" s="10">
        <f t="shared" si="114"/>
        <v>15</v>
      </c>
      <c r="AD510" s="9" t="b">
        <f>Table1[[#This Row],[TOTAL HI]]=Table1[[#This Row],[Total]]</f>
        <v>1</v>
      </c>
      <c r="AE510" s="11">
        <f t="shared" si="103"/>
        <v>0</v>
      </c>
      <c r="AF510" s="11">
        <f t="shared" si="104"/>
        <v>0</v>
      </c>
      <c r="AG510" s="11">
        <f t="shared" si="105"/>
        <v>0</v>
      </c>
      <c r="AH510" s="11">
        <f t="shared" si="106"/>
        <v>0</v>
      </c>
      <c r="AI510" s="11">
        <f t="shared" si="107"/>
        <v>15</v>
      </c>
      <c r="AJ510" s="12">
        <v>45261</v>
      </c>
      <c r="AK510" s="11" t="s">
        <v>56</v>
      </c>
      <c r="AL510" s="9" t="s">
        <v>27</v>
      </c>
      <c r="AM510" s="9" t="str">
        <f t="shared" si="108"/>
        <v>Social</v>
      </c>
      <c r="AN510" s="9" t="str">
        <f t="shared" si="109"/>
        <v>East</v>
      </c>
      <c r="AO510" s="9" t="str">
        <f t="shared" si="110"/>
        <v>&lt;1-50 Mn</v>
      </c>
      <c r="AP510" s="9" t="str">
        <f t="shared" si="111"/>
        <v>ADF Countries</v>
      </c>
      <c r="AQ510" s="9" t="str">
        <f t="shared" si="112"/>
        <v>Transition States</v>
      </c>
      <c r="AR510" s="13" t="str">
        <f>IF(ISNUMBER(MATCH(C510, {"Gabon","Sudan","Niger","Mali","Burkina Faso","Guinea"}, 0)), "De Facto Countries", "Non-De Facto Countries")</f>
        <v>De Facto Countries</v>
      </c>
      <c r="AS510" s="9" t="str">
        <f t="shared" si="113"/>
        <v>Others Including Policy-Based</v>
      </c>
      <c r="AT510" s="9" t="str" cm="1">
        <f t="array" ref="AT510">_xlfn.SWITCH(K510,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11" spans="1:46" ht="10.5">
      <c r="A511" s="8" t="s">
        <v>1186</v>
      </c>
      <c r="B511" s="9" t="s">
        <v>1187</v>
      </c>
      <c r="C511" s="9" t="s">
        <v>89</v>
      </c>
      <c r="D511" s="9" t="s">
        <v>90</v>
      </c>
      <c r="E511" s="9" t="s">
        <v>498</v>
      </c>
      <c r="F511" s="9" t="s">
        <v>516</v>
      </c>
      <c r="G511" s="9" t="s">
        <v>516</v>
      </c>
      <c r="H511" s="9" t="s">
        <v>52</v>
      </c>
      <c r="I511" s="9" t="s">
        <v>53</v>
      </c>
      <c r="J511" s="9" t="s">
        <v>74</v>
      </c>
      <c r="K511" s="9" t="s">
        <v>134</v>
      </c>
      <c r="L511" s="9">
        <v>0</v>
      </c>
      <c r="M511" s="9">
        <v>0</v>
      </c>
      <c r="N511" s="9">
        <v>0</v>
      </c>
      <c r="O511" s="9">
        <v>15</v>
      </c>
      <c r="P511" s="9">
        <v>0</v>
      </c>
      <c r="Q511" s="9">
        <v>0</v>
      </c>
      <c r="R511" s="9">
        <f t="shared" si="101"/>
        <v>15</v>
      </c>
      <c r="S511" s="9">
        <v>0</v>
      </c>
      <c r="T511" s="9">
        <v>0</v>
      </c>
      <c r="U511" s="9">
        <v>0</v>
      </c>
      <c r="V511" s="11">
        <f t="shared" si="102"/>
        <v>15</v>
      </c>
      <c r="W511" s="9" t="s">
        <v>17</v>
      </c>
      <c r="X511" s="9">
        <v>5</v>
      </c>
      <c r="Y511" s="9">
        <v>0</v>
      </c>
      <c r="Z511" s="9">
        <v>15</v>
      </c>
      <c r="AA511" s="9">
        <v>0</v>
      </c>
      <c r="AB511" s="9">
        <v>80</v>
      </c>
      <c r="AC511" s="10">
        <f t="shared" si="114"/>
        <v>15</v>
      </c>
      <c r="AD511" s="9" t="b">
        <f>Table1[[#This Row],[TOTAL HI]]=Table1[[#This Row],[Total]]</f>
        <v>1</v>
      </c>
      <c r="AE511" s="11">
        <f t="shared" si="103"/>
        <v>0.75</v>
      </c>
      <c r="AF511" s="11">
        <f t="shared" si="104"/>
        <v>0</v>
      </c>
      <c r="AG511" s="11">
        <f t="shared" si="105"/>
        <v>2.25</v>
      </c>
      <c r="AH511" s="11">
        <f t="shared" si="106"/>
        <v>0</v>
      </c>
      <c r="AI511" s="11">
        <f t="shared" si="107"/>
        <v>12</v>
      </c>
      <c r="AJ511" s="12">
        <v>45261</v>
      </c>
      <c r="AK511" s="11" t="s">
        <v>56</v>
      </c>
      <c r="AL511" s="9" t="s">
        <v>27</v>
      </c>
      <c r="AM511" s="9" t="str">
        <f t="shared" si="108"/>
        <v>Social</v>
      </c>
      <c r="AN511" s="9" t="str">
        <f t="shared" si="109"/>
        <v>West</v>
      </c>
      <c r="AO511" s="9" t="str">
        <f t="shared" si="110"/>
        <v>&lt;1-50 Mn</v>
      </c>
      <c r="AP511" s="9" t="str">
        <f t="shared" si="111"/>
        <v>ADF Countries</v>
      </c>
      <c r="AQ511" s="9" t="str">
        <f t="shared" si="112"/>
        <v>Non-Transition States</v>
      </c>
      <c r="AR511" s="13" t="str">
        <f>IF(ISNUMBER(MATCH(C511, {"Gabon","Sudan","Niger","Mali","Burkina Faso","Guinea"}, 0)), "De Facto Countries", "Non-De Facto Countries")</f>
        <v>Non-De Facto Countries</v>
      </c>
      <c r="AS511" s="9" t="str">
        <f t="shared" si="113"/>
        <v>Others Including Policy-Based</v>
      </c>
      <c r="AT511" s="9" t="str" cm="1">
        <f t="array" ref="AT511">_xlfn.SWITCH(K511,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12" spans="1:46" ht="10.5">
      <c r="A512" s="8" t="s">
        <v>1188</v>
      </c>
      <c r="B512" s="9" t="s">
        <v>1189</v>
      </c>
      <c r="C512" s="9" t="s">
        <v>110</v>
      </c>
      <c r="D512" s="9" t="s">
        <v>49</v>
      </c>
      <c r="E512" s="9" t="s">
        <v>79</v>
      </c>
      <c r="F512" s="9" t="s">
        <v>256</v>
      </c>
      <c r="G512" s="9" t="s">
        <v>256</v>
      </c>
      <c r="H512" s="9" t="s">
        <v>52</v>
      </c>
      <c r="I512" s="9" t="s">
        <v>53</v>
      </c>
      <c r="J512" s="9" t="s">
        <v>112</v>
      </c>
      <c r="K512" s="9" t="s">
        <v>134</v>
      </c>
      <c r="L512" s="9">
        <v>0</v>
      </c>
      <c r="M512" s="9">
        <v>0</v>
      </c>
      <c r="N512" s="9">
        <v>40</v>
      </c>
      <c r="O512" s="9">
        <v>0</v>
      </c>
      <c r="P512" s="9">
        <v>0</v>
      </c>
      <c r="Q512" s="9">
        <v>0</v>
      </c>
      <c r="R512" s="9">
        <f t="shared" si="101"/>
        <v>40</v>
      </c>
      <c r="S512" s="9">
        <v>0</v>
      </c>
      <c r="T512" s="9">
        <v>0</v>
      </c>
      <c r="U512" s="9">
        <v>0</v>
      </c>
      <c r="V512" s="11">
        <f t="shared" si="102"/>
        <v>40</v>
      </c>
      <c r="W512" s="9" t="s">
        <v>17</v>
      </c>
      <c r="X512" s="9">
        <v>0</v>
      </c>
      <c r="Y512" s="9">
        <v>0</v>
      </c>
      <c r="Z512" s="9">
        <v>0</v>
      </c>
      <c r="AA512" s="9">
        <v>0</v>
      </c>
      <c r="AB512" s="9">
        <v>100</v>
      </c>
      <c r="AC512" s="10">
        <f t="shared" si="114"/>
        <v>40</v>
      </c>
      <c r="AD512" s="9" t="b">
        <f>Table1[[#This Row],[TOTAL HI]]=Table1[[#This Row],[Total]]</f>
        <v>1</v>
      </c>
      <c r="AE512" s="11">
        <f t="shared" si="103"/>
        <v>0</v>
      </c>
      <c r="AF512" s="11">
        <f t="shared" si="104"/>
        <v>0</v>
      </c>
      <c r="AG512" s="11">
        <f t="shared" si="105"/>
        <v>0</v>
      </c>
      <c r="AH512" s="11">
        <f t="shared" si="106"/>
        <v>0</v>
      </c>
      <c r="AI512" s="11">
        <f t="shared" si="107"/>
        <v>40</v>
      </c>
      <c r="AJ512" s="12">
        <v>45261</v>
      </c>
      <c r="AK512" s="11" t="s">
        <v>56</v>
      </c>
      <c r="AL512" s="9" t="s">
        <v>27</v>
      </c>
      <c r="AM512" s="9" t="str">
        <f t="shared" si="108"/>
        <v>Social</v>
      </c>
      <c r="AN512" s="9" t="str">
        <f t="shared" si="109"/>
        <v>East</v>
      </c>
      <c r="AO512" s="9" t="str">
        <f t="shared" si="110"/>
        <v>&lt;1-50 Mn</v>
      </c>
      <c r="AP512" s="9" t="str">
        <f t="shared" si="111"/>
        <v>Blend Countries</v>
      </c>
      <c r="AQ512" s="9" t="str">
        <f t="shared" si="112"/>
        <v>Non-Transition States</v>
      </c>
      <c r="AR512" s="13" t="str">
        <f>IF(ISNUMBER(MATCH(C512, {"Gabon","Sudan","Niger","Mali","Burkina Faso","Guinea"}, 0)), "De Facto Countries", "Non-De Facto Countries")</f>
        <v>Non-De Facto Countries</v>
      </c>
      <c r="AS512" s="9" t="str">
        <f t="shared" si="113"/>
        <v>Others Including Policy-Based</v>
      </c>
      <c r="AT512" s="9" t="str" cm="1">
        <f t="array" ref="AT512">_xlfn.SWITCH(K512,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13" spans="1:46" ht="10.5">
      <c r="A513" s="8" t="s">
        <v>1190</v>
      </c>
      <c r="B513" s="9" t="s">
        <v>1191</v>
      </c>
      <c r="C513" s="9" t="s">
        <v>428</v>
      </c>
      <c r="D513" s="9" t="s">
        <v>49</v>
      </c>
      <c r="E513" s="9" t="s">
        <v>50</v>
      </c>
      <c r="F513" s="9" t="s">
        <v>183</v>
      </c>
      <c r="G513" s="9" t="s">
        <v>183</v>
      </c>
      <c r="H513" s="9" t="s">
        <v>52</v>
      </c>
      <c r="I513" s="9" t="s">
        <v>53</v>
      </c>
      <c r="J513" s="9" t="s">
        <v>62</v>
      </c>
      <c r="K513" s="9" t="s">
        <v>55</v>
      </c>
      <c r="L513" s="9">
        <v>0</v>
      </c>
      <c r="M513" s="9">
        <v>0</v>
      </c>
      <c r="N513" s="9">
        <v>0</v>
      </c>
      <c r="O513" s="9">
        <v>5</v>
      </c>
      <c r="P513" s="9">
        <v>0</v>
      </c>
      <c r="Q513" s="9">
        <v>0</v>
      </c>
      <c r="R513" s="9">
        <f t="shared" si="101"/>
        <v>5</v>
      </c>
      <c r="S513" s="9">
        <v>0</v>
      </c>
      <c r="T513" s="9">
        <v>0</v>
      </c>
      <c r="U513" s="9">
        <v>0</v>
      </c>
      <c r="V513" s="11">
        <f t="shared" si="102"/>
        <v>5</v>
      </c>
      <c r="W513" s="9" t="s">
        <v>17</v>
      </c>
      <c r="X513" s="9">
        <v>60</v>
      </c>
      <c r="Y513" s="9">
        <v>0</v>
      </c>
      <c r="Z513" s="9">
        <v>0</v>
      </c>
      <c r="AA513" s="9">
        <v>0</v>
      </c>
      <c r="AB513" s="9">
        <v>40</v>
      </c>
      <c r="AC513" s="10">
        <f t="shared" si="114"/>
        <v>5</v>
      </c>
      <c r="AD513" s="9" t="b">
        <f>Table1[[#This Row],[TOTAL HI]]=Table1[[#This Row],[Total]]</f>
        <v>1</v>
      </c>
      <c r="AE513" s="11">
        <f t="shared" si="103"/>
        <v>3</v>
      </c>
      <c r="AF513" s="11">
        <f t="shared" si="104"/>
        <v>0</v>
      </c>
      <c r="AG513" s="11">
        <f t="shared" si="105"/>
        <v>0</v>
      </c>
      <c r="AH513" s="11">
        <f t="shared" si="106"/>
        <v>0</v>
      </c>
      <c r="AI513" s="11">
        <f t="shared" si="107"/>
        <v>2</v>
      </c>
      <c r="AJ513" s="12">
        <v>45261</v>
      </c>
      <c r="AK513" s="11" t="s">
        <v>56</v>
      </c>
      <c r="AL513" s="9" t="s">
        <v>27</v>
      </c>
      <c r="AM513" s="9" t="str">
        <f t="shared" si="108"/>
        <v>Agriculture</v>
      </c>
      <c r="AN513" s="9" t="str">
        <f t="shared" si="109"/>
        <v>South</v>
      </c>
      <c r="AO513" s="9" t="str">
        <f t="shared" si="110"/>
        <v>&lt;1-50 Mn</v>
      </c>
      <c r="AP513" s="9" t="str">
        <f t="shared" si="111"/>
        <v>ADF Countries</v>
      </c>
      <c r="AQ513" s="9" t="str">
        <f t="shared" si="112"/>
        <v>Non-Transition States</v>
      </c>
      <c r="AR513" s="13" t="str">
        <f>IF(ISNUMBER(MATCH(C513, {"Gabon","Sudan","Niger","Mali","Burkina Faso","Guinea"}, 0)), "De Facto Countries", "Non-De Facto Countries")</f>
        <v>Non-De Facto Countries</v>
      </c>
      <c r="AS513" s="9" t="str">
        <f t="shared" si="113"/>
        <v>Others Including Policy-Based</v>
      </c>
      <c r="AT513" s="9" t="str" cm="1">
        <f t="array" ref="AT513">_xlfn.SWITCH(K513,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14" spans="1:46" ht="10.5">
      <c r="A514" s="8" t="s">
        <v>1192</v>
      </c>
      <c r="B514" s="9" t="s">
        <v>1193</v>
      </c>
      <c r="C514" s="9" t="s">
        <v>123</v>
      </c>
      <c r="D514" s="9" t="s">
        <v>49</v>
      </c>
      <c r="E514" s="9" t="s">
        <v>50</v>
      </c>
      <c r="F514" s="9" t="s">
        <v>133</v>
      </c>
      <c r="G514" s="9" t="s">
        <v>133</v>
      </c>
      <c r="H514" s="9" t="s">
        <v>52</v>
      </c>
      <c r="I514" s="9" t="s">
        <v>53</v>
      </c>
      <c r="J514" s="9" t="s">
        <v>62</v>
      </c>
      <c r="K514" s="9" t="s">
        <v>134</v>
      </c>
      <c r="L514" s="9">
        <v>75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f t="shared" ref="R514:R563" si="115">N514+O514+Q514</f>
        <v>0</v>
      </c>
      <c r="S514" s="9">
        <v>0</v>
      </c>
      <c r="T514" s="9">
        <v>0</v>
      </c>
      <c r="U514" s="9">
        <v>0</v>
      </c>
      <c r="V514" s="11">
        <f t="shared" si="102"/>
        <v>75</v>
      </c>
      <c r="W514" s="9" t="s">
        <v>11</v>
      </c>
      <c r="X514" s="9">
        <v>0</v>
      </c>
      <c r="Y514" s="9">
        <v>0</v>
      </c>
      <c r="Z514" s="9">
        <v>0</v>
      </c>
      <c r="AA514" s="9">
        <v>0</v>
      </c>
      <c r="AB514" s="9">
        <v>100</v>
      </c>
      <c r="AC514" s="10">
        <f t="shared" si="114"/>
        <v>75</v>
      </c>
      <c r="AD514" s="9" t="b">
        <f>Table1[[#This Row],[TOTAL HI]]=Table1[[#This Row],[Total]]</f>
        <v>1</v>
      </c>
      <c r="AE514" s="11">
        <f t="shared" si="103"/>
        <v>0</v>
      </c>
      <c r="AF514" s="11">
        <f t="shared" si="104"/>
        <v>0</v>
      </c>
      <c r="AG514" s="11">
        <f t="shared" si="105"/>
        <v>0</v>
      </c>
      <c r="AH514" s="11">
        <f t="shared" si="106"/>
        <v>0</v>
      </c>
      <c r="AI514" s="11">
        <f t="shared" si="107"/>
        <v>75</v>
      </c>
      <c r="AJ514" s="12">
        <v>45261</v>
      </c>
      <c r="AK514" s="11" t="s">
        <v>56</v>
      </c>
      <c r="AL514" s="9" t="s">
        <v>27</v>
      </c>
      <c r="AM514" s="9" t="str">
        <f t="shared" si="108"/>
        <v>Social</v>
      </c>
      <c r="AN514" s="9" t="str">
        <f t="shared" si="109"/>
        <v>South</v>
      </c>
      <c r="AO514" s="9" t="str">
        <f t="shared" si="110"/>
        <v>50-100 Mn</v>
      </c>
      <c r="AP514" s="9" t="str">
        <f t="shared" si="111"/>
        <v>Blend Countries</v>
      </c>
      <c r="AQ514" s="9" t="str">
        <f t="shared" si="112"/>
        <v>Non-Transition States</v>
      </c>
      <c r="AR514" s="13" t="str">
        <f>IF(ISNUMBER(MATCH(C514, {"Gabon","Sudan","Niger","Mali","Burkina Faso","Guinea"}, 0)), "De Facto Countries", "Non-De Facto Countries")</f>
        <v>Non-De Facto Countries</v>
      </c>
      <c r="AS514" s="9" t="str">
        <f t="shared" si="113"/>
        <v>Others Including Policy-Based</v>
      </c>
      <c r="AT514" s="9" t="str" cm="1">
        <f t="array" ref="AT514">_xlfn.SWITCH(K514,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15" spans="1:46" ht="10.5">
      <c r="A515" s="8" t="s">
        <v>1194</v>
      </c>
      <c r="B515" s="9" t="s">
        <v>1195</v>
      </c>
      <c r="C515" s="9" t="s">
        <v>123</v>
      </c>
      <c r="D515" s="9" t="s">
        <v>49</v>
      </c>
      <c r="E515" s="9" t="s">
        <v>79</v>
      </c>
      <c r="F515" s="9" t="s">
        <v>107</v>
      </c>
      <c r="G515" s="9" t="s">
        <v>107</v>
      </c>
      <c r="H515" s="9" t="s">
        <v>52</v>
      </c>
      <c r="I515" s="9" t="s">
        <v>73</v>
      </c>
      <c r="J515" s="9" t="s">
        <v>74</v>
      </c>
      <c r="K515" s="9" t="s">
        <v>75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f t="shared" si="115"/>
        <v>0</v>
      </c>
      <c r="S515" s="9">
        <v>0</v>
      </c>
      <c r="T515" s="9">
        <v>0</v>
      </c>
      <c r="U515" s="9">
        <v>0</v>
      </c>
      <c r="V515" s="11">
        <f t="shared" si="102"/>
        <v>0</v>
      </c>
      <c r="W515" s="9" t="s">
        <v>68</v>
      </c>
      <c r="X515" s="9">
        <v>20</v>
      </c>
      <c r="Y515" s="9">
        <v>20</v>
      </c>
      <c r="Z515" s="9">
        <v>20</v>
      </c>
      <c r="AA515" s="9">
        <v>20</v>
      </c>
      <c r="AB515" s="9">
        <v>20</v>
      </c>
      <c r="AC515" s="10">
        <f t="shared" si="114"/>
        <v>0</v>
      </c>
      <c r="AD515" s="9" t="b">
        <f>Table1[[#This Row],[TOTAL HI]]=Table1[[#This Row],[Total]]</f>
        <v>1</v>
      </c>
      <c r="AE515" s="11">
        <f t="shared" si="103"/>
        <v>0</v>
      </c>
      <c r="AF515" s="11">
        <f t="shared" si="104"/>
        <v>0</v>
      </c>
      <c r="AG515" s="11">
        <f t="shared" si="105"/>
        <v>0</v>
      </c>
      <c r="AH515" s="11">
        <f t="shared" si="106"/>
        <v>0</v>
      </c>
      <c r="AI515" s="11">
        <f t="shared" si="107"/>
        <v>0</v>
      </c>
      <c r="AJ515" s="12">
        <v>45261</v>
      </c>
      <c r="AK515" s="11" t="s">
        <v>56</v>
      </c>
      <c r="AL515" s="9" t="s">
        <v>27</v>
      </c>
      <c r="AM515" s="9" t="str">
        <f t="shared" si="108"/>
        <v>Finance</v>
      </c>
      <c r="AN515" s="9" t="str">
        <f t="shared" si="109"/>
        <v>South</v>
      </c>
      <c r="AO515" s="9" t="str">
        <f t="shared" si="110"/>
        <v>&lt;1-50 Mn</v>
      </c>
      <c r="AP515" s="9" t="str">
        <f t="shared" si="111"/>
        <v>Blend Countries</v>
      </c>
      <c r="AQ515" s="9" t="str">
        <f t="shared" si="112"/>
        <v>Non-Transition States</v>
      </c>
      <c r="AR515" s="13" t="str">
        <f>IF(ISNUMBER(MATCH(C515, {"Gabon","Sudan","Niger","Mali","Burkina Faso","Guinea"}, 0)), "De Facto Countries", "Non-De Facto Countries")</f>
        <v>Non-De Facto Countries</v>
      </c>
      <c r="AS515" s="9" t="str">
        <f t="shared" si="113"/>
        <v>Others Including Policy-Based</v>
      </c>
      <c r="AT515" s="9" t="str" cm="1">
        <f t="array" ref="AT515">_xlfn.SWITCH(K515,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16" spans="1:46" ht="10.5">
      <c r="A516" s="8" t="s">
        <v>1196</v>
      </c>
      <c r="B516" s="9" t="s">
        <v>1197</v>
      </c>
      <c r="C516" s="9" t="s">
        <v>89</v>
      </c>
      <c r="D516" s="9" t="s">
        <v>49</v>
      </c>
      <c r="E516" s="9" t="s">
        <v>50</v>
      </c>
      <c r="F516" s="9" t="s">
        <v>130</v>
      </c>
      <c r="G516" s="9" t="s">
        <v>130</v>
      </c>
      <c r="H516" s="9" t="s">
        <v>52</v>
      </c>
      <c r="I516" s="9" t="s">
        <v>53</v>
      </c>
      <c r="J516" s="9" t="s">
        <v>74</v>
      </c>
      <c r="K516" s="9" t="s">
        <v>104</v>
      </c>
      <c r="L516" s="9">
        <v>0</v>
      </c>
      <c r="M516" s="9">
        <v>0</v>
      </c>
      <c r="N516" s="9">
        <v>0</v>
      </c>
      <c r="O516" s="9">
        <v>25</v>
      </c>
      <c r="P516" s="9">
        <v>0</v>
      </c>
      <c r="Q516" s="9">
        <v>0</v>
      </c>
      <c r="R516" s="9">
        <f t="shared" si="115"/>
        <v>25</v>
      </c>
      <c r="S516" s="9">
        <v>0</v>
      </c>
      <c r="T516" s="9">
        <v>22.59</v>
      </c>
      <c r="U516" s="9">
        <v>0</v>
      </c>
      <c r="V516" s="11">
        <f t="shared" si="102"/>
        <v>25</v>
      </c>
      <c r="W516" s="9" t="s">
        <v>17</v>
      </c>
      <c r="X516" s="9">
        <v>10</v>
      </c>
      <c r="Y516" s="9">
        <v>10</v>
      </c>
      <c r="Z516" s="9">
        <v>0</v>
      </c>
      <c r="AA516" s="9">
        <v>0</v>
      </c>
      <c r="AB516" s="9">
        <v>80</v>
      </c>
      <c r="AC516" s="10">
        <f t="shared" si="114"/>
        <v>25</v>
      </c>
      <c r="AD516" s="9" t="b">
        <f>Table1[[#This Row],[TOTAL HI]]=Table1[[#This Row],[Total]]</f>
        <v>1</v>
      </c>
      <c r="AE516" s="11">
        <f t="shared" si="103"/>
        <v>2.5</v>
      </c>
      <c r="AF516" s="11">
        <f t="shared" si="104"/>
        <v>2.5</v>
      </c>
      <c r="AG516" s="11">
        <f t="shared" si="105"/>
        <v>0</v>
      </c>
      <c r="AH516" s="11">
        <f t="shared" si="106"/>
        <v>0</v>
      </c>
      <c r="AI516" s="11">
        <f t="shared" si="107"/>
        <v>20</v>
      </c>
      <c r="AJ516" s="12">
        <v>45261</v>
      </c>
      <c r="AK516" s="11" t="s">
        <v>56</v>
      </c>
      <c r="AL516" s="9" t="s">
        <v>27</v>
      </c>
      <c r="AM516" s="9" t="str">
        <f t="shared" si="108"/>
        <v>WASH Sector</v>
      </c>
      <c r="AN516" s="9" t="str">
        <f t="shared" si="109"/>
        <v>West</v>
      </c>
      <c r="AO516" s="9" t="str">
        <f t="shared" si="110"/>
        <v>&lt;1-50 Mn</v>
      </c>
      <c r="AP516" s="9" t="str">
        <f t="shared" si="111"/>
        <v>ADF Countries</v>
      </c>
      <c r="AQ516" s="9" t="str">
        <f t="shared" si="112"/>
        <v>Non-Transition States</v>
      </c>
      <c r="AR516" s="13" t="str">
        <f>IF(ISNUMBER(MATCH(C516, {"Gabon","Sudan","Niger","Mali","Burkina Faso","Guinea"}, 0)), "De Facto Countries", "Non-De Facto Countries")</f>
        <v>Non-De Facto Countries</v>
      </c>
      <c r="AS516" s="9" t="str">
        <f t="shared" si="113"/>
        <v>Infrastructure</v>
      </c>
      <c r="AT516" s="9" t="str" cm="1">
        <f t="array" ref="AT516">_xlfn.SWITCH(K516,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17" spans="1:46" ht="10.5">
      <c r="A517" s="8" t="s">
        <v>1198</v>
      </c>
      <c r="B517" s="9" t="s">
        <v>1199</v>
      </c>
      <c r="C517" s="9" t="s">
        <v>96</v>
      </c>
      <c r="D517" s="9" t="s">
        <v>49</v>
      </c>
      <c r="E517" s="9" t="s">
        <v>79</v>
      </c>
      <c r="F517" s="9" t="s">
        <v>130</v>
      </c>
      <c r="G517" s="9" t="s">
        <v>130</v>
      </c>
      <c r="H517" s="9" t="s">
        <v>52</v>
      </c>
      <c r="I517" s="9" t="s">
        <v>53</v>
      </c>
      <c r="J517" s="9" t="s">
        <v>54</v>
      </c>
      <c r="K517" s="9" t="s">
        <v>104</v>
      </c>
      <c r="L517" s="9">
        <v>58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f t="shared" si="115"/>
        <v>0</v>
      </c>
      <c r="S517" s="9">
        <v>0</v>
      </c>
      <c r="T517" s="9">
        <v>0</v>
      </c>
      <c r="U517" s="9">
        <v>0</v>
      </c>
      <c r="V517" s="11">
        <f t="shared" si="102"/>
        <v>58</v>
      </c>
      <c r="W517" s="9" t="s">
        <v>11</v>
      </c>
      <c r="X517" s="9">
        <v>35</v>
      </c>
      <c r="Y517" s="9">
        <v>0</v>
      </c>
      <c r="Z517" s="9">
        <v>20</v>
      </c>
      <c r="AA517" s="9">
        <v>0</v>
      </c>
      <c r="AB517" s="9">
        <v>45</v>
      </c>
      <c r="AC517" s="10">
        <f t="shared" si="114"/>
        <v>58</v>
      </c>
      <c r="AD517" s="9" t="b">
        <f>Table1[[#This Row],[TOTAL HI]]=Table1[[#This Row],[Total]]</f>
        <v>1</v>
      </c>
      <c r="AE517" s="11">
        <f t="shared" si="103"/>
        <v>20.3</v>
      </c>
      <c r="AF517" s="11">
        <f t="shared" si="104"/>
        <v>0</v>
      </c>
      <c r="AG517" s="11">
        <f t="shared" si="105"/>
        <v>11.6</v>
      </c>
      <c r="AH517" s="11">
        <f t="shared" si="106"/>
        <v>0</v>
      </c>
      <c r="AI517" s="11">
        <f t="shared" si="107"/>
        <v>26.1</v>
      </c>
      <c r="AJ517" s="12">
        <v>45261</v>
      </c>
      <c r="AK517" s="11" t="s">
        <v>56</v>
      </c>
      <c r="AL517" s="9" t="s">
        <v>27</v>
      </c>
      <c r="AM517" s="9" t="str">
        <f t="shared" si="108"/>
        <v>WASH Sector</v>
      </c>
      <c r="AN517" s="9" t="str">
        <f t="shared" si="109"/>
        <v>North</v>
      </c>
      <c r="AO517" s="9" t="str">
        <f t="shared" si="110"/>
        <v>50-100 Mn</v>
      </c>
      <c r="AP517" s="9" t="str">
        <f t="shared" si="111"/>
        <v>ADB Countries</v>
      </c>
      <c r="AQ517" s="9" t="str">
        <f t="shared" si="112"/>
        <v>Non-Transition States</v>
      </c>
      <c r="AR517" s="13" t="str">
        <f>IF(ISNUMBER(MATCH(C517, {"Gabon","Sudan","Niger","Mali","Burkina Faso","Guinea"}, 0)), "De Facto Countries", "Non-De Facto Countries")</f>
        <v>Non-De Facto Countries</v>
      </c>
      <c r="AS517" s="9" t="str">
        <f t="shared" si="113"/>
        <v>Infrastructure</v>
      </c>
      <c r="AT517" s="9" t="str" cm="1">
        <f t="array" ref="AT517">_xlfn.SWITCH(K517,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18" spans="1:46" ht="10.5">
      <c r="A518" s="8" t="s">
        <v>1200</v>
      </c>
      <c r="B518" s="9" t="s">
        <v>1201</v>
      </c>
      <c r="C518" s="9" t="s">
        <v>267</v>
      </c>
      <c r="D518" s="9" t="s">
        <v>49</v>
      </c>
      <c r="E518" s="9" t="s">
        <v>50</v>
      </c>
      <c r="F518" s="9" t="s">
        <v>260</v>
      </c>
      <c r="G518" s="9" t="s">
        <v>260</v>
      </c>
      <c r="H518" s="9" t="s">
        <v>52</v>
      </c>
      <c r="I518" s="9" t="s">
        <v>73</v>
      </c>
      <c r="J518" s="9" t="s">
        <v>62</v>
      </c>
      <c r="K518" s="9" t="s">
        <v>261</v>
      </c>
      <c r="L518" s="9">
        <v>80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f t="shared" si="115"/>
        <v>0</v>
      </c>
      <c r="S518" s="9">
        <v>0</v>
      </c>
      <c r="T518" s="9">
        <v>0</v>
      </c>
      <c r="U518" s="9">
        <v>0</v>
      </c>
      <c r="V518" s="11">
        <f t="shared" si="102"/>
        <v>80</v>
      </c>
      <c r="W518" s="9" t="s">
        <v>11</v>
      </c>
      <c r="X518" s="9">
        <v>0</v>
      </c>
      <c r="Y518" s="9">
        <v>100</v>
      </c>
      <c r="Z518" s="9">
        <v>0</v>
      </c>
      <c r="AA518" s="9">
        <v>0</v>
      </c>
      <c r="AB518" s="9">
        <v>0</v>
      </c>
      <c r="AC518" s="10">
        <f t="shared" si="114"/>
        <v>80</v>
      </c>
      <c r="AD518" s="9" t="b">
        <f>Table1[[#This Row],[TOTAL HI]]=Table1[[#This Row],[Total]]</f>
        <v>1</v>
      </c>
      <c r="AE518" s="11">
        <f t="shared" si="103"/>
        <v>0</v>
      </c>
      <c r="AF518" s="11">
        <f t="shared" si="104"/>
        <v>80</v>
      </c>
      <c r="AG518" s="11">
        <f t="shared" si="105"/>
        <v>0</v>
      </c>
      <c r="AH518" s="11">
        <f t="shared" si="106"/>
        <v>0</v>
      </c>
      <c r="AI518" s="11">
        <f t="shared" si="107"/>
        <v>0</v>
      </c>
      <c r="AJ518" s="12">
        <v>45261</v>
      </c>
      <c r="AK518" s="11" t="s">
        <v>56</v>
      </c>
      <c r="AL518" s="9" t="s">
        <v>57</v>
      </c>
      <c r="AM518" s="9" t="str">
        <f t="shared" si="108"/>
        <v>Power</v>
      </c>
      <c r="AN518" s="9" t="str">
        <f t="shared" si="109"/>
        <v>South</v>
      </c>
      <c r="AO518" s="9" t="str">
        <f t="shared" si="110"/>
        <v>50-100 Mn</v>
      </c>
      <c r="AP518" s="9" t="str">
        <f t="shared" si="111"/>
        <v>ADB Countries</v>
      </c>
      <c r="AQ518" s="9" t="str">
        <f t="shared" si="112"/>
        <v>Non-Transition States</v>
      </c>
      <c r="AR518" s="13" t="str">
        <f>IF(ISNUMBER(MATCH(C518, {"Gabon","Sudan","Niger","Mali","Burkina Faso","Guinea"}, 0)), "De Facto Countries", "Non-De Facto Countries")</f>
        <v>Non-De Facto Countries</v>
      </c>
      <c r="AS518" s="9" t="str">
        <f t="shared" si="113"/>
        <v>Infrastructure</v>
      </c>
      <c r="AT518" s="9" t="str" cm="1">
        <f t="array" ref="AT518">_xlfn.SWITCH(K518,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519" spans="1:46" ht="10.5">
      <c r="A519" s="8" t="s">
        <v>1202</v>
      </c>
      <c r="B519" s="9" t="s">
        <v>1203</v>
      </c>
      <c r="C519" s="9" t="s">
        <v>96</v>
      </c>
      <c r="D519" s="9" t="s">
        <v>49</v>
      </c>
      <c r="E519" s="9" t="s">
        <v>66</v>
      </c>
      <c r="F519" s="9" t="s">
        <v>51</v>
      </c>
      <c r="G519" s="9" t="s">
        <v>51</v>
      </c>
      <c r="H519" s="9" t="s">
        <v>84</v>
      </c>
      <c r="I519" s="9" t="s">
        <v>53</v>
      </c>
      <c r="J519" s="9" t="s">
        <v>54</v>
      </c>
      <c r="K519" s="9" t="s">
        <v>55</v>
      </c>
      <c r="L519" s="9">
        <v>37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f t="shared" si="115"/>
        <v>0</v>
      </c>
      <c r="S519" s="9">
        <v>0</v>
      </c>
      <c r="T519" s="9">
        <v>0</v>
      </c>
      <c r="U519" s="9">
        <v>0</v>
      </c>
      <c r="V519" s="11">
        <f t="shared" ref="V519:V563" si="116">L519+M519+N519+O519+P519+Q519+S519+U519</f>
        <v>37</v>
      </c>
      <c r="W519" s="9" t="s">
        <v>11</v>
      </c>
      <c r="X519" s="9">
        <v>60</v>
      </c>
      <c r="Y519" s="9">
        <v>0</v>
      </c>
      <c r="Z519" s="9">
        <v>10</v>
      </c>
      <c r="AA519" s="9">
        <v>0</v>
      </c>
      <c r="AB519" s="9">
        <v>30</v>
      </c>
      <c r="AC519" s="10">
        <f t="shared" si="114"/>
        <v>37</v>
      </c>
      <c r="AD519" s="9" t="b">
        <f>Table1[[#This Row],[TOTAL HI]]=Table1[[#This Row],[Total]]</f>
        <v>1</v>
      </c>
      <c r="AE519" s="11">
        <f t="shared" ref="AE519:AE563" si="117">IFERROR((V519*X519)/(100),"")</f>
        <v>22.2</v>
      </c>
      <c r="AF519" s="11">
        <f t="shared" ref="AF519:AF563" si="118">IFERROR((V519*Y519)/100,"")</f>
        <v>0</v>
      </c>
      <c r="AG519" s="11">
        <f t="shared" ref="AG519:AG563" si="119">IFERROR((V519*Z519)/100,"")</f>
        <v>3.7</v>
      </c>
      <c r="AH519" s="11">
        <f t="shared" ref="AH519:AH563" si="120">IFERROR((V519*AA519)/100,"")</f>
        <v>0</v>
      </c>
      <c r="AI519" s="11">
        <f t="shared" ref="AI519:AI563" si="121">IFERROR((V519*AB519)/100,"")</f>
        <v>11.1</v>
      </c>
      <c r="AJ519" s="12">
        <v>45261</v>
      </c>
      <c r="AK519" s="11" t="s">
        <v>56</v>
      </c>
      <c r="AL519" s="9" t="s">
        <v>27</v>
      </c>
      <c r="AM519" s="9" t="str">
        <f t="shared" ref="AM519:AM563" si="122">IF(MID(A519,6,1)="A","Agriculture",
IF(MID(A519,6,1)="B","Industry",
IF(MID(A519,6,1)="C","Environment",
IF(MID(A519,6,1)="D","Transport",
IF(MID(A519,6,1)="E","WASH Sector",
IF(MID(A519,6,1)="F","Power",
IF(MID(A519,6,1)="G","ICT",
IF(MID(A519,6,1)="H","Finance",
IF(MID(A519,6,1)="I","Social",
IF(MID(A519,6,1)="J","Urban Developm.",
IF(MID(A519,6,1)="K","Multi-Sector","")))))))))))</f>
        <v>Agriculture</v>
      </c>
      <c r="AN519" s="9" t="str">
        <f t="shared" ref="AN519:AN563" si="123">IF(C519="Algeria","North",IF(C519="Angola","South",IF(C519="Benin","West",IF(C519="Botswana","South",IF(C519="Burkina Faso","West",IF(C519="Burundi","East",IF(C519="Cameroon","Central",IF(C519="Cape Verde","West",IF(C519="Central African Republic","Central",IF(C519="Chad","Central",IF(C519="Comoros","East",IF(C519="Congo CG","Central",IF(C519="Côte D'Ivoire","West",IF(C519="Dem Rep Congo","Central",IF(C519="Djibouti","East",IF(C519="Egypt","North",IF(C519="Equatorial Guinea","Central",IF(C519="Eritrea","East",IF(C519="Eswatini","South",IF(C519="Ethiopia","East",IF(C519="Gabon","Central",IF(C519="Gambia","West",IF(C519="Ghana","West",IF(C519="Guinea","West",IF(C519="Guinea-Bissau","West",IF(C519="Kenya","East",IF(C519="Lesotho","South",IF(C519="Liberia","West",IF(C519="Libya","North",IF(C519="Madagascar","South",IF(C519="Malawi","South",IF(C519="Mali","West",IF(C519="Mauritania","North",IF(C519="Mauritius","South",IF(C519="Morocco","North",IF(C519="Mozambique","South",IF(C519="Multinational","Multi",IF(C519="Multi","Multi",IF(C519="Namibia","South",IF(C519="Niger","West",IF(C519="Nigeria","Nigeria",IF(C519="Rwanda","East",IF(C519="Sao Tome &amp; Principe","South",IF(C519="Senegal","West",IF(C519="Seychelles","East",IF(C519="Sierra Leone","West",IF(C519="Somalia","East",IF(C519="South Africa","South",IF(C519="South Sudan","East",IF(C519="Sudan","East",IF(C519="Tanzania","East",IF(C519="Togo","West",IF(C519="Tunisia","North",IF(C519="Uganda","East",IF(C519="Zambia","South",IF(C519="Zimbabwe","South","Not Listed"))))))))))))))))))))))))))))))))))))))))))))))))))))))))</f>
        <v>North</v>
      </c>
      <c r="AO519" s="9" t="str">
        <f t="shared" ref="AO519:AO563" si="124">IF(V519&lt;=50,"&lt;1-50 Mn",IF(V519&lt;=100,"50-100 Mn",IF(V519&lt;=200,"100-200 Mn",IF(V519&lt;=300,"100-300 Mn","&gt;300 Mn"))))</f>
        <v>&lt;1-50 Mn</v>
      </c>
      <c r="AP519" s="9" t="str">
        <f t="shared" ref="AP519:AP563" si="125">IF(C519="Algeria","ADB Countries",IF(C519="Angola","ADB Countries",IF(C519="Benin","ADF Countries",IF(C519="Botswana","ADB Countries",IF(C519="Burkina Faso","ADF Countries",IF(C519="Burundi","ADF Countries",IF(C519="Cameroon","Blend Countries",IF(C519="Cape Verde","ADB Countries",IF(C519="Central African Republic","ADF Countries",IF(C519="Centrafrique","ADF Countries",IF(C519="Chad","ADF Countries",IF(C519="Comoros","ADF Countries",IF(C519="Congo CG","ADB Countries",IF(C519="Congo","ADB Countries",IF(C519="Côte D'Ivoire","Blend Countries",IF(C519="Dem Rep Congo","ADF Countries",IF(C519="DEMOCRATIC REPUBLIC OF THE CONGO","ADF Countries",IF(C519="Djibouti","ADF Countries",IF(C519="Egypt","ADB Countries",IF(C519="Eq Guinea","ADB Countries",IF(C519="Equatorial Guinea","ADB Countries",IF(C519="Eritrea","ADF Countries",IF(C519="Swaziland","ADB Countries",IF(C519="Eswatini","ADB Countries",IF(C519="Ethiopia","ADF Countries",IF(C519="Gabon","ADB Countries",IF(C519="Gambia","ADF Countries",IF(C519="Ghana","ADF Countries",IF(C519="Guinea","ADF Countries",IF(C519="Guinea-Bissau","ADF Countries",IF(C519="Kenya","Blend Countries",IF(C519="Lesotho","ADF Countries",IF(C519="Liberia","ADF Countries",IF(C519="Libya","ADB Countries",IF(C519="Madagascar","ADF Countries",IF(C519="Malawi","ADF Countries",IF(C519="Mali","ADF Countries",IF(C519="Mauritania","ADF Countries",IF(C519="Mauritius","ADB Countries",IF(C519="Morocco","ADB Countries",IF(C519="Mozambique","ADF Countries",IF(OR(C519="Multi",C519="Multinational",C519="Multi-Countries"),"Multinational",IF(C519="Namibia","ADB Countries",IF(C519="Niger","ADF Countries",IF(C519="Nigeria","ADB Countries",IF(C519="Rwanda","ADF Countries",IF(C519="Sao Tome &amp; Principe","ADF Countries",IF(C519="Sao Tome","ADF Countries",IF(C519="Senegal","Blend Countries",IF(C519="Seychelles","ADB Countries",IF(C519="Sierra Leone","ADF Countries",IF(C519="Somalia","ADF Countries",IF(C519="South Africa","ADB Countries",IF(C519="South Sudan","ADF Countries",IF(C519="Sudan","ADF Countries",IF(C519="Tanzania","Blend Countries",IF(C519="Togo","ADF Countries",IF(C519="Tunisia","ADB Countries",IF(C519="Uganda","ADF Countries",IF(C519="Zambia","Blend Countries",IF(C519="Zimbabwe","ADF Countries","")))))))))))))))))))))))))))))))))))))))))))))))))))))))))))))</f>
        <v>ADB Countries</v>
      </c>
      <c r="AQ519" s="9" t="str">
        <f t="shared" ref="AQ519:AQ563" si="126">IF(C519="Algeria","Non-Transition States",
IF(C519="Angola","Non-Transition States",
IF(C519="Benin","Non-Transition States",
IF(C519="Botswana","Non-Transition States",
IF(C519="Burkina Faso","Transition States",
IF(C519="Burundi","Transition States",
IF(C519="Cameroon","Non-Transition States",
IF(C519="Cape Verde","Non-Transition States",
IF(C519="Central African Republic","Transition States",
IF(C519="Centrafrique","Transition States",
IF(C519="Chad","Transition States",
IF(C519="Comoros","Transition States",
IF(C519="Congo CG","Non-Transition States",
IF(C519="Congo","Non-Transition States",
IF(C519="Côte D'Ivoire","Non-Transition States",
IF(C519="Dem Rep Congo","Transition States",
IF(C519="DEMOCRATIC REPUBLIC OF THE CONGO","Transition States",
IF(C519="Djibouti","Transition States",
IF(C519="Egypt","Non-Transition States",
IF(C519="Eq Guinea","Non-Transition States",
IF(C519="Equatorial Guinea","Non-Transition States",
IF(C519="Eritrea","Transition States",
IF(C519="Swaziland","Non-Transition States",
IF(C519="Eswatini","Non-Transition States",
IF(C519="Ethiopia","Non-Transition States",
IF(C519="Gabon","Non-Transition States",
IF(C519="Gambia","Transition States",
IF(C519="Ghana","Non-Transition States",
IF(C519="Guinea","Transition States",
IF(C519="Guinea-Bissau","Transition States",
IF(C519="Kenya","Non-Transition States",
IF(C519="Lesotho","Non-Transition States",
IF(C519="Liberia","Transition States",
IF(C519="Libya","Non-Transition States",
IF(C519="Madagascar","Transition States",
IF(C519="Malawi","Non-Transition States",
IF(C519="Mali","Transition States",
IF(C519="Mauritania","Non-Transition States",
IF(C519="Mauritius","Non-Transition States",
IF(C519="Morocco","Non-Transition States",
IF(C519="Mozambique","Transition States",
IF(C519="Multi","Multinational",
IF(C519="Multinational","Multinational",
IF(C519="Namibia","Non-Transition States",
IF(C519="Niger","Transition States",
IF(C519="Nigeria","Non-Transition States",
IF(C519="Rwanda","Non-Transition States",
IF(C519="Sao Tome &amp; Principe","Non-Transition States",
IF(C519="Sao Tome","Non-Transition States",
IF(C519="Senegal","Non-Transition States",
IF(C519="Seychelles","Non-Transition States",
IF(C519="Sierra Leone","Transition States",
IF(C519="Somalia","Transition States",
IF(C519="South Africa","Non-Transition States",
IF(C519="South Sudan","Transition States",
IF(C519="Sudan","Transition States",
IF(C519="Tanzania","Non-Transition States",
IF(C519="Togo","Transition States",
IF(C519="Tunisia","Non-Transition States",
IF(C519="Uganda","Non-Transition States",
IF(C519="Zambia","Non-Transition States",
IF(C519="Zimbabwe","Transition States",
IF(C519="Multi-Countries","Multinational","")))))))))))))))))))))))))))))))))))))))))))))))))))))))))))))))</f>
        <v>Non-Transition States</v>
      </c>
      <c r="AR519" s="13" t="str">
        <f>IF(ISNUMBER(MATCH(C519, {"Gabon","Sudan","Niger","Mali","Burkina Faso","Guinea"}, 0)), "De Facto Countries", "Non-De Facto Countries")</f>
        <v>Non-De Facto Countries</v>
      </c>
      <c r="AS519" s="9" t="str">
        <f t="shared" ref="AS519:AS563" si="127">IF(OR(AM519="Environment", AM519="Power", AM519="Transport", AM519="Urban Developm.", AM519="WASH Sector"), "Infrastructure", "Others Including Policy-Based")</f>
        <v>Others Including Policy-Based</v>
      </c>
      <c r="AT519" s="9" t="str" cm="1">
        <f t="array" ref="AT519">_xlfn.SWITCH(K519,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20" spans="1:46" ht="10.5">
      <c r="A520" s="8" t="s">
        <v>1204</v>
      </c>
      <c r="B520" s="9" t="s">
        <v>1205</v>
      </c>
      <c r="C520" s="9" t="s">
        <v>89</v>
      </c>
      <c r="D520" s="9" t="s">
        <v>90</v>
      </c>
      <c r="E520" s="9" t="s">
        <v>498</v>
      </c>
      <c r="F520" s="9" t="s">
        <v>183</v>
      </c>
      <c r="G520" s="9" t="s">
        <v>183</v>
      </c>
      <c r="H520" s="9" t="s">
        <v>52</v>
      </c>
      <c r="I520" s="9" t="s">
        <v>53</v>
      </c>
      <c r="J520" s="9" t="s">
        <v>74</v>
      </c>
      <c r="K520" s="9" t="s">
        <v>55</v>
      </c>
      <c r="L520" s="9">
        <v>0</v>
      </c>
      <c r="M520" s="9">
        <v>0</v>
      </c>
      <c r="N520" s="9">
        <v>0</v>
      </c>
      <c r="O520" s="9">
        <v>20</v>
      </c>
      <c r="P520" s="9">
        <v>0</v>
      </c>
      <c r="Q520" s="9">
        <v>0</v>
      </c>
      <c r="R520" s="9">
        <f t="shared" si="115"/>
        <v>20</v>
      </c>
      <c r="S520" s="9">
        <v>0</v>
      </c>
      <c r="T520" s="9">
        <v>0</v>
      </c>
      <c r="U520" s="9">
        <v>0</v>
      </c>
      <c r="V520" s="11">
        <f t="shared" si="116"/>
        <v>20</v>
      </c>
      <c r="W520" s="9" t="s">
        <v>17</v>
      </c>
      <c r="X520" s="9">
        <v>100</v>
      </c>
      <c r="Y520" s="9">
        <v>0</v>
      </c>
      <c r="Z520" s="9">
        <v>0</v>
      </c>
      <c r="AA520" s="9">
        <v>0</v>
      </c>
      <c r="AB520" s="9">
        <v>0</v>
      </c>
      <c r="AC520" s="10">
        <f t="shared" si="114"/>
        <v>20</v>
      </c>
      <c r="AD520" s="9" t="b">
        <f>Table1[[#This Row],[TOTAL HI]]=Table1[[#This Row],[Total]]</f>
        <v>1</v>
      </c>
      <c r="AE520" s="11">
        <f t="shared" si="117"/>
        <v>20</v>
      </c>
      <c r="AF520" s="11">
        <f t="shared" si="118"/>
        <v>0</v>
      </c>
      <c r="AG520" s="11">
        <f t="shared" si="119"/>
        <v>0</v>
      </c>
      <c r="AH520" s="11">
        <f t="shared" si="120"/>
        <v>0</v>
      </c>
      <c r="AI520" s="11">
        <f t="shared" si="121"/>
        <v>0</v>
      </c>
      <c r="AJ520" s="12">
        <v>45261</v>
      </c>
      <c r="AK520" s="11" t="s">
        <v>56</v>
      </c>
      <c r="AL520" s="9" t="s">
        <v>57</v>
      </c>
      <c r="AM520" s="9" t="str">
        <f t="shared" si="122"/>
        <v>Agriculture</v>
      </c>
      <c r="AN520" s="9" t="str">
        <f t="shared" si="123"/>
        <v>West</v>
      </c>
      <c r="AO520" s="9" t="str">
        <f t="shared" si="124"/>
        <v>&lt;1-50 Mn</v>
      </c>
      <c r="AP520" s="9" t="str">
        <f t="shared" si="125"/>
        <v>ADF Countries</v>
      </c>
      <c r="AQ520" s="9" t="str">
        <f t="shared" si="126"/>
        <v>Non-Transition States</v>
      </c>
      <c r="AR520" s="13" t="str">
        <f>IF(ISNUMBER(MATCH(C520, {"Gabon","Sudan","Niger","Mali","Burkina Faso","Guinea"}, 0)), "De Facto Countries", "Non-De Facto Countries")</f>
        <v>Non-De Facto Countries</v>
      </c>
      <c r="AS520" s="9" t="str">
        <f t="shared" si="127"/>
        <v>Others Including Policy-Based</v>
      </c>
      <c r="AT520" s="9" t="str" cm="1">
        <f t="array" ref="AT520">_xlfn.SWITCH(K520,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21" spans="1:46" ht="10.5">
      <c r="A521" s="8" t="s">
        <v>1206</v>
      </c>
      <c r="B521" s="9" t="s">
        <v>1207</v>
      </c>
      <c r="C521" s="9" t="s">
        <v>118</v>
      </c>
      <c r="D521" s="9" t="s">
        <v>49</v>
      </c>
      <c r="E521" s="9" t="s">
        <v>79</v>
      </c>
      <c r="F521" s="9" t="s">
        <v>302</v>
      </c>
      <c r="G521" s="9" t="s">
        <v>302</v>
      </c>
      <c r="H521" s="9" t="s">
        <v>52</v>
      </c>
      <c r="I521" s="9" t="s">
        <v>53</v>
      </c>
      <c r="J521" s="9" t="s">
        <v>112</v>
      </c>
      <c r="K521" s="9" t="s">
        <v>93</v>
      </c>
      <c r="L521" s="9">
        <v>100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f t="shared" si="115"/>
        <v>0</v>
      </c>
      <c r="S521" s="9">
        <v>0</v>
      </c>
      <c r="T521" s="9">
        <v>0</v>
      </c>
      <c r="U521" s="9">
        <v>0</v>
      </c>
      <c r="V521" s="11">
        <f t="shared" si="116"/>
        <v>100</v>
      </c>
      <c r="W521" s="9" t="s">
        <v>11</v>
      </c>
      <c r="X521" s="9">
        <v>30</v>
      </c>
      <c r="Y521" s="9">
        <v>0</v>
      </c>
      <c r="Z521" s="9">
        <v>50</v>
      </c>
      <c r="AA521" s="9">
        <v>0</v>
      </c>
      <c r="AB521" s="9">
        <v>20</v>
      </c>
      <c r="AC521" s="10">
        <f t="shared" si="114"/>
        <v>100</v>
      </c>
      <c r="AD521" s="9" t="b">
        <f>Table1[[#This Row],[TOTAL HI]]=Table1[[#This Row],[Total]]</f>
        <v>1</v>
      </c>
      <c r="AE521" s="11">
        <f t="shared" si="117"/>
        <v>30</v>
      </c>
      <c r="AF521" s="11">
        <f t="shared" si="118"/>
        <v>0</v>
      </c>
      <c r="AG521" s="11">
        <f t="shared" si="119"/>
        <v>50</v>
      </c>
      <c r="AH521" s="11">
        <f t="shared" si="120"/>
        <v>0</v>
      </c>
      <c r="AI521" s="11">
        <f t="shared" si="121"/>
        <v>20</v>
      </c>
      <c r="AJ521" s="12">
        <v>45261</v>
      </c>
      <c r="AK521" s="11" t="s">
        <v>56</v>
      </c>
      <c r="AL521" s="9" t="s">
        <v>27</v>
      </c>
      <c r="AM521" s="9" t="str">
        <f t="shared" si="122"/>
        <v>Agriculture</v>
      </c>
      <c r="AN521" s="9" t="str">
        <f t="shared" si="123"/>
        <v>East</v>
      </c>
      <c r="AO521" s="9" t="str">
        <f t="shared" si="124"/>
        <v>50-100 Mn</v>
      </c>
      <c r="AP521" s="9" t="str">
        <f t="shared" si="125"/>
        <v>Blend Countries</v>
      </c>
      <c r="AQ521" s="9" t="str">
        <f t="shared" si="126"/>
        <v>Non-Transition States</v>
      </c>
      <c r="AR521" s="13" t="str">
        <f>IF(ISNUMBER(MATCH(C521, {"Gabon","Sudan","Niger","Mali","Burkina Faso","Guinea"}, 0)), "De Facto Countries", "Non-De Facto Countries")</f>
        <v>Non-De Facto Countries</v>
      </c>
      <c r="AS521" s="9" t="str">
        <f t="shared" si="127"/>
        <v>Others Including Policy-Based</v>
      </c>
      <c r="AT521" s="9" t="str" cm="1">
        <f t="array" ref="AT521">_xlfn.SWITCH(K521,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22" spans="1:46" ht="10.5">
      <c r="A522" s="8" t="s">
        <v>1208</v>
      </c>
      <c r="B522" s="9" t="s">
        <v>1209</v>
      </c>
      <c r="C522" s="9" t="s">
        <v>118</v>
      </c>
      <c r="D522" s="9" t="s">
        <v>49</v>
      </c>
      <c r="E522" s="9" t="s">
        <v>50</v>
      </c>
      <c r="F522" s="9" t="s">
        <v>220</v>
      </c>
      <c r="G522" s="9" t="s">
        <v>220</v>
      </c>
      <c r="H522" s="9" t="s">
        <v>52</v>
      </c>
      <c r="I522" s="9" t="s">
        <v>53</v>
      </c>
      <c r="J522" s="9" t="s">
        <v>112</v>
      </c>
      <c r="K522" s="9" t="s">
        <v>86</v>
      </c>
      <c r="L522" s="9">
        <v>110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f t="shared" si="115"/>
        <v>0</v>
      </c>
      <c r="S522" s="9">
        <v>0</v>
      </c>
      <c r="T522" s="9">
        <v>0</v>
      </c>
      <c r="U522" s="9">
        <v>0</v>
      </c>
      <c r="V522" s="11">
        <f t="shared" si="116"/>
        <v>110</v>
      </c>
      <c r="W522" s="9" t="s">
        <v>11</v>
      </c>
      <c r="X522" s="9">
        <v>0</v>
      </c>
      <c r="Y522" s="9">
        <v>60</v>
      </c>
      <c r="Z522" s="9">
        <v>20</v>
      </c>
      <c r="AA522" s="9">
        <v>0</v>
      </c>
      <c r="AB522" s="9">
        <v>20</v>
      </c>
      <c r="AC522" s="10">
        <f t="shared" si="114"/>
        <v>110</v>
      </c>
      <c r="AD522" s="9" t="b">
        <f>Table1[[#This Row],[TOTAL HI]]=Table1[[#This Row],[Total]]</f>
        <v>1</v>
      </c>
      <c r="AE522" s="11">
        <f t="shared" si="117"/>
        <v>0</v>
      </c>
      <c r="AF522" s="11">
        <f t="shared" si="118"/>
        <v>66</v>
      </c>
      <c r="AG522" s="11">
        <f t="shared" si="119"/>
        <v>22</v>
      </c>
      <c r="AH522" s="11">
        <f t="shared" si="120"/>
        <v>0</v>
      </c>
      <c r="AI522" s="11">
        <f t="shared" si="121"/>
        <v>22</v>
      </c>
      <c r="AJ522" s="12">
        <v>45261</v>
      </c>
      <c r="AK522" s="11" t="s">
        <v>56</v>
      </c>
      <c r="AL522" s="9" t="s">
        <v>27</v>
      </c>
      <c r="AM522" s="9" t="str">
        <f t="shared" si="122"/>
        <v>Power</v>
      </c>
      <c r="AN522" s="9" t="str">
        <f t="shared" si="123"/>
        <v>East</v>
      </c>
      <c r="AO522" s="9" t="str">
        <f t="shared" si="124"/>
        <v>100-200 Mn</v>
      </c>
      <c r="AP522" s="9" t="str">
        <f t="shared" si="125"/>
        <v>Blend Countries</v>
      </c>
      <c r="AQ522" s="9" t="str">
        <f t="shared" si="126"/>
        <v>Non-Transition States</v>
      </c>
      <c r="AR522" s="13" t="str">
        <f>IF(ISNUMBER(MATCH(C522, {"Gabon","Sudan","Niger","Mali","Burkina Faso","Guinea"}, 0)), "De Facto Countries", "Non-De Facto Countries")</f>
        <v>Non-De Facto Countries</v>
      </c>
      <c r="AS522" s="9" t="str">
        <f t="shared" si="127"/>
        <v>Infrastructure</v>
      </c>
      <c r="AT522" s="9" t="str" cm="1">
        <f t="array" ref="AT522">_xlfn.SWITCH(K522,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523" spans="1:46" ht="10.5">
      <c r="A523" s="8" t="s">
        <v>1210</v>
      </c>
      <c r="B523" s="9" t="s">
        <v>1211</v>
      </c>
      <c r="C523" s="9" t="s">
        <v>118</v>
      </c>
      <c r="D523" s="9" t="s">
        <v>49</v>
      </c>
      <c r="E523" s="9" t="s">
        <v>79</v>
      </c>
      <c r="F523" s="9" t="s">
        <v>107</v>
      </c>
      <c r="G523" s="9" t="s">
        <v>107</v>
      </c>
      <c r="H523" s="9" t="s">
        <v>52</v>
      </c>
      <c r="I523" s="9" t="s">
        <v>53</v>
      </c>
      <c r="J523" s="9" t="s">
        <v>112</v>
      </c>
      <c r="K523" s="9" t="s">
        <v>75</v>
      </c>
      <c r="L523" s="9">
        <v>0</v>
      </c>
      <c r="M523" s="9">
        <v>0</v>
      </c>
      <c r="N523" s="9">
        <v>30</v>
      </c>
      <c r="O523" s="9">
        <v>0</v>
      </c>
      <c r="P523" s="9">
        <v>0</v>
      </c>
      <c r="Q523" s="9">
        <v>0</v>
      </c>
      <c r="R523" s="9">
        <f t="shared" si="115"/>
        <v>30</v>
      </c>
      <c r="S523" s="9">
        <v>0</v>
      </c>
      <c r="T523" s="9">
        <v>0</v>
      </c>
      <c r="U523" s="9">
        <v>0</v>
      </c>
      <c r="V523" s="11">
        <f t="shared" si="116"/>
        <v>30</v>
      </c>
      <c r="W523" s="9" t="s">
        <v>17</v>
      </c>
      <c r="X523" s="9">
        <v>60</v>
      </c>
      <c r="Y523" s="9">
        <v>0</v>
      </c>
      <c r="Z523" s="9">
        <v>0</v>
      </c>
      <c r="AA523" s="9">
        <v>0</v>
      </c>
      <c r="AB523" s="9">
        <v>40</v>
      </c>
      <c r="AC523" s="10">
        <f t="shared" si="114"/>
        <v>30</v>
      </c>
      <c r="AD523" s="9" t="b">
        <f>Table1[[#This Row],[TOTAL HI]]=Table1[[#This Row],[Total]]</f>
        <v>1</v>
      </c>
      <c r="AE523" s="11">
        <f t="shared" si="117"/>
        <v>18</v>
      </c>
      <c r="AF523" s="11">
        <f t="shared" si="118"/>
        <v>0</v>
      </c>
      <c r="AG523" s="11">
        <f t="shared" si="119"/>
        <v>0</v>
      </c>
      <c r="AH523" s="11">
        <f t="shared" si="120"/>
        <v>0</v>
      </c>
      <c r="AI523" s="11">
        <f t="shared" si="121"/>
        <v>12</v>
      </c>
      <c r="AJ523" s="12">
        <v>45261</v>
      </c>
      <c r="AK523" s="11" t="s">
        <v>56</v>
      </c>
      <c r="AL523" s="9" t="s">
        <v>27</v>
      </c>
      <c r="AM523" s="9" t="str">
        <f t="shared" si="122"/>
        <v>Finance</v>
      </c>
      <c r="AN523" s="9" t="str">
        <f t="shared" si="123"/>
        <v>East</v>
      </c>
      <c r="AO523" s="9" t="str">
        <f t="shared" si="124"/>
        <v>&lt;1-50 Mn</v>
      </c>
      <c r="AP523" s="9" t="str">
        <f t="shared" si="125"/>
        <v>Blend Countries</v>
      </c>
      <c r="AQ523" s="9" t="str">
        <f t="shared" si="126"/>
        <v>Non-Transition States</v>
      </c>
      <c r="AR523" s="13" t="str">
        <f>IF(ISNUMBER(MATCH(C523, {"Gabon","Sudan","Niger","Mali","Burkina Faso","Guinea"}, 0)), "De Facto Countries", "Non-De Facto Countries")</f>
        <v>Non-De Facto Countries</v>
      </c>
      <c r="AS523" s="9" t="str">
        <f t="shared" si="127"/>
        <v>Others Including Policy-Based</v>
      </c>
      <c r="AT523" s="9" t="str" cm="1">
        <f t="array" ref="AT523">_xlfn.SWITCH(K523,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24" spans="1:46" ht="10.5">
      <c r="A524" s="8" t="s">
        <v>1210</v>
      </c>
      <c r="B524" s="9" t="s">
        <v>1211</v>
      </c>
      <c r="C524" s="9" t="s">
        <v>118</v>
      </c>
      <c r="D524" s="9" t="s">
        <v>49</v>
      </c>
      <c r="E524" s="9" t="s">
        <v>79</v>
      </c>
      <c r="F524" s="9" t="s">
        <v>107</v>
      </c>
      <c r="G524" s="9" t="s">
        <v>107</v>
      </c>
      <c r="H524" s="9" t="s">
        <v>52</v>
      </c>
      <c r="I524" s="9" t="s">
        <v>53</v>
      </c>
      <c r="J524" s="9" t="s">
        <v>112</v>
      </c>
      <c r="K524" s="9" t="s">
        <v>75</v>
      </c>
      <c r="L524" s="9">
        <v>16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f t="shared" si="115"/>
        <v>0</v>
      </c>
      <c r="S524" s="9">
        <v>0</v>
      </c>
      <c r="T524" s="9">
        <v>0</v>
      </c>
      <c r="U524" s="9">
        <v>0</v>
      </c>
      <c r="V524" s="11">
        <f t="shared" si="116"/>
        <v>16</v>
      </c>
      <c r="W524" s="9" t="s">
        <v>11</v>
      </c>
      <c r="X524" s="9">
        <v>60</v>
      </c>
      <c r="Y524" s="9">
        <v>0</v>
      </c>
      <c r="Z524" s="9">
        <v>0</v>
      </c>
      <c r="AA524" s="9">
        <v>0</v>
      </c>
      <c r="AB524" s="9">
        <v>40</v>
      </c>
      <c r="AC524" s="10">
        <f t="shared" si="114"/>
        <v>16</v>
      </c>
      <c r="AD524" s="9" t="b">
        <f>Table1[[#This Row],[TOTAL HI]]=Table1[[#This Row],[Total]]</f>
        <v>1</v>
      </c>
      <c r="AE524" s="11">
        <f t="shared" si="117"/>
        <v>9.6</v>
      </c>
      <c r="AF524" s="11">
        <f t="shared" si="118"/>
        <v>0</v>
      </c>
      <c r="AG524" s="11">
        <f t="shared" si="119"/>
        <v>0</v>
      </c>
      <c r="AH524" s="11">
        <f t="shared" si="120"/>
        <v>0</v>
      </c>
      <c r="AI524" s="11">
        <f t="shared" si="121"/>
        <v>6.4</v>
      </c>
      <c r="AJ524" s="12">
        <v>45261</v>
      </c>
      <c r="AK524" s="11" t="s">
        <v>56</v>
      </c>
      <c r="AL524" s="9" t="s">
        <v>27</v>
      </c>
      <c r="AM524" s="9" t="str">
        <f t="shared" si="122"/>
        <v>Finance</v>
      </c>
      <c r="AN524" s="9" t="str">
        <f t="shared" si="123"/>
        <v>East</v>
      </c>
      <c r="AO524" s="9" t="str">
        <f t="shared" si="124"/>
        <v>&lt;1-50 Mn</v>
      </c>
      <c r="AP524" s="9" t="str">
        <f t="shared" si="125"/>
        <v>Blend Countries</v>
      </c>
      <c r="AQ524" s="9" t="str">
        <f t="shared" si="126"/>
        <v>Non-Transition States</v>
      </c>
      <c r="AR524" s="13" t="str">
        <f>IF(ISNUMBER(MATCH(C524, {"Gabon","Sudan","Niger","Mali","Burkina Faso","Guinea"}, 0)), "De Facto Countries", "Non-De Facto Countries")</f>
        <v>Non-De Facto Countries</v>
      </c>
      <c r="AS524" s="9" t="str">
        <f t="shared" si="127"/>
        <v>Others Including Policy-Based</v>
      </c>
      <c r="AT524" s="9" t="str" cm="1">
        <f t="array" ref="AT524">_xlfn.SWITCH(K524,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25" spans="1:46" ht="10.5">
      <c r="A525" s="8" t="s">
        <v>1212</v>
      </c>
      <c r="B525" s="9" t="s">
        <v>1213</v>
      </c>
      <c r="C525" s="9" t="s">
        <v>82</v>
      </c>
      <c r="D525" s="9" t="s">
        <v>49</v>
      </c>
      <c r="E525" s="9" t="s">
        <v>50</v>
      </c>
      <c r="F525" s="9" t="s">
        <v>107</v>
      </c>
      <c r="G525" s="9" t="s">
        <v>107</v>
      </c>
      <c r="H525" s="9" t="s">
        <v>52</v>
      </c>
      <c r="I525" s="9" t="s">
        <v>73</v>
      </c>
      <c r="J525" s="9" t="s">
        <v>112</v>
      </c>
      <c r="K525" s="9" t="s">
        <v>75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f t="shared" si="115"/>
        <v>0</v>
      </c>
      <c r="S525" s="9">
        <v>0</v>
      </c>
      <c r="T525" s="9">
        <v>0</v>
      </c>
      <c r="U525" s="9">
        <v>0</v>
      </c>
      <c r="V525" s="11">
        <f t="shared" si="116"/>
        <v>0</v>
      </c>
      <c r="W525" s="9" t="s">
        <v>68</v>
      </c>
      <c r="X525" s="9">
        <v>0</v>
      </c>
      <c r="Y525" s="9">
        <v>0</v>
      </c>
      <c r="Z525" s="9">
        <v>100</v>
      </c>
      <c r="AA525" s="9">
        <v>0</v>
      </c>
      <c r="AB525" s="9">
        <v>0</v>
      </c>
      <c r="AC525" s="10">
        <f t="shared" si="114"/>
        <v>0</v>
      </c>
      <c r="AD525" s="9" t="b">
        <f>Table1[[#This Row],[TOTAL HI]]=Table1[[#This Row],[Total]]</f>
        <v>1</v>
      </c>
      <c r="AE525" s="11">
        <f t="shared" si="117"/>
        <v>0</v>
      </c>
      <c r="AF525" s="11">
        <f t="shared" si="118"/>
        <v>0</v>
      </c>
      <c r="AG525" s="11">
        <f t="shared" si="119"/>
        <v>0</v>
      </c>
      <c r="AH525" s="11">
        <f t="shared" si="120"/>
        <v>0</v>
      </c>
      <c r="AI525" s="11">
        <f t="shared" si="121"/>
        <v>0</v>
      </c>
      <c r="AJ525" s="12">
        <v>45261</v>
      </c>
      <c r="AK525" s="11" t="s">
        <v>56</v>
      </c>
      <c r="AL525" s="9" t="s">
        <v>57</v>
      </c>
      <c r="AM525" s="9" t="str">
        <f t="shared" si="122"/>
        <v>Finance</v>
      </c>
      <c r="AN525" s="9" t="str">
        <f t="shared" si="123"/>
        <v>Multi</v>
      </c>
      <c r="AO525" s="9" t="str">
        <f t="shared" si="124"/>
        <v>&lt;1-50 Mn</v>
      </c>
      <c r="AP525" s="9" t="str">
        <f t="shared" si="125"/>
        <v>Multinational</v>
      </c>
      <c r="AQ525" s="9" t="str">
        <f t="shared" si="126"/>
        <v>Multinational</v>
      </c>
      <c r="AR525" s="13" t="str">
        <f>IF(ISNUMBER(MATCH(C525, {"Gabon","Sudan","Niger","Mali","Burkina Faso","Guinea"}, 0)), "De Facto Countries", "Non-De Facto Countries")</f>
        <v>Non-De Facto Countries</v>
      </c>
      <c r="AS525" s="9" t="str">
        <f t="shared" si="127"/>
        <v>Others Including Policy-Based</v>
      </c>
      <c r="AT525" s="9" t="str" cm="1">
        <f t="array" ref="AT525">_xlfn.SWITCH(K525,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26" spans="1:46" ht="10.5">
      <c r="A526" s="8" t="s">
        <v>1214</v>
      </c>
      <c r="B526" s="9" t="s">
        <v>1215</v>
      </c>
      <c r="C526" s="9" t="s">
        <v>110</v>
      </c>
      <c r="D526" s="9" t="s">
        <v>49</v>
      </c>
      <c r="E526" s="9" t="s">
        <v>50</v>
      </c>
      <c r="F526" s="9" t="s">
        <v>256</v>
      </c>
      <c r="G526" s="9" t="s">
        <v>256</v>
      </c>
      <c r="H526" s="9" t="s">
        <v>52</v>
      </c>
      <c r="I526" s="9" t="s">
        <v>53</v>
      </c>
      <c r="J526" s="9" t="s">
        <v>112</v>
      </c>
      <c r="K526" s="9" t="s">
        <v>134</v>
      </c>
      <c r="L526" s="9">
        <v>80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f t="shared" si="115"/>
        <v>0</v>
      </c>
      <c r="S526" s="9">
        <v>0</v>
      </c>
      <c r="T526" s="9">
        <v>0</v>
      </c>
      <c r="U526" s="9">
        <v>0</v>
      </c>
      <c r="V526" s="11">
        <f t="shared" si="116"/>
        <v>80</v>
      </c>
      <c r="W526" s="9" t="s">
        <v>11</v>
      </c>
      <c r="X526" s="9">
        <v>0</v>
      </c>
      <c r="Y526" s="9">
        <v>0</v>
      </c>
      <c r="Z526" s="9">
        <v>0</v>
      </c>
      <c r="AA526" s="9">
        <v>0</v>
      </c>
      <c r="AB526" s="9">
        <v>100</v>
      </c>
      <c r="AC526" s="10">
        <f t="shared" si="114"/>
        <v>80</v>
      </c>
      <c r="AD526" s="9" t="b">
        <f>Table1[[#This Row],[TOTAL HI]]=Table1[[#This Row],[Total]]</f>
        <v>1</v>
      </c>
      <c r="AE526" s="11">
        <f t="shared" si="117"/>
        <v>0</v>
      </c>
      <c r="AF526" s="11">
        <f t="shared" si="118"/>
        <v>0</v>
      </c>
      <c r="AG526" s="11">
        <f t="shared" si="119"/>
        <v>0</v>
      </c>
      <c r="AH526" s="11">
        <f t="shared" si="120"/>
        <v>0</v>
      </c>
      <c r="AI526" s="11">
        <f t="shared" si="121"/>
        <v>80</v>
      </c>
      <c r="AJ526" s="12">
        <v>45261</v>
      </c>
      <c r="AK526" s="11" t="s">
        <v>56</v>
      </c>
      <c r="AL526" s="9" t="s">
        <v>27</v>
      </c>
      <c r="AM526" s="9" t="str">
        <f t="shared" si="122"/>
        <v>Social</v>
      </c>
      <c r="AN526" s="9" t="str">
        <f t="shared" si="123"/>
        <v>East</v>
      </c>
      <c r="AO526" s="9" t="str">
        <f t="shared" si="124"/>
        <v>50-100 Mn</v>
      </c>
      <c r="AP526" s="9" t="str">
        <f t="shared" si="125"/>
        <v>Blend Countries</v>
      </c>
      <c r="AQ526" s="9" t="str">
        <f t="shared" si="126"/>
        <v>Non-Transition States</v>
      </c>
      <c r="AR526" s="13" t="str">
        <f>IF(ISNUMBER(MATCH(C526, {"Gabon","Sudan","Niger","Mali","Burkina Faso","Guinea"}, 0)), "De Facto Countries", "Non-De Facto Countries")</f>
        <v>Non-De Facto Countries</v>
      </c>
      <c r="AS526" s="9" t="str">
        <f t="shared" si="127"/>
        <v>Others Including Policy-Based</v>
      </c>
      <c r="AT526" s="9" t="str" cm="1">
        <f t="array" ref="AT526">_xlfn.SWITCH(K526,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27" spans="1:46" ht="10.5">
      <c r="A527" s="8" t="s">
        <v>1216</v>
      </c>
      <c r="B527" s="9" t="s">
        <v>1217</v>
      </c>
      <c r="C527" s="9" t="s">
        <v>82</v>
      </c>
      <c r="D527" s="9" t="s">
        <v>49</v>
      </c>
      <c r="E527" s="9" t="s">
        <v>50</v>
      </c>
      <c r="F527" s="9" t="s">
        <v>315</v>
      </c>
      <c r="G527" s="9" t="s">
        <v>315</v>
      </c>
      <c r="H527" s="9" t="s">
        <v>84</v>
      </c>
      <c r="I527" s="9" t="s">
        <v>53</v>
      </c>
      <c r="J527" s="9" t="s">
        <v>74</v>
      </c>
      <c r="K527" s="9" t="s">
        <v>55</v>
      </c>
      <c r="L527" s="9">
        <v>10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f t="shared" si="115"/>
        <v>0</v>
      </c>
      <c r="S527" s="9">
        <v>0</v>
      </c>
      <c r="T527" s="9">
        <v>0</v>
      </c>
      <c r="U527" s="9">
        <v>0</v>
      </c>
      <c r="V527" s="11">
        <f t="shared" si="116"/>
        <v>10</v>
      </c>
      <c r="W527" s="9" t="s">
        <v>11</v>
      </c>
      <c r="X527" s="9">
        <v>100</v>
      </c>
      <c r="Y527" s="9">
        <v>0</v>
      </c>
      <c r="Z527" s="9">
        <v>0</v>
      </c>
      <c r="AA527" s="9">
        <v>0</v>
      </c>
      <c r="AB527" s="9">
        <v>0</v>
      </c>
      <c r="AC527" s="10">
        <f t="shared" si="114"/>
        <v>10</v>
      </c>
      <c r="AD527" s="9" t="b">
        <f>Table1[[#This Row],[TOTAL HI]]=Table1[[#This Row],[Total]]</f>
        <v>1</v>
      </c>
      <c r="AE527" s="11">
        <f t="shared" si="117"/>
        <v>10</v>
      </c>
      <c r="AF527" s="11">
        <f t="shared" si="118"/>
        <v>0</v>
      </c>
      <c r="AG527" s="11">
        <f t="shared" si="119"/>
        <v>0</v>
      </c>
      <c r="AH527" s="11">
        <f t="shared" si="120"/>
        <v>0</v>
      </c>
      <c r="AI527" s="11">
        <f t="shared" si="121"/>
        <v>0</v>
      </c>
      <c r="AJ527" s="12">
        <v>45261</v>
      </c>
      <c r="AK527" s="11" t="s">
        <v>56</v>
      </c>
      <c r="AL527" s="9" t="s">
        <v>57</v>
      </c>
      <c r="AM527" s="9" t="str">
        <f t="shared" si="122"/>
        <v>Agriculture</v>
      </c>
      <c r="AN527" s="9" t="str">
        <f t="shared" si="123"/>
        <v>Multi</v>
      </c>
      <c r="AO527" s="9" t="str">
        <f t="shared" si="124"/>
        <v>&lt;1-50 Mn</v>
      </c>
      <c r="AP527" s="9" t="str">
        <f t="shared" si="125"/>
        <v>Multinational</v>
      </c>
      <c r="AQ527" s="9" t="str">
        <f t="shared" si="126"/>
        <v>Multinational</v>
      </c>
      <c r="AR527" s="13" t="str">
        <f>IF(ISNUMBER(MATCH(C527, {"Gabon","Sudan","Niger","Mali","Burkina Faso","Guinea"}, 0)), "De Facto Countries", "Non-De Facto Countries")</f>
        <v>Non-De Facto Countries</v>
      </c>
      <c r="AS527" s="9" t="str">
        <f t="shared" si="127"/>
        <v>Others Including Policy-Based</v>
      </c>
      <c r="AT527" s="9" t="str" cm="1">
        <f t="array" ref="AT527">_xlfn.SWITCH(K527,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28" spans="1:46" ht="10.5">
      <c r="A528" s="8" t="s">
        <v>1218</v>
      </c>
      <c r="B528" s="9" t="s">
        <v>1219</v>
      </c>
      <c r="C528" s="9" t="s">
        <v>96</v>
      </c>
      <c r="D528" s="9" t="s">
        <v>49</v>
      </c>
      <c r="E528" s="9" t="s">
        <v>79</v>
      </c>
      <c r="F528" s="9" t="s">
        <v>1220</v>
      </c>
      <c r="G528" s="9" t="s">
        <v>126</v>
      </c>
      <c r="H528" s="9" t="s">
        <v>84</v>
      </c>
      <c r="I528" s="9" t="s">
        <v>73</v>
      </c>
      <c r="J528" s="9" t="s">
        <v>54</v>
      </c>
      <c r="K528" s="9" t="s">
        <v>127</v>
      </c>
      <c r="L528" s="9">
        <v>0</v>
      </c>
      <c r="M528" s="9">
        <v>22.85</v>
      </c>
      <c r="N528" s="9">
        <v>0</v>
      </c>
      <c r="O528" s="9">
        <v>0</v>
      </c>
      <c r="P528" s="9">
        <v>0</v>
      </c>
      <c r="Q528" s="9">
        <v>0</v>
      </c>
      <c r="R528" s="9">
        <f t="shared" si="115"/>
        <v>0</v>
      </c>
      <c r="S528" s="9">
        <v>0</v>
      </c>
      <c r="T528" s="9">
        <v>0</v>
      </c>
      <c r="U528" s="9">
        <v>0</v>
      </c>
      <c r="V528" s="11">
        <f t="shared" si="116"/>
        <v>22.85</v>
      </c>
      <c r="W528" s="9" t="s">
        <v>12</v>
      </c>
      <c r="X528" s="9">
        <v>0</v>
      </c>
      <c r="Y528" s="9">
        <v>0</v>
      </c>
      <c r="Z528" s="9">
        <v>70</v>
      </c>
      <c r="AA528" s="9">
        <v>0</v>
      </c>
      <c r="AB528" s="9">
        <v>30</v>
      </c>
      <c r="AC528" s="10">
        <f t="shared" si="114"/>
        <v>22.85</v>
      </c>
      <c r="AD528" s="9" t="b">
        <f>Table1[[#This Row],[TOTAL HI]]=Table1[[#This Row],[Total]]</f>
        <v>1</v>
      </c>
      <c r="AE528" s="11">
        <f t="shared" si="117"/>
        <v>0</v>
      </c>
      <c r="AF528" s="11">
        <f t="shared" si="118"/>
        <v>0</v>
      </c>
      <c r="AG528" s="11">
        <f t="shared" si="119"/>
        <v>15.994999999999999</v>
      </c>
      <c r="AH528" s="11">
        <f t="shared" si="120"/>
        <v>0</v>
      </c>
      <c r="AI528" s="11">
        <f t="shared" si="121"/>
        <v>6.8550000000000004</v>
      </c>
      <c r="AJ528" s="12">
        <v>45261</v>
      </c>
      <c r="AK528" s="11" t="s">
        <v>56</v>
      </c>
      <c r="AL528" s="9" t="s">
        <v>27</v>
      </c>
      <c r="AM528" s="9" t="str">
        <f t="shared" si="122"/>
        <v>Transport</v>
      </c>
      <c r="AN528" s="9" t="str">
        <f t="shared" si="123"/>
        <v>North</v>
      </c>
      <c r="AO528" s="9" t="str">
        <f t="shared" si="124"/>
        <v>&lt;1-50 Mn</v>
      </c>
      <c r="AP528" s="9" t="str">
        <f t="shared" si="125"/>
        <v>ADB Countries</v>
      </c>
      <c r="AQ528" s="9" t="str">
        <f t="shared" si="126"/>
        <v>Non-Transition States</v>
      </c>
      <c r="AR528" s="13" t="str">
        <f>IF(ISNUMBER(MATCH(C528, {"Gabon","Sudan","Niger","Mali","Burkina Faso","Guinea"}, 0)), "De Facto Countries", "Non-De Facto Countries")</f>
        <v>Non-De Facto Countries</v>
      </c>
      <c r="AS528" s="9" t="str">
        <f t="shared" si="127"/>
        <v>Infrastructure</v>
      </c>
      <c r="AT528" s="9" t="str" cm="1">
        <f t="array" ref="AT528">_xlfn.SWITCH(K528,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29" spans="1:46" ht="10.5">
      <c r="A529" s="8" t="s">
        <v>1221</v>
      </c>
      <c r="B529" s="9" t="s">
        <v>1222</v>
      </c>
      <c r="C529" s="9" t="s">
        <v>82</v>
      </c>
      <c r="D529" s="9" t="s">
        <v>49</v>
      </c>
      <c r="E529" s="9" t="s">
        <v>50</v>
      </c>
      <c r="F529" s="9" t="s">
        <v>119</v>
      </c>
      <c r="G529" s="9" t="s">
        <v>119</v>
      </c>
      <c r="H529" s="9" t="s">
        <v>52</v>
      </c>
      <c r="I529" s="9" t="s">
        <v>73</v>
      </c>
      <c r="J529" s="9" t="s">
        <v>112</v>
      </c>
      <c r="K529" s="9" t="s">
        <v>120</v>
      </c>
      <c r="L529" s="9">
        <v>0</v>
      </c>
      <c r="M529" s="9">
        <v>6.9</v>
      </c>
      <c r="N529" s="9">
        <v>0</v>
      </c>
      <c r="O529" s="9">
        <v>0</v>
      </c>
      <c r="P529" s="9">
        <v>0</v>
      </c>
      <c r="Q529" s="9">
        <v>0</v>
      </c>
      <c r="R529" s="9">
        <f t="shared" si="115"/>
        <v>0</v>
      </c>
      <c r="S529" s="9">
        <v>0</v>
      </c>
      <c r="T529" s="9">
        <v>0</v>
      </c>
      <c r="U529" s="9">
        <v>0</v>
      </c>
      <c r="V529" s="11">
        <f t="shared" si="116"/>
        <v>6.9</v>
      </c>
      <c r="W529" s="9" t="s">
        <v>12</v>
      </c>
      <c r="X529" s="9">
        <v>0</v>
      </c>
      <c r="Y529" s="9">
        <v>0</v>
      </c>
      <c r="Z529" s="9">
        <v>0</v>
      </c>
      <c r="AA529" s="9">
        <v>0</v>
      </c>
      <c r="AB529" s="9">
        <v>100</v>
      </c>
      <c r="AC529" s="10">
        <f t="shared" si="114"/>
        <v>6.9</v>
      </c>
      <c r="AD529" s="9" t="b">
        <f>Table1[[#This Row],[TOTAL HI]]=Table1[[#This Row],[Total]]</f>
        <v>1</v>
      </c>
      <c r="AE529" s="11">
        <f t="shared" si="117"/>
        <v>0</v>
      </c>
      <c r="AF529" s="11">
        <f t="shared" si="118"/>
        <v>0</v>
      </c>
      <c r="AG529" s="11">
        <f t="shared" si="119"/>
        <v>0</v>
      </c>
      <c r="AH529" s="11">
        <f t="shared" si="120"/>
        <v>0</v>
      </c>
      <c r="AI529" s="11">
        <f t="shared" si="121"/>
        <v>6.9</v>
      </c>
      <c r="AJ529" s="12">
        <v>45261</v>
      </c>
      <c r="AK529" s="11" t="s">
        <v>56</v>
      </c>
      <c r="AL529" s="9" t="s">
        <v>27</v>
      </c>
      <c r="AM529" s="9" t="str">
        <f t="shared" si="122"/>
        <v>Finance</v>
      </c>
      <c r="AN529" s="9" t="str">
        <f t="shared" si="123"/>
        <v>Multi</v>
      </c>
      <c r="AO529" s="9" t="str">
        <f t="shared" si="124"/>
        <v>&lt;1-50 Mn</v>
      </c>
      <c r="AP529" s="9" t="str">
        <f t="shared" si="125"/>
        <v>Multinational</v>
      </c>
      <c r="AQ529" s="9" t="str">
        <f t="shared" si="126"/>
        <v>Multinational</v>
      </c>
      <c r="AR529" s="13" t="str">
        <f>IF(ISNUMBER(MATCH(C529, {"Gabon","Sudan","Niger","Mali","Burkina Faso","Guinea"}, 0)), "De Facto Countries", "Non-De Facto Countries")</f>
        <v>Non-De Facto Countries</v>
      </c>
      <c r="AS529" s="9" t="str">
        <f t="shared" si="127"/>
        <v>Others Including Policy-Based</v>
      </c>
      <c r="AT529" s="9" t="str" cm="1">
        <f t="array" ref="AT529">_xlfn.SWITCH(K529,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30" spans="1:46" ht="10.5">
      <c r="A530" s="8" t="s">
        <v>1223</v>
      </c>
      <c r="B530" s="9" t="s">
        <v>1224</v>
      </c>
      <c r="C530" s="9" t="s">
        <v>246</v>
      </c>
      <c r="D530" s="9" t="s">
        <v>49</v>
      </c>
      <c r="E530" s="9" t="s">
        <v>50</v>
      </c>
      <c r="F530" s="9" t="s">
        <v>220</v>
      </c>
      <c r="G530" s="9" t="s">
        <v>220</v>
      </c>
      <c r="H530" s="9" t="s">
        <v>52</v>
      </c>
      <c r="I530" s="9" t="s">
        <v>53</v>
      </c>
      <c r="J530" s="9" t="s">
        <v>112</v>
      </c>
      <c r="K530" s="9" t="s">
        <v>86</v>
      </c>
      <c r="L530" s="9">
        <v>50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f t="shared" si="115"/>
        <v>0</v>
      </c>
      <c r="S530" s="9">
        <v>0</v>
      </c>
      <c r="T530" s="9">
        <v>0</v>
      </c>
      <c r="U530" s="9">
        <v>0</v>
      </c>
      <c r="V530" s="11">
        <f t="shared" si="116"/>
        <v>50</v>
      </c>
      <c r="W530" s="9" t="s">
        <v>11</v>
      </c>
      <c r="X530" s="9">
        <v>0</v>
      </c>
      <c r="Y530" s="9">
        <v>70</v>
      </c>
      <c r="Z530" s="9">
        <v>10</v>
      </c>
      <c r="AA530" s="9">
        <v>0</v>
      </c>
      <c r="AB530" s="9">
        <v>20</v>
      </c>
      <c r="AC530" s="10">
        <f t="shared" si="114"/>
        <v>50</v>
      </c>
      <c r="AD530" s="9" t="b">
        <f>Table1[[#This Row],[TOTAL HI]]=Table1[[#This Row],[Total]]</f>
        <v>1</v>
      </c>
      <c r="AE530" s="11">
        <f t="shared" si="117"/>
        <v>0</v>
      </c>
      <c r="AF530" s="11">
        <f t="shared" si="118"/>
        <v>35</v>
      </c>
      <c r="AG530" s="11">
        <f t="shared" si="119"/>
        <v>5</v>
      </c>
      <c r="AH530" s="11">
        <f t="shared" si="120"/>
        <v>0</v>
      </c>
      <c r="AI530" s="11">
        <f t="shared" si="121"/>
        <v>10</v>
      </c>
      <c r="AJ530" s="12">
        <v>45261</v>
      </c>
      <c r="AK530" s="11" t="s">
        <v>56</v>
      </c>
      <c r="AL530" s="9" t="s">
        <v>27</v>
      </c>
      <c r="AM530" s="9" t="str">
        <f t="shared" si="122"/>
        <v>Power</v>
      </c>
      <c r="AN530" s="9" t="str">
        <f t="shared" si="123"/>
        <v>East</v>
      </c>
      <c r="AO530" s="9" t="str">
        <f t="shared" si="124"/>
        <v>&lt;1-50 Mn</v>
      </c>
      <c r="AP530" s="9" t="str">
        <f t="shared" si="125"/>
        <v>ADF Countries</v>
      </c>
      <c r="AQ530" s="9" t="str">
        <f t="shared" si="126"/>
        <v>Non-Transition States</v>
      </c>
      <c r="AR530" s="13" t="str">
        <f>IF(ISNUMBER(MATCH(C530, {"Gabon","Sudan","Niger","Mali","Burkina Faso","Guinea"}, 0)), "De Facto Countries", "Non-De Facto Countries")</f>
        <v>Non-De Facto Countries</v>
      </c>
      <c r="AS530" s="9" t="str">
        <f t="shared" si="127"/>
        <v>Infrastructure</v>
      </c>
      <c r="AT530" s="9" t="str" cm="1">
        <f t="array" ref="AT530">_xlfn.SWITCH(K530,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531" spans="1:46" ht="10.5">
      <c r="A531" s="8" t="s">
        <v>1225</v>
      </c>
      <c r="B531" s="9" t="s">
        <v>1226</v>
      </c>
      <c r="C531" s="9" t="s">
        <v>110</v>
      </c>
      <c r="D531" s="9" t="s">
        <v>49</v>
      </c>
      <c r="E531" s="9" t="s">
        <v>79</v>
      </c>
      <c r="F531" s="9" t="s">
        <v>173</v>
      </c>
      <c r="G531" s="9" t="s">
        <v>173</v>
      </c>
      <c r="H531" s="9" t="s">
        <v>52</v>
      </c>
      <c r="I531" s="9" t="s">
        <v>53</v>
      </c>
      <c r="J531" s="9" t="s">
        <v>112</v>
      </c>
      <c r="K531" s="9" t="s">
        <v>55</v>
      </c>
      <c r="L531" s="9">
        <v>90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f t="shared" si="115"/>
        <v>0</v>
      </c>
      <c r="S531" s="9">
        <v>0</v>
      </c>
      <c r="T531" s="9">
        <v>0</v>
      </c>
      <c r="U531" s="9">
        <v>0</v>
      </c>
      <c r="V531" s="11">
        <f t="shared" si="116"/>
        <v>90</v>
      </c>
      <c r="W531" s="9" t="s">
        <v>11</v>
      </c>
      <c r="X531" s="9">
        <v>80</v>
      </c>
      <c r="Y531" s="9">
        <v>0</v>
      </c>
      <c r="Z531" s="9">
        <v>10</v>
      </c>
      <c r="AA531" s="9">
        <v>0</v>
      </c>
      <c r="AB531" s="9">
        <v>10</v>
      </c>
      <c r="AC531" s="10">
        <f t="shared" si="114"/>
        <v>90</v>
      </c>
      <c r="AD531" s="9" t="b">
        <f>Table1[[#This Row],[TOTAL HI]]=Table1[[#This Row],[Total]]</f>
        <v>1</v>
      </c>
      <c r="AE531" s="11">
        <f t="shared" si="117"/>
        <v>72</v>
      </c>
      <c r="AF531" s="11">
        <f t="shared" si="118"/>
        <v>0</v>
      </c>
      <c r="AG531" s="11">
        <f t="shared" si="119"/>
        <v>9</v>
      </c>
      <c r="AH531" s="11">
        <f t="shared" si="120"/>
        <v>0</v>
      </c>
      <c r="AI531" s="11">
        <f t="shared" si="121"/>
        <v>9</v>
      </c>
      <c r="AJ531" s="12">
        <v>45261</v>
      </c>
      <c r="AK531" s="11" t="s">
        <v>56</v>
      </c>
      <c r="AL531" s="9" t="s">
        <v>27</v>
      </c>
      <c r="AM531" s="9" t="str">
        <f t="shared" si="122"/>
        <v>Agriculture</v>
      </c>
      <c r="AN531" s="9" t="str">
        <f t="shared" si="123"/>
        <v>East</v>
      </c>
      <c r="AO531" s="9" t="str">
        <f t="shared" si="124"/>
        <v>50-100 Mn</v>
      </c>
      <c r="AP531" s="9" t="str">
        <f t="shared" si="125"/>
        <v>Blend Countries</v>
      </c>
      <c r="AQ531" s="9" t="str">
        <f t="shared" si="126"/>
        <v>Non-Transition States</v>
      </c>
      <c r="AR531" s="13" t="str">
        <f>IF(ISNUMBER(MATCH(C531, {"Gabon","Sudan","Niger","Mali","Burkina Faso","Guinea"}, 0)), "De Facto Countries", "Non-De Facto Countries")</f>
        <v>Non-De Facto Countries</v>
      </c>
      <c r="AS531" s="9" t="str">
        <f t="shared" si="127"/>
        <v>Others Including Policy-Based</v>
      </c>
      <c r="AT531" s="9" t="str" cm="1">
        <f t="array" ref="AT531">_xlfn.SWITCH(K531,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32" spans="1:46" ht="10.5">
      <c r="A532" s="8" t="s">
        <v>1227</v>
      </c>
      <c r="B532" s="9" t="s">
        <v>1228</v>
      </c>
      <c r="C532" s="9" t="s">
        <v>82</v>
      </c>
      <c r="D532" s="9" t="s">
        <v>49</v>
      </c>
      <c r="E532" s="9" t="s">
        <v>79</v>
      </c>
      <c r="F532" s="9" t="s">
        <v>92</v>
      </c>
      <c r="G532" s="9" t="s">
        <v>92</v>
      </c>
      <c r="H532" s="9" t="s">
        <v>84</v>
      </c>
      <c r="I532" s="9" t="s">
        <v>73</v>
      </c>
      <c r="J532" s="9" t="s">
        <v>85</v>
      </c>
      <c r="K532" s="9" t="s">
        <v>93</v>
      </c>
      <c r="L532" s="9">
        <v>20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f t="shared" si="115"/>
        <v>0</v>
      </c>
      <c r="S532" s="9">
        <v>0</v>
      </c>
      <c r="T532" s="9">
        <v>0</v>
      </c>
      <c r="U532" s="9">
        <v>0</v>
      </c>
      <c r="V532" s="11">
        <f t="shared" si="116"/>
        <v>20</v>
      </c>
      <c r="W532" s="9" t="s">
        <v>11</v>
      </c>
      <c r="X532" s="9">
        <v>100</v>
      </c>
      <c r="Y532" s="9">
        <v>0</v>
      </c>
      <c r="Z532" s="9">
        <v>0</v>
      </c>
      <c r="AA532" s="9">
        <v>0</v>
      </c>
      <c r="AB532" s="9">
        <v>0</v>
      </c>
      <c r="AC532" s="10">
        <f t="shared" si="114"/>
        <v>20</v>
      </c>
      <c r="AD532" s="9" t="b">
        <f>Table1[[#This Row],[TOTAL HI]]=Table1[[#This Row],[Total]]</f>
        <v>1</v>
      </c>
      <c r="AE532" s="11">
        <f t="shared" si="117"/>
        <v>20</v>
      </c>
      <c r="AF532" s="11">
        <f t="shared" si="118"/>
        <v>0</v>
      </c>
      <c r="AG532" s="11">
        <f t="shared" si="119"/>
        <v>0</v>
      </c>
      <c r="AH532" s="11">
        <f t="shared" si="120"/>
        <v>0</v>
      </c>
      <c r="AI532" s="11">
        <f t="shared" si="121"/>
        <v>0</v>
      </c>
      <c r="AJ532" s="12">
        <v>45261</v>
      </c>
      <c r="AK532" s="11" t="s">
        <v>56</v>
      </c>
      <c r="AL532" s="9" t="s">
        <v>57</v>
      </c>
      <c r="AM532" s="9" t="str">
        <f t="shared" si="122"/>
        <v>Agriculture</v>
      </c>
      <c r="AN532" s="9" t="str">
        <f t="shared" si="123"/>
        <v>Multi</v>
      </c>
      <c r="AO532" s="9" t="str">
        <f t="shared" si="124"/>
        <v>&lt;1-50 Mn</v>
      </c>
      <c r="AP532" s="9" t="str">
        <f t="shared" si="125"/>
        <v>Multinational</v>
      </c>
      <c r="AQ532" s="9" t="str">
        <f t="shared" si="126"/>
        <v>Multinational</v>
      </c>
      <c r="AR532" s="13" t="str">
        <f>IF(ISNUMBER(MATCH(C532, {"Gabon","Sudan","Niger","Mali","Burkina Faso","Guinea"}, 0)), "De Facto Countries", "Non-De Facto Countries")</f>
        <v>Non-De Facto Countries</v>
      </c>
      <c r="AS532" s="9" t="str">
        <f t="shared" si="127"/>
        <v>Others Including Policy-Based</v>
      </c>
      <c r="AT532" s="9" t="str" cm="1">
        <f t="array" ref="AT532">_xlfn.SWITCH(K532,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33" spans="1:46" ht="10.5">
      <c r="A533" s="8" t="s">
        <v>1229</v>
      </c>
      <c r="B533" s="9" t="s">
        <v>1230</v>
      </c>
      <c r="C533" s="9" t="s">
        <v>110</v>
      </c>
      <c r="D533" s="9" t="s">
        <v>49</v>
      </c>
      <c r="E533" s="9" t="s">
        <v>79</v>
      </c>
      <c r="F533" s="9" t="s">
        <v>72</v>
      </c>
      <c r="G533" s="9" t="s">
        <v>72</v>
      </c>
      <c r="H533" s="9" t="s">
        <v>52</v>
      </c>
      <c r="I533" s="9" t="s">
        <v>73</v>
      </c>
      <c r="J533" s="9" t="s">
        <v>112</v>
      </c>
      <c r="K533" s="9" t="s">
        <v>75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f t="shared" si="115"/>
        <v>0</v>
      </c>
      <c r="S533" s="9">
        <v>0</v>
      </c>
      <c r="T533" s="9">
        <v>0</v>
      </c>
      <c r="U533" s="9">
        <v>0</v>
      </c>
      <c r="V533" s="11">
        <f t="shared" si="116"/>
        <v>0</v>
      </c>
      <c r="W533" s="9" t="s">
        <v>68</v>
      </c>
      <c r="X533" s="9">
        <v>0</v>
      </c>
      <c r="Y533" s="9">
        <v>0</v>
      </c>
      <c r="Z533" s="9">
        <v>0</v>
      </c>
      <c r="AA533" s="9">
        <v>0</v>
      </c>
      <c r="AB533" s="9">
        <v>100</v>
      </c>
      <c r="AC533" s="10">
        <f t="shared" si="114"/>
        <v>0</v>
      </c>
      <c r="AD533" s="9" t="b">
        <f>Table1[[#This Row],[TOTAL HI]]=Table1[[#This Row],[Total]]</f>
        <v>1</v>
      </c>
      <c r="AE533" s="11">
        <f t="shared" si="117"/>
        <v>0</v>
      </c>
      <c r="AF533" s="11">
        <f t="shared" si="118"/>
        <v>0</v>
      </c>
      <c r="AG533" s="11">
        <f t="shared" si="119"/>
        <v>0</v>
      </c>
      <c r="AH533" s="11">
        <f t="shared" si="120"/>
        <v>0</v>
      </c>
      <c r="AI533" s="11">
        <f t="shared" si="121"/>
        <v>0</v>
      </c>
      <c r="AJ533" s="12">
        <v>45261</v>
      </c>
      <c r="AK533" s="11" t="s">
        <v>56</v>
      </c>
      <c r="AL533" s="9" t="s">
        <v>27</v>
      </c>
      <c r="AM533" s="9" t="str">
        <f t="shared" si="122"/>
        <v>Finance</v>
      </c>
      <c r="AN533" s="9" t="str">
        <f t="shared" si="123"/>
        <v>East</v>
      </c>
      <c r="AO533" s="9" t="str">
        <f t="shared" si="124"/>
        <v>&lt;1-50 Mn</v>
      </c>
      <c r="AP533" s="9" t="str">
        <f t="shared" si="125"/>
        <v>Blend Countries</v>
      </c>
      <c r="AQ533" s="9" t="str">
        <f t="shared" si="126"/>
        <v>Non-Transition States</v>
      </c>
      <c r="AR533" s="13" t="str">
        <f>IF(ISNUMBER(MATCH(C533, {"Gabon","Sudan","Niger","Mali","Burkina Faso","Guinea"}, 0)), "De Facto Countries", "Non-De Facto Countries")</f>
        <v>Non-De Facto Countries</v>
      </c>
      <c r="AS533" s="9" t="str">
        <f t="shared" si="127"/>
        <v>Others Including Policy-Based</v>
      </c>
      <c r="AT533" s="9" t="str" cm="1">
        <f t="array" ref="AT533">_xlfn.SWITCH(K533,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34" spans="1:46" ht="10.5">
      <c r="A534" s="8" t="s">
        <v>1231</v>
      </c>
      <c r="B534" s="9" t="s">
        <v>1232</v>
      </c>
      <c r="C534" s="9" t="s">
        <v>48</v>
      </c>
      <c r="D534" s="9" t="s">
        <v>49</v>
      </c>
      <c r="E534" s="9" t="s">
        <v>79</v>
      </c>
      <c r="F534" s="9" t="s">
        <v>133</v>
      </c>
      <c r="G534" s="9" t="s">
        <v>133</v>
      </c>
      <c r="H534" s="9" t="s">
        <v>52</v>
      </c>
      <c r="I534" s="9" t="s">
        <v>73</v>
      </c>
      <c r="J534" s="9" t="s">
        <v>54</v>
      </c>
      <c r="K534" s="9" t="s">
        <v>134</v>
      </c>
      <c r="L534" s="9">
        <v>0</v>
      </c>
      <c r="M534" s="9">
        <v>4</v>
      </c>
      <c r="N534" s="9">
        <v>0</v>
      </c>
      <c r="O534" s="9">
        <v>0</v>
      </c>
      <c r="P534" s="9">
        <v>0</v>
      </c>
      <c r="Q534" s="9">
        <v>0</v>
      </c>
      <c r="R534" s="9">
        <f t="shared" si="115"/>
        <v>0</v>
      </c>
      <c r="S534" s="9">
        <v>0</v>
      </c>
      <c r="T534" s="9">
        <v>0</v>
      </c>
      <c r="U534" s="9">
        <v>0</v>
      </c>
      <c r="V534" s="11">
        <f t="shared" si="116"/>
        <v>4</v>
      </c>
      <c r="W534" s="9" t="s">
        <v>12</v>
      </c>
      <c r="X534" s="9">
        <v>0</v>
      </c>
      <c r="Y534" s="9">
        <v>0</v>
      </c>
      <c r="Z534" s="9">
        <v>0</v>
      </c>
      <c r="AA534" s="9">
        <v>0</v>
      </c>
      <c r="AB534" s="9">
        <v>100</v>
      </c>
      <c r="AC534" s="10">
        <f t="shared" si="114"/>
        <v>4</v>
      </c>
      <c r="AD534" s="9" t="b">
        <f>Table1[[#This Row],[TOTAL HI]]=Table1[[#This Row],[Total]]</f>
        <v>1</v>
      </c>
      <c r="AE534" s="11">
        <f t="shared" si="117"/>
        <v>0</v>
      </c>
      <c r="AF534" s="11">
        <f t="shared" si="118"/>
        <v>0</v>
      </c>
      <c r="AG534" s="11">
        <f t="shared" si="119"/>
        <v>0</v>
      </c>
      <c r="AH534" s="11">
        <f t="shared" si="120"/>
        <v>0</v>
      </c>
      <c r="AI534" s="11">
        <f t="shared" si="121"/>
        <v>4</v>
      </c>
      <c r="AJ534" s="12">
        <v>45261</v>
      </c>
      <c r="AK534" s="11" t="s">
        <v>56</v>
      </c>
      <c r="AL534" s="9" t="s">
        <v>27</v>
      </c>
      <c r="AM534" s="9" t="str">
        <f t="shared" si="122"/>
        <v>Social</v>
      </c>
      <c r="AN534" s="9" t="str">
        <f t="shared" si="123"/>
        <v>North</v>
      </c>
      <c r="AO534" s="9" t="str">
        <f t="shared" si="124"/>
        <v>&lt;1-50 Mn</v>
      </c>
      <c r="AP534" s="9" t="str">
        <f t="shared" si="125"/>
        <v>ADB Countries</v>
      </c>
      <c r="AQ534" s="9" t="str">
        <f t="shared" si="126"/>
        <v>Non-Transition States</v>
      </c>
      <c r="AR534" s="13" t="str">
        <f>IF(ISNUMBER(MATCH(C534, {"Gabon","Sudan","Niger","Mali","Burkina Faso","Guinea"}, 0)), "De Facto Countries", "Non-De Facto Countries")</f>
        <v>Non-De Facto Countries</v>
      </c>
      <c r="AS534" s="9" t="str">
        <f t="shared" si="127"/>
        <v>Others Including Policy-Based</v>
      </c>
      <c r="AT534" s="9" t="str" cm="1">
        <f t="array" ref="AT534">_xlfn.SWITCH(K534,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35" spans="1:46" ht="10.5">
      <c r="A535" s="8" t="s">
        <v>1233</v>
      </c>
      <c r="B535" s="9" t="s">
        <v>1234</v>
      </c>
      <c r="C535" s="9" t="s">
        <v>264</v>
      </c>
      <c r="D535" s="9" t="s">
        <v>49</v>
      </c>
      <c r="E535" s="9" t="s">
        <v>79</v>
      </c>
      <c r="F535" s="9" t="s">
        <v>126</v>
      </c>
      <c r="G535" s="9" t="s">
        <v>126</v>
      </c>
      <c r="H535" s="9" t="s">
        <v>52</v>
      </c>
      <c r="I535" s="9" t="s">
        <v>73</v>
      </c>
      <c r="J535" s="9" t="s">
        <v>67</v>
      </c>
      <c r="K535" s="9" t="s">
        <v>127</v>
      </c>
      <c r="L535" s="9">
        <v>0</v>
      </c>
      <c r="M535" s="9">
        <v>70</v>
      </c>
      <c r="N535" s="9">
        <v>0</v>
      </c>
      <c r="O535" s="9">
        <v>0</v>
      </c>
      <c r="P535" s="9">
        <v>0</v>
      </c>
      <c r="Q535" s="9">
        <v>0</v>
      </c>
      <c r="R535" s="9">
        <f t="shared" si="115"/>
        <v>0</v>
      </c>
      <c r="S535" s="9">
        <v>0</v>
      </c>
      <c r="T535" s="9">
        <v>0</v>
      </c>
      <c r="U535" s="9">
        <v>0</v>
      </c>
      <c r="V535" s="11">
        <f t="shared" si="116"/>
        <v>70</v>
      </c>
      <c r="W535" s="9" t="s">
        <v>12</v>
      </c>
      <c r="X535" s="9">
        <v>20</v>
      </c>
      <c r="Y535" s="9">
        <v>0</v>
      </c>
      <c r="Z535" s="9">
        <v>0</v>
      </c>
      <c r="AA535" s="9">
        <v>60</v>
      </c>
      <c r="AB535" s="9">
        <v>20</v>
      </c>
      <c r="AC535" s="10">
        <f t="shared" si="114"/>
        <v>70</v>
      </c>
      <c r="AD535" s="9" t="b">
        <f>Table1[[#This Row],[TOTAL HI]]=Table1[[#This Row],[Total]]</f>
        <v>1</v>
      </c>
      <c r="AE535" s="11">
        <f t="shared" si="117"/>
        <v>14</v>
      </c>
      <c r="AF535" s="11">
        <f t="shared" si="118"/>
        <v>0</v>
      </c>
      <c r="AG535" s="11">
        <f t="shared" si="119"/>
        <v>0</v>
      </c>
      <c r="AH535" s="11">
        <f t="shared" si="120"/>
        <v>42</v>
      </c>
      <c r="AI535" s="11">
        <f t="shared" si="121"/>
        <v>14</v>
      </c>
      <c r="AJ535" s="12">
        <v>45261</v>
      </c>
      <c r="AK535" s="11" t="s">
        <v>56</v>
      </c>
      <c r="AL535" s="9" t="s">
        <v>27</v>
      </c>
      <c r="AM535" s="9" t="str">
        <f t="shared" si="122"/>
        <v>Transport</v>
      </c>
      <c r="AN535" s="9" t="str">
        <f t="shared" si="123"/>
        <v>Central</v>
      </c>
      <c r="AO535" s="9" t="str">
        <f t="shared" si="124"/>
        <v>50-100 Mn</v>
      </c>
      <c r="AP535" s="9" t="str">
        <f t="shared" si="125"/>
        <v>ADB Countries</v>
      </c>
      <c r="AQ535" s="9" t="str">
        <f t="shared" si="126"/>
        <v>Non-Transition States</v>
      </c>
      <c r="AR535" s="13" t="str">
        <f>IF(ISNUMBER(MATCH(C535, {"Gabon","Sudan","Niger","Mali","Burkina Faso","Guinea"}, 0)), "De Facto Countries", "Non-De Facto Countries")</f>
        <v>De Facto Countries</v>
      </c>
      <c r="AS535" s="9" t="str">
        <f t="shared" si="127"/>
        <v>Infrastructure</v>
      </c>
      <c r="AT535" s="9" t="str" cm="1">
        <f t="array" ref="AT535">_xlfn.SWITCH(K535,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36" spans="1:46" ht="10.5">
      <c r="A536" s="8" t="s">
        <v>1235</v>
      </c>
      <c r="B536" s="9" t="s">
        <v>1236</v>
      </c>
      <c r="C536" s="9" t="s">
        <v>267</v>
      </c>
      <c r="D536" s="9" t="s">
        <v>49</v>
      </c>
      <c r="E536" s="9" t="s">
        <v>79</v>
      </c>
      <c r="F536" s="9" t="s">
        <v>147</v>
      </c>
      <c r="G536" s="9" t="s">
        <v>147</v>
      </c>
      <c r="H536" s="9" t="s">
        <v>52</v>
      </c>
      <c r="I536" s="9" t="s">
        <v>53</v>
      </c>
      <c r="J536" s="9" t="s">
        <v>62</v>
      </c>
      <c r="K536" s="9" t="s">
        <v>86</v>
      </c>
      <c r="L536" s="9">
        <v>150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f t="shared" si="115"/>
        <v>0</v>
      </c>
      <c r="S536" s="9">
        <v>0</v>
      </c>
      <c r="T536" s="9">
        <v>0</v>
      </c>
      <c r="U536" s="9">
        <v>0</v>
      </c>
      <c r="V536" s="11">
        <f t="shared" si="116"/>
        <v>150</v>
      </c>
      <c r="W536" s="9" t="s">
        <v>11</v>
      </c>
      <c r="X536" s="9">
        <v>0</v>
      </c>
      <c r="Y536" s="9">
        <v>100</v>
      </c>
      <c r="Z536" s="9">
        <v>0</v>
      </c>
      <c r="AA536" s="9">
        <v>0</v>
      </c>
      <c r="AB536" s="9">
        <v>0</v>
      </c>
      <c r="AC536" s="10">
        <f t="shared" si="114"/>
        <v>150</v>
      </c>
      <c r="AD536" s="9" t="b">
        <f>Table1[[#This Row],[TOTAL HI]]=Table1[[#This Row],[Total]]</f>
        <v>1</v>
      </c>
      <c r="AE536" s="11">
        <f t="shared" si="117"/>
        <v>0</v>
      </c>
      <c r="AF536" s="11">
        <f t="shared" si="118"/>
        <v>150</v>
      </c>
      <c r="AG536" s="11">
        <f t="shared" si="119"/>
        <v>0</v>
      </c>
      <c r="AH536" s="11">
        <f t="shared" si="120"/>
        <v>0</v>
      </c>
      <c r="AI536" s="11">
        <f t="shared" si="121"/>
        <v>0</v>
      </c>
      <c r="AJ536" s="12">
        <v>45261</v>
      </c>
      <c r="AK536" s="11" t="s">
        <v>56</v>
      </c>
      <c r="AL536" s="9" t="s">
        <v>57</v>
      </c>
      <c r="AM536" s="9" t="str">
        <f t="shared" si="122"/>
        <v>Power</v>
      </c>
      <c r="AN536" s="9" t="str">
        <f t="shared" si="123"/>
        <v>South</v>
      </c>
      <c r="AO536" s="9" t="str">
        <f t="shared" si="124"/>
        <v>100-200 Mn</v>
      </c>
      <c r="AP536" s="9" t="str">
        <f t="shared" si="125"/>
        <v>ADB Countries</v>
      </c>
      <c r="AQ536" s="9" t="str">
        <f t="shared" si="126"/>
        <v>Non-Transition States</v>
      </c>
      <c r="AR536" s="13" t="str">
        <f>IF(ISNUMBER(MATCH(C536, {"Gabon","Sudan","Niger","Mali","Burkina Faso","Guinea"}, 0)), "De Facto Countries", "Non-De Facto Countries")</f>
        <v>Non-De Facto Countries</v>
      </c>
      <c r="AS536" s="9" t="str">
        <f t="shared" si="127"/>
        <v>Infrastructure</v>
      </c>
      <c r="AT536" s="9" t="str" cm="1">
        <f t="array" ref="AT536">_xlfn.SWITCH(K536,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537" spans="1:46" ht="10.5">
      <c r="A537" s="8" t="s">
        <v>1237</v>
      </c>
      <c r="B537" s="9" t="s">
        <v>1238</v>
      </c>
      <c r="C537" s="9" t="s">
        <v>267</v>
      </c>
      <c r="D537" s="9" t="s">
        <v>49</v>
      </c>
      <c r="E537" s="9" t="s">
        <v>79</v>
      </c>
      <c r="F537" s="9" t="s">
        <v>126</v>
      </c>
      <c r="G537" s="9" t="s">
        <v>126</v>
      </c>
      <c r="H537" s="9" t="s">
        <v>52</v>
      </c>
      <c r="I537" s="9" t="s">
        <v>73</v>
      </c>
      <c r="J537" s="9" t="s">
        <v>62</v>
      </c>
      <c r="K537" s="9" t="s">
        <v>127</v>
      </c>
      <c r="L537" s="9">
        <v>0</v>
      </c>
      <c r="M537" s="9">
        <v>100</v>
      </c>
      <c r="N537" s="9">
        <v>0</v>
      </c>
      <c r="O537" s="9">
        <v>0</v>
      </c>
      <c r="P537" s="9">
        <v>0</v>
      </c>
      <c r="Q537" s="9">
        <v>0</v>
      </c>
      <c r="R537" s="9">
        <f t="shared" si="115"/>
        <v>0</v>
      </c>
      <c r="S537" s="9">
        <v>0</v>
      </c>
      <c r="T537" s="9">
        <v>0</v>
      </c>
      <c r="U537" s="9">
        <v>0</v>
      </c>
      <c r="V537" s="11">
        <f t="shared" si="116"/>
        <v>100</v>
      </c>
      <c r="W537" s="9" t="s">
        <v>12</v>
      </c>
      <c r="X537" s="9">
        <v>0</v>
      </c>
      <c r="Y537" s="9">
        <v>0</v>
      </c>
      <c r="Z537" s="9">
        <v>0</v>
      </c>
      <c r="AA537" s="9">
        <v>100</v>
      </c>
      <c r="AB537" s="9">
        <v>0</v>
      </c>
      <c r="AC537" s="10">
        <f t="shared" si="114"/>
        <v>100</v>
      </c>
      <c r="AD537" s="9" t="b">
        <f>Table1[[#This Row],[TOTAL HI]]=Table1[[#This Row],[Total]]</f>
        <v>1</v>
      </c>
      <c r="AE537" s="11">
        <f t="shared" si="117"/>
        <v>0</v>
      </c>
      <c r="AF537" s="11">
        <f t="shared" si="118"/>
        <v>0</v>
      </c>
      <c r="AG537" s="11">
        <f t="shared" si="119"/>
        <v>0</v>
      </c>
      <c r="AH537" s="11">
        <f t="shared" si="120"/>
        <v>100</v>
      </c>
      <c r="AI537" s="11">
        <f t="shared" si="121"/>
        <v>0</v>
      </c>
      <c r="AJ537" s="12">
        <v>45261</v>
      </c>
      <c r="AK537" s="11" t="s">
        <v>56</v>
      </c>
      <c r="AL537" s="9" t="s">
        <v>57</v>
      </c>
      <c r="AM537" s="9" t="str">
        <f t="shared" si="122"/>
        <v>Transport</v>
      </c>
      <c r="AN537" s="9" t="str">
        <f t="shared" si="123"/>
        <v>South</v>
      </c>
      <c r="AO537" s="9" t="str">
        <f t="shared" si="124"/>
        <v>50-100 Mn</v>
      </c>
      <c r="AP537" s="9" t="str">
        <f t="shared" si="125"/>
        <v>ADB Countries</v>
      </c>
      <c r="AQ537" s="9" t="str">
        <f t="shared" si="126"/>
        <v>Non-Transition States</v>
      </c>
      <c r="AR537" s="13" t="str">
        <f>IF(ISNUMBER(MATCH(C537, {"Gabon","Sudan","Niger","Mali","Burkina Faso","Guinea"}, 0)), "De Facto Countries", "Non-De Facto Countries")</f>
        <v>Non-De Facto Countries</v>
      </c>
      <c r="AS537" s="9" t="str">
        <f t="shared" si="127"/>
        <v>Infrastructure</v>
      </c>
      <c r="AT537" s="9" t="str" cm="1">
        <f t="array" ref="AT537">_xlfn.SWITCH(K537,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38" spans="1:46" ht="10.5">
      <c r="A538" s="8" t="s">
        <v>1239</v>
      </c>
      <c r="B538" s="9" t="s">
        <v>1240</v>
      </c>
      <c r="C538" s="9" t="s">
        <v>465</v>
      </c>
      <c r="D538" s="9" t="s">
        <v>49</v>
      </c>
      <c r="E538" s="9" t="s">
        <v>50</v>
      </c>
      <c r="F538" s="9" t="s">
        <v>208</v>
      </c>
      <c r="G538" s="9" t="s">
        <v>208</v>
      </c>
      <c r="H538" s="9" t="s">
        <v>52</v>
      </c>
      <c r="I538" s="9" t="s">
        <v>53</v>
      </c>
      <c r="J538" s="9" t="s">
        <v>62</v>
      </c>
      <c r="K538" s="9" t="s">
        <v>127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f t="shared" si="115"/>
        <v>0</v>
      </c>
      <c r="S538" s="9">
        <v>0</v>
      </c>
      <c r="T538" s="9">
        <v>0</v>
      </c>
      <c r="U538" s="9">
        <v>0</v>
      </c>
      <c r="V538" s="11">
        <f t="shared" si="116"/>
        <v>0</v>
      </c>
      <c r="W538" s="9" t="s">
        <v>68</v>
      </c>
      <c r="X538" s="9">
        <v>0</v>
      </c>
      <c r="Y538" s="9">
        <v>0</v>
      </c>
      <c r="Z538" s="9">
        <v>20</v>
      </c>
      <c r="AA538" s="9">
        <v>60</v>
      </c>
      <c r="AB538" s="9">
        <v>20</v>
      </c>
      <c r="AC538" s="10">
        <f t="shared" si="114"/>
        <v>0</v>
      </c>
      <c r="AD538" s="9" t="b">
        <f>Table1[[#This Row],[TOTAL HI]]=Table1[[#This Row],[Total]]</f>
        <v>1</v>
      </c>
      <c r="AE538" s="11">
        <f t="shared" si="117"/>
        <v>0</v>
      </c>
      <c r="AF538" s="11">
        <f t="shared" si="118"/>
        <v>0</v>
      </c>
      <c r="AG538" s="11">
        <f t="shared" si="119"/>
        <v>0</v>
      </c>
      <c r="AH538" s="11">
        <f t="shared" si="120"/>
        <v>0</v>
      </c>
      <c r="AI538" s="11">
        <f t="shared" si="121"/>
        <v>0</v>
      </c>
      <c r="AJ538" s="12">
        <v>45261</v>
      </c>
      <c r="AK538" s="11" t="s">
        <v>56</v>
      </c>
      <c r="AL538" s="9" t="s">
        <v>27</v>
      </c>
      <c r="AM538" s="9" t="str">
        <f t="shared" si="122"/>
        <v>Transport</v>
      </c>
      <c r="AN538" s="9" t="str">
        <f t="shared" si="123"/>
        <v>South</v>
      </c>
      <c r="AO538" s="9" t="str">
        <f t="shared" si="124"/>
        <v>&lt;1-50 Mn</v>
      </c>
      <c r="AP538" s="9" t="str">
        <f t="shared" si="125"/>
        <v>ADB Countries</v>
      </c>
      <c r="AQ538" s="9" t="str">
        <f t="shared" si="126"/>
        <v>Non-Transition States</v>
      </c>
      <c r="AR538" s="13" t="str">
        <f>IF(ISNUMBER(MATCH(C538, {"Gabon","Sudan","Niger","Mali","Burkina Faso","Guinea"}, 0)), "De Facto Countries", "Non-De Facto Countries")</f>
        <v>Non-De Facto Countries</v>
      </c>
      <c r="AS538" s="9" t="str">
        <f t="shared" si="127"/>
        <v>Infrastructure</v>
      </c>
      <c r="AT538" s="9" t="str" cm="1">
        <f t="array" ref="AT538">_xlfn.SWITCH(K538,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39" spans="1:46" ht="10.5">
      <c r="A539" s="8" t="s">
        <v>1241</v>
      </c>
      <c r="B539" s="9" t="s">
        <v>1242</v>
      </c>
      <c r="C539" s="9" t="s">
        <v>118</v>
      </c>
      <c r="D539" s="9" t="s">
        <v>49</v>
      </c>
      <c r="E539" s="9" t="s">
        <v>66</v>
      </c>
      <c r="F539" s="9" t="s">
        <v>208</v>
      </c>
      <c r="G539" s="9" t="s">
        <v>208</v>
      </c>
      <c r="H539" s="9" t="s">
        <v>52</v>
      </c>
      <c r="I539" s="9" t="s">
        <v>53</v>
      </c>
      <c r="J539" s="9" t="s">
        <v>112</v>
      </c>
      <c r="K539" s="9" t="s">
        <v>127</v>
      </c>
      <c r="L539" s="9">
        <v>65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f t="shared" si="115"/>
        <v>0</v>
      </c>
      <c r="S539" s="9">
        <v>0</v>
      </c>
      <c r="T539" s="9">
        <v>0</v>
      </c>
      <c r="U539" s="9">
        <v>0</v>
      </c>
      <c r="V539" s="11">
        <f t="shared" si="116"/>
        <v>65</v>
      </c>
      <c r="W539" s="9" t="s">
        <v>11</v>
      </c>
      <c r="X539" s="9">
        <v>0</v>
      </c>
      <c r="Y539" s="9">
        <v>0</v>
      </c>
      <c r="Z539" s="9">
        <v>0</v>
      </c>
      <c r="AA539" s="9">
        <v>80</v>
      </c>
      <c r="AB539" s="9">
        <v>20</v>
      </c>
      <c r="AC539" s="10">
        <f t="shared" si="114"/>
        <v>65</v>
      </c>
      <c r="AD539" s="9" t="b">
        <f>Table1[[#This Row],[TOTAL HI]]=Table1[[#This Row],[Total]]</f>
        <v>1</v>
      </c>
      <c r="AE539" s="11">
        <f t="shared" si="117"/>
        <v>0</v>
      </c>
      <c r="AF539" s="11">
        <f t="shared" si="118"/>
        <v>0</v>
      </c>
      <c r="AG539" s="11">
        <f t="shared" si="119"/>
        <v>0</v>
      </c>
      <c r="AH539" s="11">
        <f t="shared" si="120"/>
        <v>52</v>
      </c>
      <c r="AI539" s="11">
        <f t="shared" si="121"/>
        <v>13</v>
      </c>
      <c r="AJ539" s="12">
        <v>45261</v>
      </c>
      <c r="AK539" s="11" t="s">
        <v>56</v>
      </c>
      <c r="AL539" s="9" t="s">
        <v>27</v>
      </c>
      <c r="AM539" s="9" t="str">
        <f t="shared" si="122"/>
        <v>Transport</v>
      </c>
      <c r="AN539" s="9" t="str">
        <f t="shared" si="123"/>
        <v>East</v>
      </c>
      <c r="AO539" s="9" t="str">
        <f t="shared" si="124"/>
        <v>50-100 Mn</v>
      </c>
      <c r="AP539" s="9" t="str">
        <f t="shared" si="125"/>
        <v>Blend Countries</v>
      </c>
      <c r="AQ539" s="9" t="str">
        <f t="shared" si="126"/>
        <v>Non-Transition States</v>
      </c>
      <c r="AR539" s="13" t="str">
        <f>IF(ISNUMBER(MATCH(C539, {"Gabon","Sudan","Niger","Mali","Burkina Faso","Guinea"}, 0)), "De Facto Countries", "Non-De Facto Countries")</f>
        <v>Non-De Facto Countries</v>
      </c>
      <c r="AS539" s="9" t="str">
        <f t="shared" si="127"/>
        <v>Infrastructure</v>
      </c>
      <c r="AT539" s="9" t="str" cm="1">
        <f t="array" ref="AT539">_xlfn.SWITCH(K539,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40" spans="1:46" ht="10.5">
      <c r="A540" s="8" t="s">
        <v>1243</v>
      </c>
      <c r="B540" s="9" t="s">
        <v>1244</v>
      </c>
      <c r="C540" s="9" t="s">
        <v>192</v>
      </c>
      <c r="D540" s="9" t="s">
        <v>49</v>
      </c>
      <c r="E540" s="9" t="s">
        <v>50</v>
      </c>
      <c r="F540" s="9" t="s">
        <v>137</v>
      </c>
      <c r="G540" s="9" t="s">
        <v>137</v>
      </c>
      <c r="H540" s="9" t="s">
        <v>52</v>
      </c>
      <c r="I540" s="9" t="s">
        <v>53</v>
      </c>
      <c r="J540" s="9" t="s">
        <v>74</v>
      </c>
      <c r="K540" s="9" t="s">
        <v>127</v>
      </c>
      <c r="L540" s="9">
        <v>40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f t="shared" si="115"/>
        <v>0</v>
      </c>
      <c r="S540" s="9">
        <v>0</v>
      </c>
      <c r="T540" s="9">
        <v>0</v>
      </c>
      <c r="U540" s="9">
        <v>0</v>
      </c>
      <c r="V540" s="11">
        <f t="shared" si="116"/>
        <v>40</v>
      </c>
      <c r="W540" s="9" t="s">
        <v>11</v>
      </c>
      <c r="X540" s="9">
        <v>0</v>
      </c>
      <c r="Y540" s="9">
        <v>0</v>
      </c>
      <c r="Z540" s="9">
        <v>0</v>
      </c>
      <c r="AA540" s="9">
        <v>0</v>
      </c>
      <c r="AB540" s="9">
        <v>100</v>
      </c>
      <c r="AC540" s="10">
        <f t="shared" si="114"/>
        <v>40</v>
      </c>
      <c r="AD540" s="9" t="b">
        <f>Table1[[#This Row],[TOTAL HI]]=Table1[[#This Row],[Total]]</f>
        <v>1</v>
      </c>
      <c r="AE540" s="11">
        <f t="shared" si="117"/>
        <v>0</v>
      </c>
      <c r="AF540" s="11">
        <f t="shared" si="118"/>
        <v>0</v>
      </c>
      <c r="AG540" s="11">
        <f t="shared" si="119"/>
        <v>0</v>
      </c>
      <c r="AH540" s="11">
        <f t="shared" si="120"/>
        <v>0</v>
      </c>
      <c r="AI540" s="11">
        <f t="shared" si="121"/>
        <v>40</v>
      </c>
      <c r="AJ540" s="12">
        <v>45261</v>
      </c>
      <c r="AK540" s="11" t="s">
        <v>56</v>
      </c>
      <c r="AL540" s="9" t="s">
        <v>27</v>
      </c>
      <c r="AM540" s="9" t="str">
        <f t="shared" si="122"/>
        <v>Transport</v>
      </c>
      <c r="AN540" s="9" t="str">
        <f t="shared" si="123"/>
        <v>West</v>
      </c>
      <c r="AO540" s="9" t="str">
        <f t="shared" si="124"/>
        <v>&lt;1-50 Mn</v>
      </c>
      <c r="AP540" s="9" t="str">
        <f t="shared" si="125"/>
        <v>Blend Countries</v>
      </c>
      <c r="AQ540" s="9" t="str">
        <f t="shared" si="126"/>
        <v>Non-Transition States</v>
      </c>
      <c r="AR540" s="13" t="str">
        <f>IF(ISNUMBER(MATCH(C540, {"Gabon","Sudan","Niger","Mali","Burkina Faso","Guinea"}, 0)), "De Facto Countries", "Non-De Facto Countries")</f>
        <v>Non-De Facto Countries</v>
      </c>
      <c r="AS540" s="9" t="str">
        <f t="shared" si="127"/>
        <v>Infrastructure</v>
      </c>
      <c r="AT540" s="9" t="str" cm="1">
        <f t="array" ref="AT540">_xlfn.SWITCH(K540,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41" spans="1:46" ht="10.5">
      <c r="A541" s="8" t="s">
        <v>1245</v>
      </c>
      <c r="B541" s="9" t="s">
        <v>1246</v>
      </c>
      <c r="C541" s="9" t="s">
        <v>82</v>
      </c>
      <c r="D541" s="9" t="s">
        <v>49</v>
      </c>
      <c r="E541" s="9" t="s">
        <v>50</v>
      </c>
      <c r="F541" s="9" t="s">
        <v>72</v>
      </c>
      <c r="G541" s="9" t="s">
        <v>72</v>
      </c>
      <c r="H541" s="9" t="s">
        <v>84</v>
      </c>
      <c r="I541" s="9" t="s">
        <v>73</v>
      </c>
      <c r="J541" s="9" t="s">
        <v>74</v>
      </c>
      <c r="K541" s="9" t="s">
        <v>75</v>
      </c>
      <c r="L541" s="9">
        <v>0</v>
      </c>
      <c r="M541" s="9">
        <v>38.46</v>
      </c>
      <c r="N541" s="9">
        <v>0</v>
      </c>
      <c r="O541" s="9">
        <v>0</v>
      </c>
      <c r="P541" s="9">
        <v>0</v>
      </c>
      <c r="Q541" s="9">
        <v>0</v>
      </c>
      <c r="R541" s="9">
        <f t="shared" si="115"/>
        <v>0</v>
      </c>
      <c r="S541" s="9">
        <v>0</v>
      </c>
      <c r="T541" s="9">
        <v>0</v>
      </c>
      <c r="U541" s="9">
        <v>0</v>
      </c>
      <c r="V541" s="11">
        <f t="shared" si="116"/>
        <v>38.46</v>
      </c>
      <c r="W541" s="9" t="s">
        <v>12</v>
      </c>
      <c r="X541" s="9">
        <v>0</v>
      </c>
      <c r="Y541" s="9">
        <v>0</v>
      </c>
      <c r="Z541" s="9">
        <v>0</v>
      </c>
      <c r="AA541" s="9">
        <v>0</v>
      </c>
      <c r="AB541" s="9">
        <v>100</v>
      </c>
      <c r="AC541" s="10">
        <f t="shared" si="114"/>
        <v>38.46</v>
      </c>
      <c r="AD541" s="9" t="b">
        <f>Table1[[#This Row],[TOTAL HI]]=Table1[[#This Row],[Total]]</f>
        <v>1</v>
      </c>
      <c r="AE541" s="11">
        <f t="shared" si="117"/>
        <v>0</v>
      </c>
      <c r="AF541" s="11">
        <f t="shared" si="118"/>
        <v>0</v>
      </c>
      <c r="AG541" s="11">
        <f t="shared" si="119"/>
        <v>0</v>
      </c>
      <c r="AH541" s="11">
        <f t="shared" si="120"/>
        <v>0</v>
      </c>
      <c r="AI541" s="11">
        <f t="shared" si="121"/>
        <v>38.46</v>
      </c>
      <c r="AJ541" s="12">
        <v>45261</v>
      </c>
      <c r="AK541" s="11" t="s">
        <v>56</v>
      </c>
      <c r="AL541" s="9" t="s">
        <v>27</v>
      </c>
      <c r="AM541" s="9" t="str">
        <f t="shared" si="122"/>
        <v>Finance</v>
      </c>
      <c r="AN541" s="9" t="str">
        <f t="shared" si="123"/>
        <v>Multi</v>
      </c>
      <c r="AO541" s="9" t="str">
        <f t="shared" si="124"/>
        <v>&lt;1-50 Mn</v>
      </c>
      <c r="AP541" s="9" t="str">
        <f t="shared" si="125"/>
        <v>Multinational</v>
      </c>
      <c r="AQ541" s="9" t="str">
        <f t="shared" si="126"/>
        <v>Multinational</v>
      </c>
      <c r="AR541" s="13" t="str">
        <f>IF(ISNUMBER(MATCH(C541, {"Gabon","Sudan","Niger","Mali","Burkina Faso","Guinea"}, 0)), "De Facto Countries", "Non-De Facto Countries")</f>
        <v>Non-De Facto Countries</v>
      </c>
      <c r="AS541" s="9" t="str">
        <f t="shared" si="127"/>
        <v>Others Including Policy-Based</v>
      </c>
      <c r="AT541" s="9" t="str" cm="1">
        <f t="array" ref="AT541">_xlfn.SWITCH(K541,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42" spans="1:46" ht="10.5">
      <c r="A542" s="8" t="s">
        <v>1247</v>
      </c>
      <c r="B542" s="9" t="s">
        <v>1248</v>
      </c>
      <c r="C542" s="9" t="s">
        <v>82</v>
      </c>
      <c r="D542" s="9" t="s">
        <v>49</v>
      </c>
      <c r="E542" s="9" t="s">
        <v>79</v>
      </c>
      <c r="F542" s="9" t="s">
        <v>220</v>
      </c>
      <c r="G542" s="9" t="s">
        <v>220</v>
      </c>
      <c r="H542" s="9" t="s">
        <v>52</v>
      </c>
      <c r="I542" s="9" t="s">
        <v>53</v>
      </c>
      <c r="J542" s="9" t="s">
        <v>112</v>
      </c>
      <c r="K542" s="9" t="s">
        <v>86</v>
      </c>
      <c r="L542" s="9">
        <v>0</v>
      </c>
      <c r="M542" s="9">
        <v>0</v>
      </c>
      <c r="N542" s="9">
        <v>91.7</v>
      </c>
      <c r="O542" s="9">
        <v>0</v>
      </c>
      <c r="P542" s="9">
        <v>0</v>
      </c>
      <c r="Q542" s="9">
        <v>0</v>
      </c>
      <c r="R542" s="9">
        <f t="shared" si="115"/>
        <v>91.7</v>
      </c>
      <c r="S542" s="9">
        <v>0</v>
      </c>
      <c r="T542" s="9">
        <v>0</v>
      </c>
      <c r="U542" s="9">
        <v>0</v>
      </c>
      <c r="V542" s="11">
        <f t="shared" si="116"/>
        <v>91.7</v>
      </c>
      <c r="W542" s="9" t="s">
        <v>17</v>
      </c>
      <c r="X542" s="9">
        <v>0</v>
      </c>
      <c r="Y542" s="9">
        <v>60</v>
      </c>
      <c r="Z542" s="9">
        <v>0</v>
      </c>
      <c r="AA542" s="9">
        <v>40</v>
      </c>
      <c r="AB542" s="9">
        <v>0</v>
      </c>
      <c r="AC542" s="10">
        <f t="shared" si="114"/>
        <v>91.7</v>
      </c>
      <c r="AD542" s="9" t="b">
        <f>Table1[[#This Row],[TOTAL HI]]=Table1[[#This Row],[Total]]</f>
        <v>1</v>
      </c>
      <c r="AE542" s="11">
        <f t="shared" si="117"/>
        <v>0</v>
      </c>
      <c r="AF542" s="11">
        <f t="shared" si="118"/>
        <v>55.02</v>
      </c>
      <c r="AG542" s="11">
        <f t="shared" si="119"/>
        <v>0</v>
      </c>
      <c r="AH542" s="11">
        <f t="shared" si="120"/>
        <v>36.68</v>
      </c>
      <c r="AI542" s="11">
        <f t="shared" si="121"/>
        <v>0</v>
      </c>
      <c r="AJ542" s="12">
        <v>45261</v>
      </c>
      <c r="AK542" s="11" t="s">
        <v>56</v>
      </c>
      <c r="AL542" s="9" t="s">
        <v>57</v>
      </c>
      <c r="AM542" s="9" t="str">
        <f t="shared" si="122"/>
        <v>Power</v>
      </c>
      <c r="AN542" s="9" t="str">
        <f t="shared" si="123"/>
        <v>Multi</v>
      </c>
      <c r="AO542" s="9" t="str">
        <f t="shared" si="124"/>
        <v>50-100 Mn</v>
      </c>
      <c r="AP542" s="9" t="str">
        <f t="shared" si="125"/>
        <v>Multinational</v>
      </c>
      <c r="AQ542" s="9" t="str">
        <f t="shared" si="126"/>
        <v>Multinational</v>
      </c>
      <c r="AR542" s="13" t="str">
        <f>IF(ISNUMBER(MATCH(C542, {"Gabon","Sudan","Niger","Mali","Burkina Faso","Guinea"}, 0)), "De Facto Countries", "Non-De Facto Countries")</f>
        <v>Non-De Facto Countries</v>
      </c>
      <c r="AS542" s="9" t="str">
        <f t="shared" si="127"/>
        <v>Infrastructure</v>
      </c>
      <c r="AT542" s="9" t="str" cm="1">
        <f t="array" ref="AT542">_xlfn.SWITCH(K542,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543" spans="1:46" ht="10.5">
      <c r="A543" s="8" t="s">
        <v>1249</v>
      </c>
      <c r="B543" s="9" t="s">
        <v>1250</v>
      </c>
      <c r="C543" s="9" t="s">
        <v>246</v>
      </c>
      <c r="D543" s="9" t="s">
        <v>49</v>
      </c>
      <c r="E543" s="9" t="s">
        <v>50</v>
      </c>
      <c r="F543" s="9" t="s">
        <v>302</v>
      </c>
      <c r="G543" s="9" t="s">
        <v>302</v>
      </c>
      <c r="H543" s="9" t="s">
        <v>52</v>
      </c>
      <c r="I543" s="9" t="s">
        <v>53</v>
      </c>
      <c r="J543" s="9" t="s">
        <v>112</v>
      </c>
      <c r="K543" s="9" t="s">
        <v>93</v>
      </c>
      <c r="L543" s="9">
        <v>40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f t="shared" si="115"/>
        <v>0</v>
      </c>
      <c r="S543" s="9">
        <v>0</v>
      </c>
      <c r="T543" s="9">
        <v>0</v>
      </c>
      <c r="U543" s="9">
        <v>0</v>
      </c>
      <c r="V543" s="11">
        <f t="shared" si="116"/>
        <v>40</v>
      </c>
      <c r="W543" s="9" t="s">
        <v>11</v>
      </c>
      <c r="X543" s="9">
        <v>50</v>
      </c>
      <c r="Y543" s="9">
        <v>0</v>
      </c>
      <c r="Z543" s="9">
        <v>20</v>
      </c>
      <c r="AA543" s="9">
        <v>0</v>
      </c>
      <c r="AB543" s="9">
        <v>30</v>
      </c>
      <c r="AC543" s="10">
        <f t="shared" si="114"/>
        <v>40</v>
      </c>
      <c r="AD543" s="9" t="b">
        <f>Table1[[#This Row],[TOTAL HI]]=Table1[[#This Row],[Total]]</f>
        <v>1</v>
      </c>
      <c r="AE543" s="11">
        <f t="shared" si="117"/>
        <v>20</v>
      </c>
      <c r="AF543" s="11">
        <f t="shared" si="118"/>
        <v>0</v>
      </c>
      <c r="AG543" s="11">
        <f t="shared" si="119"/>
        <v>8</v>
      </c>
      <c r="AH543" s="11">
        <f t="shared" si="120"/>
        <v>0</v>
      </c>
      <c r="AI543" s="11">
        <f t="shared" si="121"/>
        <v>12</v>
      </c>
      <c r="AJ543" s="12">
        <v>45261</v>
      </c>
      <c r="AK543" s="11" t="s">
        <v>56</v>
      </c>
      <c r="AL543" s="9" t="s">
        <v>27</v>
      </c>
      <c r="AM543" s="9" t="str">
        <f t="shared" si="122"/>
        <v>Agriculture</v>
      </c>
      <c r="AN543" s="9" t="str">
        <f t="shared" si="123"/>
        <v>East</v>
      </c>
      <c r="AO543" s="9" t="str">
        <f t="shared" si="124"/>
        <v>&lt;1-50 Mn</v>
      </c>
      <c r="AP543" s="9" t="str">
        <f t="shared" si="125"/>
        <v>ADF Countries</v>
      </c>
      <c r="AQ543" s="9" t="str">
        <f t="shared" si="126"/>
        <v>Non-Transition States</v>
      </c>
      <c r="AR543" s="13" t="str">
        <f>IF(ISNUMBER(MATCH(C543, {"Gabon","Sudan","Niger","Mali","Burkina Faso","Guinea"}, 0)), "De Facto Countries", "Non-De Facto Countries")</f>
        <v>Non-De Facto Countries</v>
      </c>
      <c r="AS543" s="9" t="str">
        <f t="shared" si="127"/>
        <v>Others Including Policy-Based</v>
      </c>
      <c r="AT543" s="9" t="str" cm="1">
        <f t="array" ref="AT543">_xlfn.SWITCH(K543,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44" spans="1:46" ht="10.5">
      <c r="A544" s="8" t="s">
        <v>1251</v>
      </c>
      <c r="B544" s="9" t="s">
        <v>1252</v>
      </c>
      <c r="C544" s="9" t="s">
        <v>82</v>
      </c>
      <c r="D544" s="9" t="s">
        <v>49</v>
      </c>
      <c r="E544" s="9" t="s">
        <v>79</v>
      </c>
      <c r="F544" s="9" t="s">
        <v>1220</v>
      </c>
      <c r="G544" s="9" t="s">
        <v>208</v>
      </c>
      <c r="H544" s="9" t="s">
        <v>52</v>
      </c>
      <c r="I544" s="9" t="s">
        <v>53</v>
      </c>
      <c r="J544" s="9" t="s">
        <v>112</v>
      </c>
      <c r="K544" s="9" t="s">
        <v>127</v>
      </c>
      <c r="L544" s="9">
        <v>150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f t="shared" si="115"/>
        <v>0</v>
      </c>
      <c r="S544" s="9">
        <v>0</v>
      </c>
      <c r="T544" s="9">
        <v>0</v>
      </c>
      <c r="U544" s="9">
        <v>0</v>
      </c>
      <c r="V544" s="11">
        <f t="shared" si="116"/>
        <v>150</v>
      </c>
      <c r="W544" s="9" t="s">
        <v>11</v>
      </c>
      <c r="X544" s="9">
        <v>10</v>
      </c>
      <c r="Y544" s="9">
        <v>0</v>
      </c>
      <c r="Z544" s="9">
        <v>20</v>
      </c>
      <c r="AA544" s="9">
        <v>40</v>
      </c>
      <c r="AB544" s="9">
        <v>30</v>
      </c>
      <c r="AC544" s="10">
        <f t="shared" si="114"/>
        <v>150</v>
      </c>
      <c r="AD544" s="9" t="b">
        <f>Table1[[#This Row],[TOTAL HI]]=Table1[[#This Row],[Total]]</f>
        <v>1</v>
      </c>
      <c r="AE544" s="11">
        <f t="shared" si="117"/>
        <v>15</v>
      </c>
      <c r="AF544" s="11">
        <f t="shared" si="118"/>
        <v>0</v>
      </c>
      <c r="AG544" s="11">
        <f t="shared" si="119"/>
        <v>30</v>
      </c>
      <c r="AH544" s="11">
        <f t="shared" si="120"/>
        <v>60</v>
      </c>
      <c r="AI544" s="11">
        <f t="shared" si="121"/>
        <v>45</v>
      </c>
      <c r="AJ544" s="12">
        <v>45261</v>
      </c>
      <c r="AK544" s="11" t="s">
        <v>56</v>
      </c>
      <c r="AL544" s="9" t="s">
        <v>27</v>
      </c>
      <c r="AM544" s="9" t="str">
        <f t="shared" si="122"/>
        <v>Transport</v>
      </c>
      <c r="AN544" s="9" t="str">
        <f t="shared" si="123"/>
        <v>Multi</v>
      </c>
      <c r="AO544" s="9" t="str">
        <f t="shared" si="124"/>
        <v>100-200 Mn</v>
      </c>
      <c r="AP544" s="9" t="str">
        <f t="shared" si="125"/>
        <v>Multinational</v>
      </c>
      <c r="AQ544" s="9" t="str">
        <f t="shared" si="126"/>
        <v>Multinational</v>
      </c>
      <c r="AR544" s="13" t="str">
        <f>IF(ISNUMBER(MATCH(C544, {"Gabon","Sudan","Niger","Mali","Burkina Faso","Guinea"}, 0)), "De Facto Countries", "Non-De Facto Countries")</f>
        <v>Non-De Facto Countries</v>
      </c>
      <c r="AS544" s="9" t="str">
        <f t="shared" si="127"/>
        <v>Infrastructure</v>
      </c>
      <c r="AT544" s="9" t="str" cm="1">
        <f t="array" ref="AT544">_xlfn.SWITCH(K544,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45" spans="1:46" ht="10.5">
      <c r="A545" s="8" t="s">
        <v>1253</v>
      </c>
      <c r="B545" s="9" t="s">
        <v>1254</v>
      </c>
      <c r="C545" s="9" t="s">
        <v>267</v>
      </c>
      <c r="D545" s="9" t="s">
        <v>49</v>
      </c>
      <c r="E545" s="9" t="s">
        <v>50</v>
      </c>
      <c r="F545" s="9" t="s">
        <v>103</v>
      </c>
      <c r="G545" s="9" t="s">
        <v>103</v>
      </c>
      <c r="H545" s="9" t="s">
        <v>52</v>
      </c>
      <c r="I545" s="9" t="s">
        <v>73</v>
      </c>
      <c r="J545" s="9" t="s">
        <v>62</v>
      </c>
      <c r="K545" s="9" t="s">
        <v>104</v>
      </c>
      <c r="L545" s="9">
        <v>0</v>
      </c>
      <c r="M545" s="9">
        <v>35</v>
      </c>
      <c r="N545" s="9">
        <v>0</v>
      </c>
      <c r="O545" s="9">
        <v>0</v>
      </c>
      <c r="P545" s="9">
        <v>0</v>
      </c>
      <c r="Q545" s="9">
        <v>0</v>
      </c>
      <c r="R545" s="9">
        <f t="shared" si="115"/>
        <v>0</v>
      </c>
      <c r="S545" s="9">
        <v>0</v>
      </c>
      <c r="T545" s="9">
        <v>0</v>
      </c>
      <c r="U545" s="9">
        <v>0</v>
      </c>
      <c r="V545" s="11">
        <f t="shared" si="116"/>
        <v>35</v>
      </c>
      <c r="W545" s="9" t="s">
        <v>12</v>
      </c>
      <c r="X545" s="9">
        <v>0</v>
      </c>
      <c r="Y545" s="9">
        <v>0</v>
      </c>
      <c r="Z545" s="9">
        <v>50</v>
      </c>
      <c r="AA545" s="9">
        <v>0</v>
      </c>
      <c r="AB545" s="9">
        <v>50</v>
      </c>
      <c r="AC545" s="10">
        <f t="shared" si="114"/>
        <v>35</v>
      </c>
      <c r="AD545" s="9" t="b">
        <f>Table1[[#This Row],[TOTAL HI]]=Table1[[#This Row],[Total]]</f>
        <v>1</v>
      </c>
      <c r="AE545" s="11">
        <f t="shared" si="117"/>
        <v>0</v>
      </c>
      <c r="AF545" s="11">
        <f t="shared" si="118"/>
        <v>0</v>
      </c>
      <c r="AG545" s="11">
        <f t="shared" si="119"/>
        <v>17.5</v>
      </c>
      <c r="AH545" s="11">
        <f t="shared" si="120"/>
        <v>0</v>
      </c>
      <c r="AI545" s="11">
        <f t="shared" si="121"/>
        <v>17.5</v>
      </c>
      <c r="AJ545" s="12">
        <v>45261</v>
      </c>
      <c r="AK545" s="11" t="s">
        <v>56</v>
      </c>
      <c r="AL545" s="9" t="s">
        <v>27</v>
      </c>
      <c r="AM545" s="9" t="str">
        <f t="shared" si="122"/>
        <v>WASH Sector</v>
      </c>
      <c r="AN545" s="9" t="str">
        <f t="shared" si="123"/>
        <v>South</v>
      </c>
      <c r="AO545" s="9" t="str">
        <f t="shared" si="124"/>
        <v>&lt;1-50 Mn</v>
      </c>
      <c r="AP545" s="9" t="str">
        <f t="shared" si="125"/>
        <v>ADB Countries</v>
      </c>
      <c r="AQ545" s="9" t="str">
        <f t="shared" si="126"/>
        <v>Non-Transition States</v>
      </c>
      <c r="AR545" s="13" t="str">
        <f>IF(ISNUMBER(MATCH(C545, {"Gabon","Sudan","Niger","Mali","Burkina Faso","Guinea"}, 0)), "De Facto Countries", "Non-De Facto Countries")</f>
        <v>Non-De Facto Countries</v>
      </c>
      <c r="AS545" s="9" t="str">
        <f t="shared" si="127"/>
        <v>Infrastructure</v>
      </c>
      <c r="AT545" s="9" t="str" cm="1">
        <f t="array" ref="AT545">_xlfn.SWITCH(K545,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46" spans="1:46" ht="10.5">
      <c r="A546" s="8" t="s">
        <v>1255</v>
      </c>
      <c r="B546" s="9" t="s">
        <v>1256</v>
      </c>
      <c r="C546" s="9" t="s">
        <v>71</v>
      </c>
      <c r="D546" s="9" t="s">
        <v>90</v>
      </c>
      <c r="E546" s="9" t="s">
        <v>97</v>
      </c>
      <c r="F546" s="9" t="s">
        <v>137</v>
      </c>
      <c r="G546" s="9" t="s">
        <v>137</v>
      </c>
      <c r="H546" s="9" t="s">
        <v>52</v>
      </c>
      <c r="I546" s="9" t="s">
        <v>53</v>
      </c>
      <c r="J546" s="9" t="s">
        <v>74</v>
      </c>
      <c r="K546" s="9" t="s">
        <v>127</v>
      </c>
      <c r="L546" s="9">
        <v>0</v>
      </c>
      <c r="M546" s="9">
        <v>0</v>
      </c>
      <c r="N546" s="9">
        <v>10</v>
      </c>
      <c r="O546" s="9">
        <v>0</v>
      </c>
      <c r="P546" s="9">
        <v>0</v>
      </c>
      <c r="Q546" s="9">
        <v>0</v>
      </c>
      <c r="R546" s="9">
        <f t="shared" si="115"/>
        <v>10</v>
      </c>
      <c r="S546" s="9">
        <v>0</v>
      </c>
      <c r="T546" s="9">
        <v>0</v>
      </c>
      <c r="U546" s="9">
        <v>0</v>
      </c>
      <c r="V546" s="11">
        <f t="shared" si="116"/>
        <v>10</v>
      </c>
      <c r="W546" s="9" t="s">
        <v>17</v>
      </c>
      <c r="X546" s="9">
        <v>30</v>
      </c>
      <c r="Y546" s="9">
        <v>0</v>
      </c>
      <c r="Z546" s="9">
        <v>30</v>
      </c>
      <c r="AA546" s="9">
        <v>0</v>
      </c>
      <c r="AB546" s="9">
        <v>40</v>
      </c>
      <c r="AC546" s="10">
        <f t="shared" si="114"/>
        <v>10</v>
      </c>
      <c r="AD546" s="9" t="b">
        <f>Table1[[#This Row],[TOTAL HI]]=Table1[[#This Row],[Total]]</f>
        <v>1</v>
      </c>
      <c r="AE546" s="11">
        <f t="shared" si="117"/>
        <v>3</v>
      </c>
      <c r="AF546" s="11">
        <f t="shared" si="118"/>
        <v>0</v>
      </c>
      <c r="AG546" s="11">
        <f t="shared" si="119"/>
        <v>3</v>
      </c>
      <c r="AH546" s="11">
        <f t="shared" si="120"/>
        <v>0</v>
      </c>
      <c r="AI546" s="11">
        <f t="shared" si="121"/>
        <v>4</v>
      </c>
      <c r="AJ546" s="12">
        <v>45261</v>
      </c>
      <c r="AK546" s="11" t="s">
        <v>56</v>
      </c>
      <c r="AL546" s="9" t="s">
        <v>27</v>
      </c>
      <c r="AM546" s="9" t="str">
        <f t="shared" si="122"/>
        <v>Transport</v>
      </c>
      <c r="AN546" s="9" t="str">
        <f t="shared" si="123"/>
        <v>West</v>
      </c>
      <c r="AO546" s="9" t="str">
        <f t="shared" si="124"/>
        <v>&lt;1-50 Mn</v>
      </c>
      <c r="AP546" s="9" t="str">
        <f t="shared" si="125"/>
        <v>ADF Countries</v>
      </c>
      <c r="AQ546" s="9" t="str">
        <f t="shared" si="126"/>
        <v>Transition States</v>
      </c>
      <c r="AR546" s="13" t="str">
        <f>IF(ISNUMBER(MATCH(C546, {"Gabon","Sudan","Niger","Mali","Burkina Faso","Guinea"}, 0)), "De Facto Countries", "Non-De Facto Countries")</f>
        <v>Non-De Facto Countries</v>
      </c>
      <c r="AS546" s="9" t="str">
        <f t="shared" si="127"/>
        <v>Infrastructure</v>
      </c>
      <c r="AT546" s="9" t="str" cm="1">
        <f t="array" ref="AT546">_xlfn.SWITCH(K546,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47" spans="1:46" ht="10.5">
      <c r="A547" s="8" t="s">
        <v>1257</v>
      </c>
      <c r="B547" s="9" t="s">
        <v>1258</v>
      </c>
      <c r="C547" s="9" t="s">
        <v>110</v>
      </c>
      <c r="D547" s="9" t="s">
        <v>49</v>
      </c>
      <c r="E547" s="9" t="s">
        <v>50</v>
      </c>
      <c r="F547" s="9" t="s">
        <v>1220</v>
      </c>
      <c r="G547" s="9" t="s">
        <v>1220</v>
      </c>
      <c r="H547" s="9" t="s">
        <v>52</v>
      </c>
      <c r="I547" s="9" t="s">
        <v>53</v>
      </c>
      <c r="J547" s="9" t="s">
        <v>112</v>
      </c>
      <c r="K547" s="9" t="s">
        <v>127</v>
      </c>
      <c r="L547" s="9">
        <v>150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f t="shared" si="115"/>
        <v>0</v>
      </c>
      <c r="S547" s="9">
        <v>0</v>
      </c>
      <c r="T547" s="9">
        <v>0</v>
      </c>
      <c r="U547" s="9">
        <v>0</v>
      </c>
      <c r="V547" s="11">
        <f t="shared" si="116"/>
        <v>150</v>
      </c>
      <c r="W547" s="9" t="s">
        <v>11</v>
      </c>
      <c r="X547" s="9">
        <v>0</v>
      </c>
      <c r="Y547" s="9">
        <v>0</v>
      </c>
      <c r="Z547" s="9">
        <v>30</v>
      </c>
      <c r="AA547" s="9">
        <v>50</v>
      </c>
      <c r="AB547" s="9">
        <v>20</v>
      </c>
      <c r="AC547" s="10">
        <f t="shared" si="114"/>
        <v>150</v>
      </c>
      <c r="AD547" s="9" t="b">
        <f>Table1[[#This Row],[TOTAL HI]]=Table1[[#This Row],[Total]]</f>
        <v>1</v>
      </c>
      <c r="AE547" s="11">
        <f t="shared" si="117"/>
        <v>0</v>
      </c>
      <c r="AF547" s="11">
        <f t="shared" si="118"/>
        <v>0</v>
      </c>
      <c r="AG547" s="11">
        <f t="shared" si="119"/>
        <v>45</v>
      </c>
      <c r="AH547" s="11">
        <f t="shared" si="120"/>
        <v>75</v>
      </c>
      <c r="AI547" s="11">
        <f t="shared" si="121"/>
        <v>30</v>
      </c>
      <c r="AJ547" s="12">
        <v>45261</v>
      </c>
      <c r="AK547" s="11" t="s">
        <v>56</v>
      </c>
      <c r="AL547" s="9" t="s">
        <v>27</v>
      </c>
      <c r="AM547" s="9" t="str">
        <f t="shared" si="122"/>
        <v>Transport</v>
      </c>
      <c r="AN547" s="9" t="str">
        <f t="shared" si="123"/>
        <v>East</v>
      </c>
      <c r="AO547" s="9" t="str">
        <f t="shared" si="124"/>
        <v>100-200 Mn</v>
      </c>
      <c r="AP547" s="9" t="str">
        <f t="shared" si="125"/>
        <v>Blend Countries</v>
      </c>
      <c r="AQ547" s="9" t="str">
        <f t="shared" si="126"/>
        <v>Non-Transition States</v>
      </c>
      <c r="AR547" s="13" t="str">
        <f>IF(ISNUMBER(MATCH(C547, {"Gabon","Sudan","Niger","Mali","Burkina Faso","Guinea"}, 0)), "De Facto Countries", "Non-De Facto Countries")</f>
        <v>Non-De Facto Countries</v>
      </c>
      <c r="AS547" s="9" t="str">
        <f t="shared" si="127"/>
        <v>Infrastructure</v>
      </c>
      <c r="AT547" s="9" t="str" cm="1">
        <f t="array" ref="AT547">_xlfn.SWITCH(K547,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48" spans="1:46" ht="10.5">
      <c r="A548" s="8" t="s">
        <v>1259</v>
      </c>
      <c r="B548" s="9" t="s">
        <v>1260</v>
      </c>
      <c r="C548" s="9" t="s">
        <v>345</v>
      </c>
      <c r="D548" s="9" t="s">
        <v>49</v>
      </c>
      <c r="E548" s="9" t="s">
        <v>79</v>
      </c>
      <c r="F548" s="9" t="s">
        <v>103</v>
      </c>
      <c r="G548" s="9" t="s">
        <v>103</v>
      </c>
      <c r="H548" s="9" t="s">
        <v>52</v>
      </c>
      <c r="I548" s="9" t="s">
        <v>53</v>
      </c>
      <c r="J548" s="9" t="s">
        <v>112</v>
      </c>
      <c r="K548" s="9" t="s">
        <v>104</v>
      </c>
      <c r="L548" s="9">
        <v>0</v>
      </c>
      <c r="M548" s="9">
        <v>0</v>
      </c>
      <c r="N548" s="9">
        <v>0</v>
      </c>
      <c r="O548" s="9">
        <v>6.51</v>
      </c>
      <c r="P548" s="9">
        <v>0</v>
      </c>
      <c r="Q548" s="9">
        <v>8.49</v>
      </c>
      <c r="R548" s="9">
        <f t="shared" si="115"/>
        <v>15</v>
      </c>
      <c r="S548" s="9">
        <v>0</v>
      </c>
      <c r="T548" s="9">
        <v>0</v>
      </c>
      <c r="U548" s="9">
        <v>0</v>
      </c>
      <c r="V548" s="11">
        <f t="shared" si="116"/>
        <v>15</v>
      </c>
      <c r="W548" s="9" t="s">
        <v>17</v>
      </c>
      <c r="X548" s="9">
        <v>0</v>
      </c>
      <c r="Y548" s="9">
        <v>0</v>
      </c>
      <c r="Z548" s="9">
        <v>0</v>
      </c>
      <c r="AA548" s="9">
        <v>0</v>
      </c>
      <c r="AB548" s="9">
        <v>100</v>
      </c>
      <c r="AC548" s="10">
        <f t="shared" si="114"/>
        <v>15</v>
      </c>
      <c r="AD548" s="9" t="b">
        <f>Table1[[#This Row],[TOTAL HI]]=Table1[[#This Row],[Total]]</f>
        <v>1</v>
      </c>
      <c r="AE548" s="11">
        <f t="shared" si="117"/>
        <v>0</v>
      </c>
      <c r="AF548" s="11">
        <f t="shared" si="118"/>
        <v>0</v>
      </c>
      <c r="AG548" s="11">
        <f t="shared" si="119"/>
        <v>0</v>
      </c>
      <c r="AH548" s="11">
        <f t="shared" si="120"/>
        <v>0</v>
      </c>
      <c r="AI548" s="11">
        <f t="shared" si="121"/>
        <v>15</v>
      </c>
      <c r="AJ548" s="12">
        <v>45261</v>
      </c>
      <c r="AK548" s="11" t="s">
        <v>56</v>
      </c>
      <c r="AL548" s="9" t="s">
        <v>27</v>
      </c>
      <c r="AM548" s="9" t="str">
        <f t="shared" si="122"/>
        <v>WASH Sector</v>
      </c>
      <c r="AN548" s="9" t="str">
        <f t="shared" si="123"/>
        <v>East</v>
      </c>
      <c r="AO548" s="9" t="str">
        <f t="shared" si="124"/>
        <v>&lt;1-50 Mn</v>
      </c>
      <c r="AP548" s="9" t="str">
        <f t="shared" si="125"/>
        <v>ADF Countries</v>
      </c>
      <c r="AQ548" s="9" t="str">
        <f t="shared" si="126"/>
        <v>Transition States</v>
      </c>
      <c r="AR548" s="13" t="str">
        <f>IF(ISNUMBER(MATCH(C548, {"Gabon","Sudan","Niger","Mali","Burkina Faso","Guinea"}, 0)), "De Facto Countries", "Non-De Facto Countries")</f>
        <v>Non-De Facto Countries</v>
      </c>
      <c r="AS548" s="9" t="str">
        <f t="shared" si="127"/>
        <v>Infrastructure</v>
      </c>
      <c r="AT548" s="9" t="str" cm="1">
        <f t="array" ref="AT548">_xlfn.SWITCH(K548,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49" spans="1:46" ht="10.5">
      <c r="A549" s="8" t="s">
        <v>1261</v>
      </c>
      <c r="B549" s="9" t="s">
        <v>1262</v>
      </c>
      <c r="C549" s="9" t="s">
        <v>102</v>
      </c>
      <c r="D549" s="9" t="s">
        <v>49</v>
      </c>
      <c r="E549" s="9" t="s">
        <v>79</v>
      </c>
      <c r="F549" s="9" t="s">
        <v>72</v>
      </c>
      <c r="G549" s="9" t="s">
        <v>72</v>
      </c>
      <c r="H549" s="9" t="s">
        <v>84</v>
      </c>
      <c r="I549" s="9" t="s">
        <v>73</v>
      </c>
      <c r="J549" s="9" t="s">
        <v>74</v>
      </c>
      <c r="K549" s="9" t="s">
        <v>75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f t="shared" si="115"/>
        <v>0</v>
      </c>
      <c r="S549" s="9">
        <v>0</v>
      </c>
      <c r="T549" s="9">
        <v>0</v>
      </c>
      <c r="U549" s="9">
        <v>0</v>
      </c>
      <c r="V549" s="11">
        <f t="shared" si="116"/>
        <v>0</v>
      </c>
      <c r="W549" s="9" t="s">
        <v>68</v>
      </c>
      <c r="X549" s="9">
        <v>0</v>
      </c>
      <c r="Y549" s="9">
        <v>0</v>
      </c>
      <c r="Z549" s="9">
        <v>0</v>
      </c>
      <c r="AA549" s="9">
        <v>0</v>
      </c>
      <c r="AB549" s="9">
        <v>100</v>
      </c>
      <c r="AC549" s="10">
        <f t="shared" si="114"/>
        <v>0</v>
      </c>
      <c r="AD549" s="9" t="b">
        <f>Table1[[#This Row],[TOTAL HI]]=Table1[[#This Row],[Total]]</f>
        <v>1</v>
      </c>
      <c r="AE549" s="11">
        <f t="shared" si="117"/>
        <v>0</v>
      </c>
      <c r="AF549" s="11">
        <f t="shared" si="118"/>
        <v>0</v>
      </c>
      <c r="AG549" s="11">
        <f t="shared" si="119"/>
        <v>0</v>
      </c>
      <c r="AH549" s="11">
        <f t="shared" si="120"/>
        <v>0</v>
      </c>
      <c r="AI549" s="11">
        <f t="shared" si="121"/>
        <v>0</v>
      </c>
      <c r="AJ549" s="12">
        <v>45261</v>
      </c>
      <c r="AK549" s="11" t="s">
        <v>56</v>
      </c>
      <c r="AL549" s="9" t="s">
        <v>27</v>
      </c>
      <c r="AM549" s="9" t="str">
        <f t="shared" si="122"/>
        <v>Finance</v>
      </c>
      <c r="AN549" s="9" t="str">
        <f t="shared" si="123"/>
        <v>Nigeria</v>
      </c>
      <c r="AO549" s="9" t="str">
        <f t="shared" si="124"/>
        <v>&lt;1-50 Mn</v>
      </c>
      <c r="AP549" s="9" t="str">
        <f t="shared" si="125"/>
        <v>ADB Countries</v>
      </c>
      <c r="AQ549" s="9" t="str">
        <f t="shared" si="126"/>
        <v>Non-Transition States</v>
      </c>
      <c r="AR549" s="13" t="str">
        <f>IF(ISNUMBER(MATCH(C549, {"Gabon","Sudan","Niger","Mali","Burkina Faso","Guinea"}, 0)), "De Facto Countries", "Non-De Facto Countries")</f>
        <v>Non-De Facto Countries</v>
      </c>
      <c r="AS549" s="9" t="str">
        <f t="shared" si="127"/>
        <v>Others Including Policy-Based</v>
      </c>
      <c r="AT549" s="9" t="str" cm="1">
        <f t="array" ref="AT549">_xlfn.SWITCH(K549,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50" spans="1:46" ht="10.5">
      <c r="A550" s="8" t="s">
        <v>1263</v>
      </c>
      <c r="B550" s="9" t="s">
        <v>1264</v>
      </c>
      <c r="C550" s="9" t="s">
        <v>82</v>
      </c>
      <c r="D550" s="9" t="s">
        <v>49</v>
      </c>
      <c r="E550" s="9" t="s">
        <v>50</v>
      </c>
      <c r="F550" s="9" t="s">
        <v>72</v>
      </c>
      <c r="G550" s="9" t="s">
        <v>72</v>
      </c>
      <c r="H550" s="9" t="s">
        <v>84</v>
      </c>
      <c r="I550" s="9" t="s">
        <v>73</v>
      </c>
      <c r="J550" s="9" t="s">
        <v>74</v>
      </c>
      <c r="K550" s="9" t="s">
        <v>75</v>
      </c>
      <c r="L550" s="9">
        <v>0</v>
      </c>
      <c r="M550" s="9">
        <v>38.46</v>
      </c>
      <c r="N550" s="9">
        <v>0</v>
      </c>
      <c r="O550" s="9">
        <v>0</v>
      </c>
      <c r="P550" s="9">
        <v>0</v>
      </c>
      <c r="Q550" s="9">
        <v>0</v>
      </c>
      <c r="R550" s="9">
        <f t="shared" si="115"/>
        <v>0</v>
      </c>
      <c r="S550" s="9">
        <v>0</v>
      </c>
      <c r="T550" s="9">
        <v>0</v>
      </c>
      <c r="U550" s="9">
        <v>0</v>
      </c>
      <c r="V550" s="11">
        <f t="shared" si="116"/>
        <v>38.46</v>
      </c>
      <c r="W550" s="9" t="s">
        <v>12</v>
      </c>
      <c r="X550" s="9">
        <v>0</v>
      </c>
      <c r="Y550" s="9">
        <v>0</v>
      </c>
      <c r="Z550" s="9">
        <v>0</v>
      </c>
      <c r="AA550" s="9">
        <v>0</v>
      </c>
      <c r="AB550" s="9">
        <v>100</v>
      </c>
      <c r="AC550" s="10">
        <f t="shared" ref="AC550:AC594" si="128">SUM(AE550:AI550)</f>
        <v>38.46</v>
      </c>
      <c r="AD550" s="9" t="b">
        <f>Table1[[#This Row],[TOTAL HI]]=Table1[[#This Row],[Total]]</f>
        <v>1</v>
      </c>
      <c r="AE550" s="11">
        <f t="shared" si="117"/>
        <v>0</v>
      </c>
      <c r="AF550" s="11">
        <f t="shared" si="118"/>
        <v>0</v>
      </c>
      <c r="AG550" s="11">
        <f t="shared" si="119"/>
        <v>0</v>
      </c>
      <c r="AH550" s="11">
        <f t="shared" si="120"/>
        <v>0</v>
      </c>
      <c r="AI550" s="11">
        <f t="shared" si="121"/>
        <v>38.46</v>
      </c>
      <c r="AJ550" s="12">
        <v>45261</v>
      </c>
      <c r="AK550" s="11" t="s">
        <v>56</v>
      </c>
      <c r="AL550" s="9" t="s">
        <v>27</v>
      </c>
      <c r="AM550" s="9" t="str">
        <f t="shared" si="122"/>
        <v>Finance</v>
      </c>
      <c r="AN550" s="9" t="str">
        <f t="shared" si="123"/>
        <v>Multi</v>
      </c>
      <c r="AO550" s="9" t="str">
        <f t="shared" si="124"/>
        <v>&lt;1-50 Mn</v>
      </c>
      <c r="AP550" s="9" t="str">
        <f t="shared" si="125"/>
        <v>Multinational</v>
      </c>
      <c r="AQ550" s="9" t="str">
        <f t="shared" si="126"/>
        <v>Multinational</v>
      </c>
      <c r="AR550" s="13" t="str">
        <f>IF(ISNUMBER(MATCH(C550, {"Gabon","Sudan","Niger","Mali","Burkina Faso","Guinea"}, 0)), "De Facto Countries", "Non-De Facto Countries")</f>
        <v>Non-De Facto Countries</v>
      </c>
      <c r="AS550" s="9" t="str">
        <f t="shared" si="127"/>
        <v>Others Including Policy-Based</v>
      </c>
      <c r="AT550" s="9" t="str" cm="1">
        <f t="array" ref="AT550">_xlfn.SWITCH(K550,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51" spans="1:46" ht="10.5">
      <c r="A551" s="8" t="s">
        <v>1265</v>
      </c>
      <c r="B551" s="9" t="s">
        <v>1266</v>
      </c>
      <c r="C551" s="9" t="s">
        <v>82</v>
      </c>
      <c r="D551" s="9" t="s">
        <v>49</v>
      </c>
      <c r="E551" s="9" t="s">
        <v>50</v>
      </c>
      <c r="F551" s="9" t="s">
        <v>72</v>
      </c>
      <c r="G551" s="9" t="s">
        <v>72</v>
      </c>
      <c r="H551" s="9" t="s">
        <v>84</v>
      </c>
      <c r="I551" s="9" t="s">
        <v>73</v>
      </c>
      <c r="J551" s="9" t="s">
        <v>74</v>
      </c>
      <c r="K551" s="9" t="s">
        <v>75</v>
      </c>
      <c r="L551" s="9">
        <v>0</v>
      </c>
      <c r="M551" s="9">
        <v>38.46</v>
      </c>
      <c r="N551" s="9">
        <v>0</v>
      </c>
      <c r="O551" s="9">
        <v>0</v>
      </c>
      <c r="P551" s="9">
        <v>0</v>
      </c>
      <c r="Q551" s="9">
        <v>0</v>
      </c>
      <c r="R551" s="9">
        <f t="shared" si="115"/>
        <v>0</v>
      </c>
      <c r="S551" s="9">
        <v>0</v>
      </c>
      <c r="T551" s="9">
        <v>0</v>
      </c>
      <c r="U551" s="9">
        <v>0</v>
      </c>
      <c r="V551" s="11">
        <f t="shared" si="116"/>
        <v>38.46</v>
      </c>
      <c r="W551" s="9" t="s">
        <v>12</v>
      </c>
      <c r="X551" s="9">
        <v>0</v>
      </c>
      <c r="Y551" s="9">
        <v>0</v>
      </c>
      <c r="Z551" s="9">
        <v>0</v>
      </c>
      <c r="AA551" s="9">
        <v>0</v>
      </c>
      <c r="AB551" s="9">
        <v>100</v>
      </c>
      <c r="AC551" s="10">
        <f t="shared" si="128"/>
        <v>38.46</v>
      </c>
      <c r="AD551" s="9" t="b">
        <f>Table1[[#This Row],[TOTAL HI]]=Table1[[#This Row],[Total]]</f>
        <v>1</v>
      </c>
      <c r="AE551" s="11">
        <f t="shared" si="117"/>
        <v>0</v>
      </c>
      <c r="AF551" s="11">
        <f t="shared" si="118"/>
        <v>0</v>
      </c>
      <c r="AG551" s="11">
        <f t="shared" si="119"/>
        <v>0</v>
      </c>
      <c r="AH551" s="11">
        <f t="shared" si="120"/>
        <v>0</v>
      </c>
      <c r="AI551" s="11">
        <f t="shared" si="121"/>
        <v>38.46</v>
      </c>
      <c r="AJ551" s="12">
        <v>45261</v>
      </c>
      <c r="AK551" s="11" t="s">
        <v>56</v>
      </c>
      <c r="AL551" s="9" t="s">
        <v>27</v>
      </c>
      <c r="AM551" s="9" t="str">
        <f t="shared" si="122"/>
        <v>Finance</v>
      </c>
      <c r="AN551" s="9" t="str">
        <f t="shared" si="123"/>
        <v>Multi</v>
      </c>
      <c r="AO551" s="9" t="str">
        <f t="shared" si="124"/>
        <v>&lt;1-50 Mn</v>
      </c>
      <c r="AP551" s="9" t="str">
        <f t="shared" si="125"/>
        <v>Multinational</v>
      </c>
      <c r="AQ551" s="9" t="str">
        <f t="shared" si="126"/>
        <v>Multinational</v>
      </c>
      <c r="AR551" s="13" t="str">
        <f>IF(ISNUMBER(MATCH(C551, {"Gabon","Sudan","Niger","Mali","Burkina Faso","Guinea"}, 0)), "De Facto Countries", "Non-De Facto Countries")</f>
        <v>Non-De Facto Countries</v>
      </c>
      <c r="AS551" s="9" t="str">
        <f t="shared" si="127"/>
        <v>Others Including Policy-Based</v>
      </c>
      <c r="AT551" s="9" t="str" cm="1">
        <f t="array" ref="AT551">_xlfn.SWITCH(K551,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52" spans="1:46" ht="10.5">
      <c r="A552" s="8" t="s">
        <v>1267</v>
      </c>
      <c r="B552" s="9" t="s">
        <v>1268</v>
      </c>
      <c r="C552" s="9" t="s">
        <v>82</v>
      </c>
      <c r="D552" s="9" t="s">
        <v>90</v>
      </c>
      <c r="E552" s="9" t="s">
        <v>97</v>
      </c>
      <c r="F552" s="9" t="s">
        <v>72</v>
      </c>
      <c r="G552" s="9" t="s">
        <v>72</v>
      </c>
      <c r="H552" s="9" t="s">
        <v>84</v>
      </c>
      <c r="I552" s="9" t="s">
        <v>73</v>
      </c>
      <c r="J552" s="9" t="s">
        <v>74</v>
      </c>
      <c r="K552" s="9" t="s">
        <v>75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f t="shared" si="115"/>
        <v>0</v>
      </c>
      <c r="S552" s="9">
        <v>0</v>
      </c>
      <c r="T552" s="9">
        <v>0</v>
      </c>
      <c r="U552" s="9">
        <v>0</v>
      </c>
      <c r="V552" s="11">
        <f t="shared" si="116"/>
        <v>0</v>
      </c>
      <c r="W552" s="9" t="s">
        <v>68</v>
      </c>
      <c r="X552" s="9">
        <v>0</v>
      </c>
      <c r="Y552" s="9">
        <v>0</v>
      </c>
      <c r="Z552" s="9">
        <v>0</v>
      </c>
      <c r="AA552" s="9">
        <v>0</v>
      </c>
      <c r="AB552" s="9">
        <v>100</v>
      </c>
      <c r="AC552" s="10">
        <f t="shared" si="128"/>
        <v>0</v>
      </c>
      <c r="AD552" s="9" t="b">
        <f>Table1[[#This Row],[TOTAL HI]]=Table1[[#This Row],[Total]]</f>
        <v>1</v>
      </c>
      <c r="AE552" s="11">
        <f t="shared" si="117"/>
        <v>0</v>
      </c>
      <c r="AF552" s="11">
        <f t="shared" si="118"/>
        <v>0</v>
      </c>
      <c r="AG552" s="11">
        <f t="shared" si="119"/>
        <v>0</v>
      </c>
      <c r="AH552" s="11">
        <f t="shared" si="120"/>
        <v>0</v>
      </c>
      <c r="AI552" s="11">
        <f t="shared" si="121"/>
        <v>0</v>
      </c>
      <c r="AJ552" s="12">
        <v>45261</v>
      </c>
      <c r="AK552" s="11" t="s">
        <v>56</v>
      </c>
      <c r="AL552" s="9" t="s">
        <v>27</v>
      </c>
      <c r="AM552" s="9" t="str">
        <f t="shared" si="122"/>
        <v>Finance</v>
      </c>
      <c r="AN552" s="9" t="str">
        <f t="shared" si="123"/>
        <v>Multi</v>
      </c>
      <c r="AO552" s="9" t="str">
        <f t="shared" si="124"/>
        <v>&lt;1-50 Mn</v>
      </c>
      <c r="AP552" s="9" t="str">
        <f t="shared" si="125"/>
        <v>Multinational</v>
      </c>
      <c r="AQ552" s="9" t="str">
        <f t="shared" si="126"/>
        <v>Multinational</v>
      </c>
      <c r="AR552" s="13" t="str">
        <f>IF(ISNUMBER(MATCH(C552, {"Gabon","Sudan","Niger","Mali","Burkina Faso","Guinea"}, 0)), "De Facto Countries", "Non-De Facto Countries")</f>
        <v>Non-De Facto Countries</v>
      </c>
      <c r="AS552" s="9" t="str">
        <f t="shared" si="127"/>
        <v>Others Including Policy-Based</v>
      </c>
      <c r="AT552" s="9" t="str" cm="1">
        <f t="array" ref="AT552">_xlfn.SWITCH(K552,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53" spans="1:46" ht="10.5">
      <c r="A553" s="8" t="s">
        <v>1269</v>
      </c>
      <c r="B553" s="9" t="s">
        <v>1270</v>
      </c>
      <c r="C553" s="9" t="s">
        <v>267</v>
      </c>
      <c r="D553" s="9" t="s">
        <v>49</v>
      </c>
      <c r="E553" s="9" t="s">
        <v>50</v>
      </c>
      <c r="F553" s="9" t="s">
        <v>103</v>
      </c>
      <c r="G553" s="9" t="s">
        <v>103</v>
      </c>
      <c r="H553" s="9" t="s">
        <v>52</v>
      </c>
      <c r="I553" s="9" t="s">
        <v>53</v>
      </c>
      <c r="J553" s="9" t="s">
        <v>62</v>
      </c>
      <c r="K553" s="9" t="s">
        <v>104</v>
      </c>
      <c r="L553" s="9">
        <v>0</v>
      </c>
      <c r="M553" s="9">
        <v>0</v>
      </c>
      <c r="N553" s="9">
        <v>0</v>
      </c>
      <c r="O553" s="9">
        <v>0</v>
      </c>
      <c r="P553" s="9">
        <v>10</v>
      </c>
      <c r="Q553" s="9">
        <v>0</v>
      </c>
      <c r="R553" s="9">
        <f t="shared" si="115"/>
        <v>0</v>
      </c>
      <c r="S553" s="9">
        <v>0</v>
      </c>
      <c r="T553" s="9">
        <v>0</v>
      </c>
      <c r="U553" s="9">
        <v>0</v>
      </c>
      <c r="V553" s="11">
        <f t="shared" si="116"/>
        <v>10</v>
      </c>
      <c r="W553" s="9" t="s">
        <v>68</v>
      </c>
      <c r="X553" s="9">
        <v>0</v>
      </c>
      <c r="Y553" s="9">
        <v>0</v>
      </c>
      <c r="Z553" s="9">
        <v>0</v>
      </c>
      <c r="AA553" s="9">
        <v>0</v>
      </c>
      <c r="AB553" s="9">
        <v>100</v>
      </c>
      <c r="AC553" s="10">
        <f t="shared" si="128"/>
        <v>10</v>
      </c>
      <c r="AD553" s="9" t="b">
        <f>Table1[[#This Row],[TOTAL HI]]=Table1[[#This Row],[Total]]</f>
        <v>1</v>
      </c>
      <c r="AE553" s="11">
        <f t="shared" si="117"/>
        <v>0</v>
      </c>
      <c r="AF553" s="11">
        <f t="shared" si="118"/>
        <v>0</v>
      </c>
      <c r="AG553" s="11">
        <f t="shared" si="119"/>
        <v>0</v>
      </c>
      <c r="AH553" s="11">
        <f t="shared" si="120"/>
        <v>0</v>
      </c>
      <c r="AI553" s="11">
        <f t="shared" si="121"/>
        <v>10</v>
      </c>
      <c r="AJ553" s="12">
        <v>45261</v>
      </c>
      <c r="AK553" s="11" t="s">
        <v>56</v>
      </c>
      <c r="AL553" s="9" t="s">
        <v>27</v>
      </c>
      <c r="AM553" s="9" t="str">
        <f t="shared" si="122"/>
        <v>WASH Sector</v>
      </c>
      <c r="AN553" s="9" t="str">
        <f t="shared" si="123"/>
        <v>South</v>
      </c>
      <c r="AO553" s="9" t="str">
        <f t="shared" si="124"/>
        <v>&lt;1-50 Mn</v>
      </c>
      <c r="AP553" s="9" t="str">
        <f t="shared" si="125"/>
        <v>ADB Countries</v>
      </c>
      <c r="AQ553" s="9" t="str">
        <f t="shared" si="126"/>
        <v>Non-Transition States</v>
      </c>
      <c r="AR553" s="13" t="str">
        <f>IF(ISNUMBER(MATCH(C553, {"Gabon","Sudan","Niger","Mali","Burkina Faso","Guinea"}, 0)), "De Facto Countries", "Non-De Facto Countries")</f>
        <v>Non-De Facto Countries</v>
      </c>
      <c r="AS553" s="9" t="str">
        <f t="shared" si="127"/>
        <v>Infrastructure</v>
      </c>
      <c r="AT553" s="9" t="str" cm="1">
        <f t="array" ref="AT553">_xlfn.SWITCH(K553,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54" spans="1:46" ht="10.5">
      <c r="A554" s="8" t="s">
        <v>1271</v>
      </c>
      <c r="B554" s="9" t="s">
        <v>1272</v>
      </c>
      <c r="C554" s="9" t="s">
        <v>197</v>
      </c>
      <c r="D554" s="9" t="s">
        <v>49</v>
      </c>
      <c r="E554" s="9" t="s">
        <v>50</v>
      </c>
      <c r="F554" s="9" t="s">
        <v>186</v>
      </c>
      <c r="G554" s="9" t="s">
        <v>186</v>
      </c>
      <c r="H554" s="9" t="s">
        <v>52</v>
      </c>
      <c r="I554" s="9" t="s">
        <v>53</v>
      </c>
      <c r="J554" s="9" t="s">
        <v>67</v>
      </c>
      <c r="K554" s="9" t="s">
        <v>127</v>
      </c>
      <c r="L554" s="9">
        <v>0</v>
      </c>
      <c r="M554" s="9">
        <v>0</v>
      </c>
      <c r="N554" s="9">
        <v>120</v>
      </c>
      <c r="O554" s="9">
        <v>0</v>
      </c>
      <c r="P554" s="9">
        <v>0</v>
      </c>
      <c r="Q554" s="9">
        <v>0</v>
      </c>
      <c r="R554" s="9">
        <f t="shared" si="115"/>
        <v>120</v>
      </c>
      <c r="S554" s="9">
        <v>0</v>
      </c>
      <c r="T554" s="9">
        <v>0</v>
      </c>
      <c r="U554" s="9">
        <v>0</v>
      </c>
      <c r="V554" s="11">
        <f t="shared" si="116"/>
        <v>120</v>
      </c>
      <c r="W554" s="9" t="s">
        <v>17</v>
      </c>
      <c r="X554" s="9">
        <v>0</v>
      </c>
      <c r="Y554" s="9">
        <v>0</v>
      </c>
      <c r="Z554" s="9">
        <v>0</v>
      </c>
      <c r="AA554" s="9">
        <v>80</v>
      </c>
      <c r="AB554" s="9">
        <v>20</v>
      </c>
      <c r="AC554" s="10">
        <f t="shared" si="128"/>
        <v>120</v>
      </c>
      <c r="AD554" s="9" t="b">
        <f>Table1[[#This Row],[TOTAL HI]]=Table1[[#This Row],[Total]]</f>
        <v>1</v>
      </c>
      <c r="AE554" s="11">
        <f t="shared" si="117"/>
        <v>0</v>
      </c>
      <c r="AF554" s="11">
        <f t="shared" si="118"/>
        <v>0</v>
      </c>
      <c r="AG554" s="11">
        <f t="shared" si="119"/>
        <v>0</v>
      </c>
      <c r="AH554" s="11">
        <f t="shared" si="120"/>
        <v>96</v>
      </c>
      <c r="AI554" s="11">
        <f t="shared" si="121"/>
        <v>24</v>
      </c>
      <c r="AJ554" s="12">
        <v>45261</v>
      </c>
      <c r="AK554" s="11" t="s">
        <v>56</v>
      </c>
      <c r="AL554" s="9" t="s">
        <v>27</v>
      </c>
      <c r="AM554" s="9" t="str">
        <f t="shared" si="122"/>
        <v>Transport</v>
      </c>
      <c r="AN554" s="9" t="str">
        <f t="shared" si="123"/>
        <v>Central</v>
      </c>
      <c r="AO554" s="9" t="str">
        <f t="shared" si="124"/>
        <v>100-200 Mn</v>
      </c>
      <c r="AP554" s="9" t="str">
        <f t="shared" si="125"/>
        <v>ADF Countries</v>
      </c>
      <c r="AQ554" s="9" t="str">
        <f t="shared" si="126"/>
        <v>Transition States</v>
      </c>
      <c r="AR554" s="13" t="str">
        <f>IF(ISNUMBER(MATCH(C554, {"Gabon","Sudan","Niger","Mali","Burkina Faso","Guinea"}, 0)), "De Facto Countries", "Non-De Facto Countries")</f>
        <v>Non-De Facto Countries</v>
      </c>
      <c r="AS554" s="9" t="str">
        <f t="shared" si="127"/>
        <v>Infrastructure</v>
      </c>
      <c r="AT554" s="9" t="str" cm="1">
        <f t="array" ref="AT554">_xlfn.SWITCH(K554,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PIVP</v>
      </c>
    </row>
    <row r="555" spans="1:46" ht="10.5">
      <c r="A555" s="8" t="s">
        <v>1273</v>
      </c>
      <c r="B555" s="9" t="s">
        <v>1274</v>
      </c>
      <c r="C555" s="9" t="s">
        <v>146</v>
      </c>
      <c r="D555" s="9" t="s">
        <v>49</v>
      </c>
      <c r="E555" s="9" t="s">
        <v>79</v>
      </c>
      <c r="F555" s="9" t="s">
        <v>148</v>
      </c>
      <c r="G555" s="9" t="s">
        <v>148</v>
      </c>
      <c r="H555" s="9" t="s">
        <v>52</v>
      </c>
      <c r="I555" s="9" t="s">
        <v>73</v>
      </c>
      <c r="J555" s="9" t="s">
        <v>62</v>
      </c>
      <c r="K555" s="9" t="s">
        <v>324</v>
      </c>
      <c r="L555" s="9">
        <v>0</v>
      </c>
      <c r="M555" s="9">
        <v>15</v>
      </c>
      <c r="N555" s="9">
        <v>0</v>
      </c>
      <c r="O555" s="9">
        <v>0</v>
      </c>
      <c r="P555" s="9">
        <v>0</v>
      </c>
      <c r="Q555" s="9">
        <v>0</v>
      </c>
      <c r="R555" s="9">
        <f t="shared" si="115"/>
        <v>0</v>
      </c>
      <c r="S555" s="9">
        <v>0</v>
      </c>
      <c r="T555" s="9">
        <v>0</v>
      </c>
      <c r="U555" s="9">
        <v>0</v>
      </c>
      <c r="V555" s="11">
        <f t="shared" si="116"/>
        <v>15</v>
      </c>
      <c r="W555" s="9" t="s">
        <v>12</v>
      </c>
      <c r="X555" s="9">
        <v>0</v>
      </c>
      <c r="Y555" s="9">
        <v>100</v>
      </c>
      <c r="Z555" s="9">
        <v>0</v>
      </c>
      <c r="AA555" s="9">
        <v>0</v>
      </c>
      <c r="AB555" s="9">
        <v>0</v>
      </c>
      <c r="AC555" s="10">
        <f t="shared" si="128"/>
        <v>15</v>
      </c>
      <c r="AD555" s="9" t="b">
        <f>Table1[[#This Row],[TOTAL HI]]=Table1[[#This Row],[Total]]</f>
        <v>1</v>
      </c>
      <c r="AE555" s="11">
        <f t="shared" si="117"/>
        <v>0</v>
      </c>
      <c r="AF555" s="11">
        <f t="shared" si="118"/>
        <v>15</v>
      </c>
      <c r="AG555" s="11">
        <f t="shared" si="119"/>
        <v>0</v>
      </c>
      <c r="AH555" s="11">
        <f t="shared" si="120"/>
        <v>0</v>
      </c>
      <c r="AI555" s="11">
        <f t="shared" si="121"/>
        <v>0</v>
      </c>
      <c r="AJ555" s="12">
        <v>45261</v>
      </c>
      <c r="AK555" s="11" t="s">
        <v>56</v>
      </c>
      <c r="AL555" s="9" t="s">
        <v>57</v>
      </c>
      <c r="AM555" s="9" t="str">
        <f t="shared" si="122"/>
        <v>Power</v>
      </c>
      <c r="AN555" s="9" t="str">
        <f t="shared" si="123"/>
        <v>South</v>
      </c>
      <c r="AO555" s="9" t="str">
        <f t="shared" si="124"/>
        <v>&lt;1-50 Mn</v>
      </c>
      <c r="AP555" s="9" t="str">
        <f t="shared" si="125"/>
        <v>ADF Countries</v>
      </c>
      <c r="AQ555" s="9" t="str">
        <f t="shared" si="126"/>
        <v>Non-Transition States</v>
      </c>
      <c r="AR555" s="13" t="str">
        <f>IF(ISNUMBER(MATCH(C555, {"Gabon","Sudan","Niger","Mali","Burkina Faso","Guinea"}, 0)), "De Facto Countries", "Non-De Facto Countries")</f>
        <v>Non-De Facto Countries</v>
      </c>
      <c r="AS555" s="9" t="str">
        <f t="shared" si="127"/>
        <v>Infrastructure</v>
      </c>
      <c r="AT555" s="9" t="str" cm="1">
        <f t="array" ref="AT555">_xlfn.SWITCH(K555,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  <row r="556" spans="1:46" ht="10.5">
      <c r="A556" s="8" t="s">
        <v>1275</v>
      </c>
      <c r="B556" s="9" t="s">
        <v>1276</v>
      </c>
      <c r="C556" s="9" t="s">
        <v>96</v>
      </c>
      <c r="D556" s="9" t="s">
        <v>49</v>
      </c>
      <c r="E556" s="9" t="s">
        <v>66</v>
      </c>
      <c r="F556" s="9" t="s">
        <v>92</v>
      </c>
      <c r="G556" s="9" t="s">
        <v>92</v>
      </c>
      <c r="H556" s="9" t="s">
        <v>52</v>
      </c>
      <c r="I556" s="9" t="s">
        <v>73</v>
      </c>
      <c r="J556" s="9" t="s">
        <v>54</v>
      </c>
      <c r="K556" s="9" t="s">
        <v>93</v>
      </c>
      <c r="L556" s="9">
        <v>0</v>
      </c>
      <c r="M556" s="9">
        <v>23</v>
      </c>
      <c r="N556" s="9">
        <v>0</v>
      </c>
      <c r="O556" s="9">
        <v>0</v>
      </c>
      <c r="P556" s="9">
        <v>0</v>
      </c>
      <c r="Q556" s="9">
        <v>0</v>
      </c>
      <c r="R556" s="9">
        <f t="shared" si="115"/>
        <v>0</v>
      </c>
      <c r="S556" s="9">
        <v>0</v>
      </c>
      <c r="T556" s="9">
        <v>0</v>
      </c>
      <c r="U556" s="9">
        <v>0</v>
      </c>
      <c r="V556" s="11">
        <f t="shared" si="116"/>
        <v>23</v>
      </c>
      <c r="W556" s="9" t="s">
        <v>12</v>
      </c>
      <c r="X556" s="9">
        <v>30</v>
      </c>
      <c r="Y556" s="9">
        <v>0</v>
      </c>
      <c r="Z556" s="9">
        <v>40</v>
      </c>
      <c r="AA556" s="9">
        <v>0</v>
      </c>
      <c r="AB556" s="9">
        <v>30</v>
      </c>
      <c r="AC556" s="10">
        <f t="shared" si="128"/>
        <v>23</v>
      </c>
      <c r="AD556" s="9" t="b">
        <f>Table1[[#This Row],[TOTAL HI]]=Table1[[#This Row],[Total]]</f>
        <v>1</v>
      </c>
      <c r="AE556" s="11">
        <f t="shared" si="117"/>
        <v>6.9</v>
      </c>
      <c r="AF556" s="11">
        <f t="shared" si="118"/>
        <v>0</v>
      </c>
      <c r="AG556" s="11">
        <f t="shared" si="119"/>
        <v>9.1999999999999993</v>
      </c>
      <c r="AH556" s="11">
        <f t="shared" si="120"/>
        <v>0</v>
      </c>
      <c r="AI556" s="11">
        <f t="shared" si="121"/>
        <v>6.9</v>
      </c>
      <c r="AJ556" s="12">
        <v>45261</v>
      </c>
      <c r="AK556" s="11" t="s">
        <v>56</v>
      </c>
      <c r="AL556" s="9" t="s">
        <v>27</v>
      </c>
      <c r="AM556" s="9" t="str">
        <f t="shared" si="122"/>
        <v>Agriculture</v>
      </c>
      <c r="AN556" s="9" t="str">
        <f t="shared" si="123"/>
        <v>North</v>
      </c>
      <c r="AO556" s="9" t="str">
        <f t="shared" si="124"/>
        <v>&lt;1-50 Mn</v>
      </c>
      <c r="AP556" s="9" t="str">
        <f t="shared" si="125"/>
        <v>ADB Countries</v>
      </c>
      <c r="AQ556" s="9" t="str">
        <f t="shared" si="126"/>
        <v>Non-Transition States</v>
      </c>
      <c r="AR556" s="13" t="str">
        <f>IF(ISNUMBER(MATCH(C556, {"Gabon","Sudan","Niger","Mali","Burkina Faso","Guinea"}, 0)), "De Facto Countries", "Non-De Facto Countries")</f>
        <v>Non-De Facto Countries</v>
      </c>
      <c r="AS556" s="9" t="str">
        <f t="shared" si="127"/>
        <v>Others Including Policy-Based</v>
      </c>
      <c r="AT556" s="9" t="str" cm="1">
        <f t="array" ref="AT556">_xlfn.SWITCH(K556,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57" spans="1:46" ht="10.5">
      <c r="A557" s="8" t="s">
        <v>1277</v>
      </c>
      <c r="B557" s="9" t="s">
        <v>1278</v>
      </c>
      <c r="C557" s="9" t="s">
        <v>96</v>
      </c>
      <c r="D557" s="9" t="s">
        <v>49</v>
      </c>
      <c r="E557" s="9" t="s">
        <v>50</v>
      </c>
      <c r="F557" s="9" t="s">
        <v>130</v>
      </c>
      <c r="G557" s="9" t="s">
        <v>130</v>
      </c>
      <c r="H557" s="9" t="s">
        <v>52</v>
      </c>
      <c r="I557" s="9" t="s">
        <v>73</v>
      </c>
      <c r="J557" s="9" t="s">
        <v>54</v>
      </c>
      <c r="K557" s="9" t="s">
        <v>104</v>
      </c>
      <c r="L557" s="9">
        <v>100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f t="shared" si="115"/>
        <v>0</v>
      </c>
      <c r="S557" s="9">
        <v>0</v>
      </c>
      <c r="T557" s="9">
        <v>0</v>
      </c>
      <c r="U557" s="9">
        <v>0</v>
      </c>
      <c r="V557" s="11">
        <f t="shared" si="116"/>
        <v>100</v>
      </c>
      <c r="W557" s="9" t="s">
        <v>11</v>
      </c>
      <c r="X557" s="9">
        <v>35</v>
      </c>
      <c r="Y557" s="9">
        <v>10</v>
      </c>
      <c r="Z557" s="9">
        <v>20</v>
      </c>
      <c r="AA557" s="9">
        <v>0</v>
      </c>
      <c r="AB557" s="9">
        <v>35</v>
      </c>
      <c r="AC557" s="10">
        <f t="shared" si="128"/>
        <v>100</v>
      </c>
      <c r="AD557" s="9" t="b">
        <f>Table1[[#This Row],[TOTAL HI]]=Table1[[#This Row],[Total]]</f>
        <v>1</v>
      </c>
      <c r="AE557" s="11">
        <f t="shared" si="117"/>
        <v>35</v>
      </c>
      <c r="AF557" s="11">
        <f t="shared" si="118"/>
        <v>10</v>
      </c>
      <c r="AG557" s="11">
        <f t="shared" si="119"/>
        <v>20</v>
      </c>
      <c r="AH557" s="11">
        <f t="shared" si="120"/>
        <v>0</v>
      </c>
      <c r="AI557" s="11">
        <f t="shared" si="121"/>
        <v>35</v>
      </c>
      <c r="AJ557" s="12">
        <v>45261</v>
      </c>
      <c r="AK557" s="11" t="s">
        <v>56</v>
      </c>
      <c r="AL557" s="9" t="s">
        <v>27</v>
      </c>
      <c r="AM557" s="9" t="str">
        <f t="shared" si="122"/>
        <v>WASH Sector</v>
      </c>
      <c r="AN557" s="9" t="str">
        <f t="shared" si="123"/>
        <v>North</v>
      </c>
      <c r="AO557" s="9" t="str">
        <f t="shared" si="124"/>
        <v>50-100 Mn</v>
      </c>
      <c r="AP557" s="9" t="str">
        <f t="shared" si="125"/>
        <v>ADB Countries</v>
      </c>
      <c r="AQ557" s="9" t="str">
        <f t="shared" si="126"/>
        <v>Non-Transition States</v>
      </c>
      <c r="AR557" s="13" t="str">
        <f>IF(ISNUMBER(MATCH(C557, {"Gabon","Sudan","Niger","Mali","Burkina Faso","Guinea"}, 0)), "De Facto Countries", "Non-De Facto Countries")</f>
        <v>Non-De Facto Countries</v>
      </c>
      <c r="AS557" s="9" t="str">
        <f t="shared" si="127"/>
        <v>Infrastructure</v>
      </c>
      <c r="AT557" s="9" t="str" cm="1">
        <f t="array" ref="AT557">_xlfn.SWITCH(K557,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58" spans="1:46" ht="10.5">
      <c r="A558" s="8" t="s">
        <v>1279</v>
      </c>
      <c r="B558" s="9" t="s">
        <v>1280</v>
      </c>
      <c r="C558" s="9" t="s">
        <v>96</v>
      </c>
      <c r="D558" s="9" t="s">
        <v>49</v>
      </c>
      <c r="E558" s="9" t="s">
        <v>50</v>
      </c>
      <c r="F558" s="9" t="s">
        <v>51</v>
      </c>
      <c r="G558" s="9" t="s">
        <v>51</v>
      </c>
      <c r="H558" s="9" t="s">
        <v>52</v>
      </c>
      <c r="I558" s="9" t="s">
        <v>53</v>
      </c>
      <c r="J558" s="9" t="s">
        <v>54</v>
      </c>
      <c r="K558" s="9" t="s">
        <v>55</v>
      </c>
      <c r="L558" s="9">
        <v>56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f t="shared" si="115"/>
        <v>0</v>
      </c>
      <c r="S558" s="9">
        <v>0</v>
      </c>
      <c r="T558" s="9">
        <v>0</v>
      </c>
      <c r="U558" s="9">
        <v>0</v>
      </c>
      <c r="V558" s="11">
        <f t="shared" si="116"/>
        <v>56</v>
      </c>
      <c r="W558" s="9" t="s">
        <v>11</v>
      </c>
      <c r="X558" s="9">
        <v>80</v>
      </c>
      <c r="Y558" s="9">
        <v>0</v>
      </c>
      <c r="Z558" s="9">
        <v>0</v>
      </c>
      <c r="AA558" s="9">
        <v>0</v>
      </c>
      <c r="AB558" s="9">
        <v>20</v>
      </c>
      <c r="AC558" s="10">
        <f t="shared" si="128"/>
        <v>56</v>
      </c>
      <c r="AD558" s="9" t="b">
        <f>Table1[[#This Row],[TOTAL HI]]=Table1[[#This Row],[Total]]</f>
        <v>1</v>
      </c>
      <c r="AE558" s="11">
        <f t="shared" si="117"/>
        <v>44.8</v>
      </c>
      <c r="AF558" s="11">
        <f t="shared" si="118"/>
        <v>0</v>
      </c>
      <c r="AG558" s="11">
        <f t="shared" si="119"/>
        <v>0</v>
      </c>
      <c r="AH558" s="11">
        <f t="shared" si="120"/>
        <v>0</v>
      </c>
      <c r="AI558" s="11">
        <f t="shared" si="121"/>
        <v>11.2</v>
      </c>
      <c r="AJ558" s="12">
        <v>45261</v>
      </c>
      <c r="AK558" s="11" t="s">
        <v>56</v>
      </c>
      <c r="AL558" s="9" t="s">
        <v>27</v>
      </c>
      <c r="AM558" s="9" t="str">
        <f t="shared" si="122"/>
        <v>Agriculture</v>
      </c>
      <c r="AN558" s="9" t="str">
        <f t="shared" si="123"/>
        <v>North</v>
      </c>
      <c r="AO558" s="9" t="str">
        <f t="shared" si="124"/>
        <v>50-100 Mn</v>
      </c>
      <c r="AP558" s="9" t="str">
        <f t="shared" si="125"/>
        <v>ADB Countries</v>
      </c>
      <c r="AQ558" s="9" t="str">
        <f t="shared" si="126"/>
        <v>Non-Transition States</v>
      </c>
      <c r="AR558" s="13" t="str">
        <f>IF(ISNUMBER(MATCH(C558, {"Gabon","Sudan","Niger","Mali","Burkina Faso","Guinea"}, 0)), "De Facto Countries", "Non-De Facto Countries")</f>
        <v>Non-De Facto Countries</v>
      </c>
      <c r="AS558" s="9" t="str">
        <f t="shared" si="127"/>
        <v>Others Including Policy-Based</v>
      </c>
      <c r="AT558" s="9" t="str" cm="1">
        <f t="array" ref="AT558">_xlfn.SWITCH(K558,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59" spans="1:46" ht="10.5">
      <c r="A559" s="8" t="s">
        <v>1281</v>
      </c>
      <c r="B559" s="9" t="s">
        <v>1282</v>
      </c>
      <c r="C559" s="9" t="s">
        <v>159</v>
      </c>
      <c r="D559" s="9" t="s">
        <v>49</v>
      </c>
      <c r="E559" s="9" t="s">
        <v>50</v>
      </c>
      <c r="F559" s="9" t="s">
        <v>103</v>
      </c>
      <c r="G559" s="9" t="s">
        <v>103</v>
      </c>
      <c r="H559" s="9" t="s">
        <v>52</v>
      </c>
      <c r="I559" s="9" t="s">
        <v>53</v>
      </c>
      <c r="J559" s="9" t="s">
        <v>62</v>
      </c>
      <c r="K559" s="9" t="s">
        <v>104</v>
      </c>
      <c r="L559" s="9">
        <v>40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f t="shared" si="115"/>
        <v>0</v>
      </c>
      <c r="S559" s="9">
        <v>0</v>
      </c>
      <c r="T559" s="9">
        <v>0</v>
      </c>
      <c r="U559" s="9">
        <v>0</v>
      </c>
      <c r="V559" s="11">
        <f t="shared" si="116"/>
        <v>40</v>
      </c>
      <c r="W559" s="9" t="s">
        <v>11</v>
      </c>
      <c r="X559" s="9">
        <v>0</v>
      </c>
      <c r="Y559" s="9">
        <v>0</v>
      </c>
      <c r="Z559" s="9">
        <v>0</v>
      </c>
      <c r="AA559" s="9">
        <v>0</v>
      </c>
      <c r="AB559" s="9">
        <v>100</v>
      </c>
      <c r="AC559" s="10">
        <f t="shared" si="128"/>
        <v>40</v>
      </c>
      <c r="AD559" s="9" t="b">
        <f>Table1[[#This Row],[TOTAL HI]]=Table1[[#This Row],[Total]]</f>
        <v>1</v>
      </c>
      <c r="AE559" s="11">
        <f t="shared" si="117"/>
        <v>0</v>
      </c>
      <c r="AF559" s="11">
        <f t="shared" si="118"/>
        <v>0</v>
      </c>
      <c r="AG559" s="11">
        <f t="shared" si="119"/>
        <v>0</v>
      </c>
      <c r="AH559" s="11">
        <f t="shared" si="120"/>
        <v>0</v>
      </c>
      <c r="AI559" s="11">
        <f t="shared" si="121"/>
        <v>40</v>
      </c>
      <c r="AJ559" s="12">
        <v>45261</v>
      </c>
      <c r="AK559" s="11" t="s">
        <v>56</v>
      </c>
      <c r="AL559" s="9" t="s">
        <v>27</v>
      </c>
      <c r="AM559" s="9" t="str">
        <f t="shared" si="122"/>
        <v>WASH Sector</v>
      </c>
      <c r="AN559" s="9" t="str">
        <f t="shared" si="123"/>
        <v>South</v>
      </c>
      <c r="AO559" s="9" t="str">
        <f t="shared" si="124"/>
        <v>&lt;1-50 Mn</v>
      </c>
      <c r="AP559" s="9" t="str">
        <f t="shared" si="125"/>
        <v>ADB Countries</v>
      </c>
      <c r="AQ559" s="9" t="str">
        <f t="shared" si="126"/>
        <v>Non-Transition States</v>
      </c>
      <c r="AR559" s="13" t="str">
        <f>IF(ISNUMBER(MATCH(C559, {"Gabon","Sudan","Niger","Mali","Burkina Faso","Guinea"}, 0)), "De Facto Countries", "Non-De Facto Countries")</f>
        <v>Non-De Facto Countries</v>
      </c>
      <c r="AS559" s="9" t="str">
        <f t="shared" si="127"/>
        <v>Infrastructure</v>
      </c>
      <c r="AT559" s="9" t="str" cm="1">
        <f t="array" ref="AT559">_xlfn.SWITCH(K559,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60" spans="1:46" ht="10.5">
      <c r="A560" s="8" t="s">
        <v>1283</v>
      </c>
      <c r="B560" s="9" t="s">
        <v>1284</v>
      </c>
      <c r="C560" s="9" t="s">
        <v>89</v>
      </c>
      <c r="D560" s="9" t="s">
        <v>49</v>
      </c>
      <c r="E560" s="9" t="s">
        <v>79</v>
      </c>
      <c r="F560" s="9" t="s">
        <v>516</v>
      </c>
      <c r="G560" s="9" t="s">
        <v>516</v>
      </c>
      <c r="H560" s="9" t="s">
        <v>52</v>
      </c>
      <c r="I560" s="9" t="s">
        <v>53</v>
      </c>
      <c r="J560" s="9" t="s">
        <v>74</v>
      </c>
      <c r="K560" s="9" t="s">
        <v>134</v>
      </c>
      <c r="L560" s="9">
        <v>0</v>
      </c>
      <c r="M560" s="9">
        <v>0</v>
      </c>
      <c r="N560" s="9">
        <v>0</v>
      </c>
      <c r="O560" s="9">
        <v>6</v>
      </c>
      <c r="P560" s="9">
        <v>0</v>
      </c>
      <c r="Q560" s="9">
        <v>0</v>
      </c>
      <c r="R560" s="9">
        <f t="shared" si="115"/>
        <v>6</v>
      </c>
      <c r="S560" s="9">
        <v>0</v>
      </c>
      <c r="T560" s="9">
        <v>0</v>
      </c>
      <c r="U560" s="9">
        <v>0</v>
      </c>
      <c r="V560" s="11">
        <f t="shared" si="116"/>
        <v>6</v>
      </c>
      <c r="W560" s="9" t="s">
        <v>17</v>
      </c>
      <c r="X560" s="9">
        <v>0</v>
      </c>
      <c r="Y560" s="9">
        <v>0</v>
      </c>
      <c r="Z560" s="9">
        <v>50</v>
      </c>
      <c r="AA560" s="9">
        <v>0</v>
      </c>
      <c r="AB560" s="9">
        <v>50</v>
      </c>
      <c r="AC560" s="10">
        <f t="shared" si="128"/>
        <v>6</v>
      </c>
      <c r="AD560" s="9" t="b">
        <f>Table1[[#This Row],[TOTAL HI]]=Table1[[#This Row],[Total]]</f>
        <v>1</v>
      </c>
      <c r="AE560" s="11">
        <f t="shared" si="117"/>
        <v>0</v>
      </c>
      <c r="AF560" s="11">
        <f t="shared" si="118"/>
        <v>0</v>
      </c>
      <c r="AG560" s="11">
        <f t="shared" si="119"/>
        <v>3</v>
      </c>
      <c r="AH560" s="11">
        <f t="shared" si="120"/>
        <v>0</v>
      </c>
      <c r="AI560" s="11">
        <f t="shared" si="121"/>
        <v>3</v>
      </c>
      <c r="AJ560" s="12">
        <v>45261</v>
      </c>
      <c r="AK560" s="11" t="s">
        <v>56</v>
      </c>
      <c r="AL560" s="9" t="s">
        <v>27</v>
      </c>
      <c r="AM560" s="9" t="str">
        <f t="shared" si="122"/>
        <v>Social</v>
      </c>
      <c r="AN560" s="9" t="str">
        <f t="shared" si="123"/>
        <v>West</v>
      </c>
      <c r="AO560" s="9" t="str">
        <f t="shared" si="124"/>
        <v>&lt;1-50 Mn</v>
      </c>
      <c r="AP560" s="9" t="str">
        <f t="shared" si="125"/>
        <v>ADF Countries</v>
      </c>
      <c r="AQ560" s="9" t="str">
        <f t="shared" si="126"/>
        <v>Non-Transition States</v>
      </c>
      <c r="AR560" s="13" t="str">
        <f>IF(ISNUMBER(MATCH(C560, {"Gabon","Sudan","Niger","Mali","Burkina Faso","Guinea"}, 0)), "De Facto Countries", "Non-De Facto Countries")</f>
        <v>Non-De Facto Countries</v>
      </c>
      <c r="AS560" s="9" t="str">
        <f t="shared" si="127"/>
        <v>Others Including Policy-Based</v>
      </c>
      <c r="AT560" s="9" t="str" cm="1">
        <f t="array" ref="AT560">_xlfn.SWITCH(K560,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61" spans="1:46" ht="10.5">
      <c r="A561" s="8" t="s">
        <v>1285</v>
      </c>
      <c r="B561" s="9" t="s">
        <v>1286</v>
      </c>
      <c r="C561" s="9" t="s">
        <v>123</v>
      </c>
      <c r="D561" s="9" t="s">
        <v>49</v>
      </c>
      <c r="E561" s="9" t="s">
        <v>79</v>
      </c>
      <c r="F561" s="9" t="s">
        <v>92</v>
      </c>
      <c r="G561" s="9" t="s">
        <v>92</v>
      </c>
      <c r="H561" s="9" t="s">
        <v>52</v>
      </c>
      <c r="I561" s="9" t="s">
        <v>73</v>
      </c>
      <c r="J561" s="9" t="s">
        <v>62</v>
      </c>
      <c r="K561" s="9" t="s">
        <v>93</v>
      </c>
      <c r="L561" s="9">
        <v>0</v>
      </c>
      <c r="M561" s="9">
        <v>19</v>
      </c>
      <c r="N561" s="9">
        <v>0</v>
      </c>
      <c r="O561" s="9">
        <v>0</v>
      </c>
      <c r="P561" s="9">
        <v>0</v>
      </c>
      <c r="Q561" s="9">
        <v>0</v>
      </c>
      <c r="R561" s="9">
        <f t="shared" si="115"/>
        <v>0</v>
      </c>
      <c r="S561" s="9">
        <v>0</v>
      </c>
      <c r="T561" s="9">
        <v>0</v>
      </c>
      <c r="U561" s="9">
        <v>0</v>
      </c>
      <c r="V561" s="11">
        <f t="shared" si="116"/>
        <v>19</v>
      </c>
      <c r="W561" s="9" t="s">
        <v>68</v>
      </c>
      <c r="X561" s="9">
        <v>70</v>
      </c>
      <c r="Y561" s="9">
        <v>0</v>
      </c>
      <c r="Z561" s="9">
        <v>30</v>
      </c>
      <c r="AA561" s="9">
        <v>0</v>
      </c>
      <c r="AB561" s="9">
        <v>0</v>
      </c>
      <c r="AC561" s="10">
        <f t="shared" si="128"/>
        <v>19</v>
      </c>
      <c r="AD561" s="9" t="b">
        <f>Table1[[#This Row],[TOTAL HI]]=Table1[[#This Row],[Total]]</f>
        <v>1</v>
      </c>
      <c r="AE561" s="11">
        <f t="shared" si="117"/>
        <v>13.3</v>
      </c>
      <c r="AF561" s="11">
        <f t="shared" si="118"/>
        <v>0</v>
      </c>
      <c r="AG561" s="11">
        <f t="shared" si="119"/>
        <v>5.7</v>
      </c>
      <c r="AH561" s="11">
        <f t="shared" si="120"/>
        <v>0</v>
      </c>
      <c r="AI561" s="11">
        <f t="shared" si="121"/>
        <v>0</v>
      </c>
      <c r="AJ561" s="12">
        <v>45261</v>
      </c>
      <c r="AK561" s="11" t="s">
        <v>56</v>
      </c>
      <c r="AL561" s="9" t="s">
        <v>57</v>
      </c>
      <c r="AM561" s="9" t="str">
        <f t="shared" si="122"/>
        <v>Agriculture</v>
      </c>
      <c r="AN561" s="9" t="str">
        <f t="shared" si="123"/>
        <v>South</v>
      </c>
      <c r="AO561" s="9" t="str">
        <f t="shared" si="124"/>
        <v>&lt;1-50 Mn</v>
      </c>
      <c r="AP561" s="9" t="str">
        <f t="shared" si="125"/>
        <v>Blend Countries</v>
      </c>
      <c r="AQ561" s="9" t="str">
        <f t="shared" si="126"/>
        <v>Non-Transition States</v>
      </c>
      <c r="AR561" s="13" t="str">
        <f>IF(ISNUMBER(MATCH(C561, {"Gabon","Sudan","Niger","Mali","Burkina Faso","Guinea"}, 0)), "De Facto Countries", "Non-De Facto Countries")</f>
        <v>Non-De Facto Countries</v>
      </c>
      <c r="AS561" s="9" t="str">
        <f t="shared" si="127"/>
        <v>Others Including Policy-Based</v>
      </c>
      <c r="AT561" s="9" t="str" cm="1">
        <f t="array" ref="AT561">_xlfn.SWITCH(K561,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62" spans="1:46" ht="10.5">
      <c r="A562" s="8" t="s">
        <v>1287</v>
      </c>
      <c r="B562" s="9" t="s">
        <v>1288</v>
      </c>
      <c r="C562" s="9" t="s">
        <v>274</v>
      </c>
      <c r="D562" s="9" t="s">
        <v>49</v>
      </c>
      <c r="E562" s="9" t="s">
        <v>50</v>
      </c>
      <c r="F562" s="9" t="s">
        <v>61</v>
      </c>
      <c r="G562" s="9" t="s">
        <v>61</v>
      </c>
      <c r="H562" s="9" t="s">
        <v>52</v>
      </c>
      <c r="I562" s="9" t="s">
        <v>53</v>
      </c>
      <c r="J562" s="9" t="s">
        <v>62</v>
      </c>
      <c r="K562" s="9" t="s">
        <v>55</v>
      </c>
      <c r="L562" s="9">
        <v>100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f t="shared" si="115"/>
        <v>0</v>
      </c>
      <c r="S562" s="9">
        <v>0</v>
      </c>
      <c r="T562" s="9">
        <v>0</v>
      </c>
      <c r="U562" s="9">
        <v>0</v>
      </c>
      <c r="V562" s="11">
        <f t="shared" si="116"/>
        <v>100</v>
      </c>
      <c r="W562" s="9" t="s">
        <v>11</v>
      </c>
      <c r="X562" s="9">
        <v>100</v>
      </c>
      <c r="Y562" s="9">
        <v>0</v>
      </c>
      <c r="Z562" s="9">
        <v>0</v>
      </c>
      <c r="AA562" s="9">
        <v>0</v>
      </c>
      <c r="AB562" s="9">
        <v>0</v>
      </c>
      <c r="AC562" s="10">
        <f t="shared" si="128"/>
        <v>100</v>
      </c>
      <c r="AD562" s="9" t="b">
        <f>Table1[[#This Row],[TOTAL HI]]=Table1[[#This Row],[Total]]</f>
        <v>1</v>
      </c>
      <c r="AE562" s="11">
        <f t="shared" si="117"/>
        <v>100</v>
      </c>
      <c r="AF562" s="11">
        <f t="shared" si="118"/>
        <v>0</v>
      </c>
      <c r="AG562" s="11">
        <f t="shared" si="119"/>
        <v>0</v>
      </c>
      <c r="AH562" s="11">
        <f t="shared" si="120"/>
        <v>0</v>
      </c>
      <c r="AI562" s="11">
        <f t="shared" si="121"/>
        <v>0</v>
      </c>
      <c r="AJ562" s="12">
        <v>45261</v>
      </c>
      <c r="AK562" s="11" t="s">
        <v>56</v>
      </c>
      <c r="AL562" s="9" t="s">
        <v>57</v>
      </c>
      <c r="AM562" s="9" t="str">
        <f t="shared" si="122"/>
        <v>Agriculture</v>
      </c>
      <c r="AN562" s="9" t="str">
        <f t="shared" si="123"/>
        <v>South</v>
      </c>
      <c r="AO562" s="9" t="str">
        <f t="shared" si="124"/>
        <v>50-100 Mn</v>
      </c>
      <c r="AP562" s="9" t="str">
        <f t="shared" si="125"/>
        <v>ADB Countries</v>
      </c>
      <c r="AQ562" s="9" t="str">
        <f t="shared" si="126"/>
        <v>Non-Transition States</v>
      </c>
      <c r="AR562" s="13" t="str">
        <f>IF(ISNUMBER(MATCH(C562, {"Gabon","Sudan","Niger","Mali","Burkina Faso","Guinea"}, 0)), "De Facto Countries", "Non-De Facto Countries")</f>
        <v>Non-De Facto Countries</v>
      </c>
      <c r="AS562" s="9" t="str">
        <f t="shared" si="127"/>
        <v>Others Including Policy-Based</v>
      </c>
      <c r="AT562" s="9" t="str" cm="1">
        <f t="array" ref="AT562">_xlfn.SWITCH(K562,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AHVP</v>
      </c>
    </row>
    <row r="563" spans="1:46" ht="10.5">
      <c r="A563" s="30" t="s">
        <v>1289</v>
      </c>
      <c r="B563" s="31" t="s">
        <v>1290</v>
      </c>
      <c r="C563" s="31" t="s">
        <v>82</v>
      </c>
      <c r="D563" s="31" t="s">
        <v>49</v>
      </c>
      <c r="E563" s="31" t="s">
        <v>66</v>
      </c>
      <c r="F563" s="31" t="s">
        <v>147</v>
      </c>
      <c r="G563" s="31" t="s">
        <v>147</v>
      </c>
      <c r="H563" s="31" t="s">
        <v>52</v>
      </c>
      <c r="I563" s="31" t="s">
        <v>53</v>
      </c>
      <c r="J563" s="31" t="s">
        <v>62</v>
      </c>
      <c r="K563" s="31" t="s">
        <v>86</v>
      </c>
      <c r="L563" s="31">
        <v>0</v>
      </c>
      <c r="M563" s="31">
        <v>0</v>
      </c>
      <c r="N563" s="31">
        <v>2</v>
      </c>
      <c r="O563" s="31">
        <v>14</v>
      </c>
      <c r="P563" s="31">
        <v>0</v>
      </c>
      <c r="Q563" s="31">
        <v>8.8000000000000007</v>
      </c>
      <c r="R563" s="31">
        <f t="shared" si="115"/>
        <v>24.8</v>
      </c>
      <c r="S563" s="31">
        <v>0</v>
      </c>
      <c r="T563" s="31">
        <v>0</v>
      </c>
      <c r="U563" s="31">
        <v>0</v>
      </c>
      <c r="V563" s="32">
        <f t="shared" si="116"/>
        <v>24.8</v>
      </c>
      <c r="W563" s="9" t="s">
        <v>17</v>
      </c>
      <c r="X563" s="31">
        <v>0</v>
      </c>
      <c r="Y563" s="31">
        <v>100</v>
      </c>
      <c r="Z563" s="31">
        <v>0</v>
      </c>
      <c r="AA563" s="31">
        <v>0</v>
      </c>
      <c r="AB563" s="31">
        <v>0</v>
      </c>
      <c r="AC563" s="33">
        <f t="shared" si="128"/>
        <v>24.8</v>
      </c>
      <c r="AD563" s="31" t="b">
        <f>Table1[[#This Row],[TOTAL HI]]=Table1[[#This Row],[Total]]</f>
        <v>1</v>
      </c>
      <c r="AE563" s="32">
        <f t="shared" si="117"/>
        <v>0</v>
      </c>
      <c r="AF563" s="32">
        <f t="shared" si="118"/>
        <v>24.8</v>
      </c>
      <c r="AG563" s="32">
        <f t="shared" si="119"/>
        <v>0</v>
      </c>
      <c r="AH563" s="32">
        <f t="shared" si="120"/>
        <v>0</v>
      </c>
      <c r="AI563" s="32">
        <f t="shared" si="121"/>
        <v>0</v>
      </c>
      <c r="AJ563" s="34">
        <v>45261</v>
      </c>
      <c r="AK563" s="32" t="s">
        <v>56</v>
      </c>
      <c r="AL563" s="31" t="s">
        <v>57</v>
      </c>
      <c r="AM563" s="31" t="str">
        <f t="shared" si="122"/>
        <v>Power</v>
      </c>
      <c r="AN563" s="31" t="str">
        <f t="shared" si="123"/>
        <v>Multi</v>
      </c>
      <c r="AO563" s="31" t="str">
        <f t="shared" si="124"/>
        <v>&lt;1-50 Mn</v>
      </c>
      <c r="AP563" s="31" t="str">
        <f t="shared" si="125"/>
        <v>Multinational</v>
      </c>
      <c r="AQ563" s="31" t="str">
        <f t="shared" si="126"/>
        <v>Multinational</v>
      </c>
      <c r="AR563" s="35" t="str">
        <f>IF(ISNUMBER(MATCH(C563, {"Gabon","Sudan","Niger","Mali","Burkina Faso","Guinea"}, 0)), "De Facto Countries", "Non-De Facto Countries")</f>
        <v>Non-De Facto Countries</v>
      </c>
      <c r="AS563" s="31" t="str">
        <f t="shared" si="127"/>
        <v>Infrastructure</v>
      </c>
      <c r="AT563" s="31" t="str" cm="1">
        <f t="array" ref="AT563">_xlfn.SWITCH(K563,
"AHAI", "AHVP",
"AHFR", "AHVP",
"AHGC", "AHVP",
"AHHD", "AHVP",
"AHWS", "AHVP",
"AWTF", "AHVP",
"ECAD", "ECVP",
"ECCE", "ECVP",
"ECGF", "ECVP",
"ECMR", "ECVP",
"ECNR", "ECVP",
"ECSA", "ECVP",
"ECST", "ECVP",
"FIFC", "FIVP",
"FIFM", "FIVP",
"FIRM", "FIVP",
"FISA", "FIVP",
"FIST", "FIVP",
"FITR", "FIVP",
"LIGW", "RDVP",
"LIMR", "RDVP",
"LIMU", "RDVP",
"LIST", "RDVP",
"PECG", "PEVP",
"PENP", "PEVP",
"PERN", "PEVP",
"PESA", "PEVP",
"PESD", "PEVP",
"PESR", "PEVP",
"PEVP", "PEVP",
"PICU", "PIVP",
"PIFD", "PIVP",
"PINS", "PIVP",
"PISA", "PIVP",
"PISD", "PIVP",
"PITD", "PIVP",
"RDCC", "RDVP",
"RDCE", "RDVP",
"RDCN", "RDVP",
"RDCS", "RDVP",
"RDCW", "RDVP",
"RDGC", "RDVP",
"RDGE", "RDVP",
"RDGN", "RDVP",
"RDGS", "RDVP",
"RDGW", "RDVP",
"RDNG", "RDVP",
"RDRI", "RDVP",
"RDSA", "RDVP",
"RDTS", "RDVP",
"RDVP", "RDVP",
"SNAC", "SNVP",
"SNBT", "SNVP",
"SNDR", "SNVP",
"SNFI", "SNVP",
"SNMO", "SNVP",
"SNOM", "SNVP",
"SNOU", "SNVP",
"SNPB", "SNVP",
"SNSA", "SNVP",
"SNSC", "SNVP",
"SNSO", "SNVP",
"SNSP", "SNVP",
"SNVP", "SNVP",
"Error"
)</f>
        <v>PEVP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OKPE, BERNARD A</dc:creator>
  <cp:keywords/>
  <dc:description/>
  <cp:lastModifiedBy>Info Rcaps</cp:lastModifiedBy>
  <cp:revision/>
  <dcterms:created xsi:type="dcterms:W3CDTF">2023-12-22T13:10:45Z</dcterms:created>
  <dcterms:modified xsi:type="dcterms:W3CDTF">2023-12-26T06:01:52Z</dcterms:modified>
  <cp:category/>
  <cp:contentStatus/>
</cp:coreProperties>
</file>